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5345" windowHeight="6705" tabRatio="893" activeTab="0"/>
  </bookViews>
  <sheets>
    <sheet name="Titul" sheetId="13" r:id="rId1"/>
    <sheet name="Souhrn - INVESTIČNÍ" sheetId="12" r:id="rId2"/>
    <sheet name="BLOK A - NEINVESTIČNÍ" sheetId="4" r:id="rId3"/>
    <sheet name="BLOK A - INVESTIČNÍ" sheetId="3" r:id="rId4"/>
    <sheet name="BLOK B,C - NEINVESTIČNÍ" sheetId="7" r:id="rId5"/>
    <sheet name="BLOK B,C - INVESTIČNÍ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xlnm_Print_Area_1">"$#REF!.$A$1:$D$66"</definedName>
    <definedName name="___BPK1">#REF!</definedName>
    <definedName name="___BPK2">#REF!</definedName>
    <definedName name="___BPK3">#REF!</definedName>
    <definedName name="___dph1">#REF!</definedName>
    <definedName name="___dph2">#REF!</definedName>
    <definedName name="___dph3">#REF!</definedName>
    <definedName name="___END1">#REF!</definedName>
    <definedName name="___END2">#REF!</definedName>
    <definedName name="___pol1">#REF!</definedName>
    <definedName name="___pol2">#REF!</definedName>
    <definedName name="___pol3">#REF!</definedName>
    <definedName name="___xlnm_Print_Area_1">"$#REF!.$A$1:$D$66"</definedName>
    <definedName name="__BPK1">#REF!</definedName>
    <definedName name="__BPK2">#REF!</definedName>
    <definedName name="__BPK3">#REF!</definedName>
    <definedName name="__dph1">#REF!</definedName>
    <definedName name="__dph2">#REF!</definedName>
    <definedName name="__dph3">#REF!</definedName>
    <definedName name="__END1">#REF!</definedName>
    <definedName name="__END2">#REF!</definedName>
    <definedName name="__pol1">#REF!</definedName>
    <definedName name="__pol2">#REF!</definedName>
    <definedName name="__pol3">#REF!</definedName>
    <definedName name="__xlnm_Print_Area_1">"$#REF!.$A$1:$D$66"</definedName>
    <definedName name="_BPK1">#REF!</definedName>
    <definedName name="_BPK2">#REF!</definedName>
    <definedName name="_BPK3">#REF!</definedName>
    <definedName name="_dph1">#REF!</definedName>
    <definedName name="_dph2">#REF!</definedName>
    <definedName name="_dph3">#REF!</definedName>
    <definedName name="_END1">#REF!</definedName>
    <definedName name="_END2">#REF!</definedName>
    <definedName name="_pol1">#REF!</definedName>
    <definedName name="_pol2">#REF!</definedName>
    <definedName name="_pol3">#REF!</definedName>
    <definedName name="AAA" localSheetId="0">#REF!</definedName>
    <definedName name="AAA">#REF!</definedName>
    <definedName name="aaaa">NA()</definedName>
    <definedName name="ADKM" localSheetId="0">#REF!</definedName>
    <definedName name="ADKM">#REF!</definedName>
    <definedName name="afterdetail_rkap" localSheetId="0">#REF!</definedName>
    <definedName name="afterdetail_rkap">#REF!</definedName>
    <definedName name="afterdetail_rozpocty" localSheetId="0">#REF!</definedName>
    <definedName name="afterdetail_rozpocty">#REF!</definedName>
    <definedName name="Akce" localSheetId="0">'[1]Formulář'!$B$3</definedName>
    <definedName name="Akce">'[2]Formulář'!$B$3</definedName>
    <definedName name="Aktuální_nabídka" localSheetId="0">#REF!</definedName>
    <definedName name="Aktuální_nabídka">#REF!</definedName>
    <definedName name="Analog" localSheetId="0">#REF!</definedName>
    <definedName name="Analog">#REF!</definedName>
    <definedName name="bbbb" localSheetId="0">#REF!</definedName>
    <definedName name="bbbb">#REF!</definedName>
    <definedName name="before_rkap" localSheetId="0">#REF!</definedName>
    <definedName name="before_rkap">#REF!</definedName>
    <definedName name="before_rozpocty" localSheetId="0">#REF!</definedName>
    <definedName name="before_rozpocty">#REF!</definedName>
    <definedName name="beforeafterdetail_rozpocty_Poznamka2_1" localSheetId="0">#REF!</definedName>
    <definedName name="beforeafterdetail_rozpocty_Poznamka2_1">#REF!</definedName>
    <definedName name="beforedetail_rozpocty" localSheetId="0">#REF!</definedName>
    <definedName name="beforedetail_rozpocty">#REF!</definedName>
    <definedName name="beforepata" localSheetId="0">#REF!</definedName>
    <definedName name="beforepata">#REF!</definedName>
    <definedName name="body_hlavy" localSheetId="0">#REF!</definedName>
    <definedName name="body_hlavy">#REF!</definedName>
    <definedName name="body_memrekapdph" localSheetId="0">#REF!</definedName>
    <definedName name="body_memrekapdph">#REF!</definedName>
    <definedName name="body_phlavy" localSheetId="0">#REF!</definedName>
    <definedName name="body_phlavy">#REF!</definedName>
    <definedName name="body_prekap" localSheetId="0">#REF!</definedName>
    <definedName name="body_prekap">#REF!</definedName>
    <definedName name="body_rkap" localSheetId="0">#REF!</definedName>
    <definedName name="body_rkap">#REF!</definedName>
    <definedName name="body_rozpocty" localSheetId="0">#REF!</definedName>
    <definedName name="body_rozpocty">#REF!</definedName>
    <definedName name="body_rozpočty" localSheetId="0">#REF!</definedName>
    <definedName name="body_rozpočty">#REF!</definedName>
    <definedName name="body_rpolozky" localSheetId="0">#REF!</definedName>
    <definedName name="body_rpolozky">#REF!</definedName>
    <definedName name="body_rpolozky_Poznamka2" localSheetId="0">#REF!</definedName>
    <definedName name="body_rpolozky_Poznamka2">#REF!</definedName>
    <definedName name="celkembezdph" localSheetId="0">#REF!</definedName>
    <definedName name="celkembezdph">#REF!</definedName>
    <definedName name="celkemsdph" localSheetId="0">#REF!</definedName>
    <definedName name="celkemsdph">#REF!</definedName>
    <definedName name="celkemsdph_Poznamka2" localSheetId="0">#REF!</definedName>
    <definedName name="celkemsdph_Poznamka2">#REF!</definedName>
    <definedName name="celkemsdph_Poznamka2_1" localSheetId="0">#REF!</definedName>
    <definedName name="celkemsdph_Poznamka2_1">#REF!</definedName>
    <definedName name="celklemsdph" localSheetId="0">#REF!</definedName>
    <definedName name="celklemsdph">#REF!</definedName>
    <definedName name="CENA_CELKEM" localSheetId="0">#REF!</definedName>
    <definedName name="CENA_CELKEM">#REF!</definedName>
    <definedName name="CENA_CELKEM_FIX" localSheetId="0">#REF!</definedName>
    <definedName name="CENA_CELKEM_FIX">#REF!</definedName>
    <definedName name="CENA_FIX_WIEN" localSheetId="0">#REF!</definedName>
    <definedName name="CENA_FIX_WIEN">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connex" localSheetId="0">#REF!</definedName>
    <definedName name="connex">#REF!</definedName>
    <definedName name="časová_rezerva" localSheetId="0">#REF!</definedName>
    <definedName name="časová_rezerva">#REF!</definedName>
    <definedName name="ČÁST_DOKUMENTACE" localSheetId="0">#REF!</definedName>
    <definedName name="ČÁST_DOKUMENTACE">#REF!</definedName>
    <definedName name="ČísloNab" localSheetId="0">'[1]Formulář'!$B$4</definedName>
    <definedName name="ČísloNab">'[2]Formulář'!$B$4</definedName>
    <definedName name="d" localSheetId="0">#REF!</definedName>
    <definedName name="d">#REF!</definedName>
    <definedName name="dadresa" localSheetId="0">#REF!</definedName>
    <definedName name="dadresa">#REF!</definedName>
    <definedName name="DATUM" localSheetId="0">#REF!</definedName>
    <definedName name="DATUM">#REF!</definedName>
    <definedName name="DatumZprac" localSheetId="0">'[1]Formulář'!$B$20</definedName>
    <definedName name="DatumZprac">'[2]Formulář'!$B$20</definedName>
    <definedName name="DĚLENÍ_PROFESNÍHO_DILU" localSheetId="0">#REF!</definedName>
    <definedName name="DĚLENÍ_PROFESNÍHO_DILU">#REF!</definedName>
    <definedName name="DIČ" localSheetId="0">#REF!</definedName>
    <definedName name="DIČ">#REF!</definedName>
    <definedName name="Dil" localSheetId="0">#REF!</definedName>
    <definedName name="Dil">#REF!</definedName>
    <definedName name="DÍLČÍ_ČLENĚNÍ" localSheetId="0">#REF!</definedName>
    <definedName name="DÍLČÍ_ČLENĚNÍ">#REF!</definedName>
    <definedName name="dmisto" localSheetId="0">#REF!</definedName>
    <definedName name="dmisto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sc" localSheetId="0">#REF!</definedName>
    <definedName name="dpsc">#REF!</definedName>
    <definedName name="end_rozpocty" localSheetId="0">#REF!</definedName>
    <definedName name="end_rozpocty">#REF!</definedName>
    <definedName name="EURO">'[5]převody'!$B$5</definedName>
    <definedName name="Excel_BuiltIn_Database" localSheetId="0">#REF!</definedName>
    <definedName name="Excel_BuiltIn_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Titles_1_1" localSheetId="0">#REF!</definedName>
    <definedName name="Excel_BuiltIn_Print_Titles_1_1">#REF!</definedName>
    <definedName name="f" localSheetId="0">#REF!</definedName>
    <definedName name="f">#REF!</definedName>
    <definedName name="firmy_rozpocty_pozn_Poznamka2" localSheetId="0">#REF!</definedName>
    <definedName name="firmy_rozpocty_pozn_Poznamka2">#REF!</definedName>
    <definedName name="footer" localSheetId="0">#REF!</definedName>
    <definedName name="footer">#REF!</definedName>
    <definedName name="footer2" localSheetId="0">#REF!</definedName>
    <definedName name="footer2">#REF!</definedName>
    <definedName name="FUNKCNI_CLENENI" localSheetId="0">#REF!</definedName>
    <definedName name="FUNKCNI_CLENENI">#REF!</definedName>
    <definedName name="fvv">'[6]Krycí list'!$C$6</definedName>
    <definedName name="G___P__" localSheetId="0">#REF!</definedName>
    <definedName name="G___P__">#REF!</definedName>
    <definedName name="head1" localSheetId="0">#REF!</definedName>
    <definedName name="head1">#REF!</definedName>
    <definedName name="Header" localSheetId="0">#REF!</definedName>
    <definedName name="Header">#REF!</definedName>
    <definedName name="Header2" localSheetId="0">#REF!</definedName>
    <definedName name="Header2">#REF!</definedName>
    <definedName name="Hlava1" localSheetId="0">#REF!</definedName>
    <definedName name="Hlava1">#REF!</definedName>
    <definedName name="Hlava2" localSheetId="0">#REF!</definedName>
    <definedName name="Hlava2">#REF!</definedName>
    <definedName name="Hlava3" localSheetId="0">#REF!</definedName>
    <definedName name="Hlava3">#REF!</definedName>
    <definedName name="Hlava4" localSheetId="0">#REF!</definedName>
    <definedName name="Hlava4">#REF!</definedName>
    <definedName name="hr" localSheetId="0">#REF!</definedName>
    <definedName name="hr">#REF!</definedName>
    <definedName name="hr_HSV" localSheetId="0">#REF!</definedName>
    <definedName name="hr_HSV">#REF!</definedName>
    <definedName name="hr_PSV" localSheetId="0">#REF!</definedName>
    <definedName name="hr_PSV">#REF!</definedName>
    <definedName name="HSV" localSheetId="0">#REF!</definedName>
    <definedName name="HSV">#REF!</definedName>
    <definedName name="HSV_" localSheetId="0">#REF!</definedName>
    <definedName name="HSV_">#REF!</definedName>
    <definedName name="HSV0" localSheetId="0">#REF!</definedName>
    <definedName name="HSV0">#REF!</definedName>
    <definedName name="hydro">NA()</definedName>
    <definedName name="Hydrotechnické_výpočty">NA()</definedName>
    <definedName name="HZS" localSheetId="0">#REF!</definedName>
    <definedName name="HZS">#REF!</definedName>
    <definedName name="hzs_HSV" localSheetId="0">#REF!</definedName>
    <definedName name="hzs_HSV">#REF!</definedName>
    <definedName name="hzs_PSV" localSheetId="0">#REF!</definedName>
    <definedName name="hzs_PSV">#REF!</definedName>
    <definedName name="HZS0" localSheetId="0">#REF!</definedName>
    <definedName name="HZS0">#REF!</definedName>
    <definedName name="I" localSheetId="0">#REF!</definedName>
    <definedName name="I">#REF!</definedName>
    <definedName name="IČO" localSheetId="0">#REF!</definedName>
    <definedName name="IČO">#REF!</definedName>
    <definedName name="inflace" localSheetId="0">#REF!</definedName>
    <definedName name="inflace">#REF!</definedName>
    <definedName name="IntegralC" localSheetId="0">(#REF!,#REF!)</definedName>
    <definedName name="IntegralC">(#REF!,#REF!)</definedName>
    <definedName name="interier" localSheetId="0">#REF!</definedName>
    <definedName name="interier">#REF!</definedName>
    <definedName name="JKSO" localSheetId="0">#REF!</definedName>
    <definedName name="JKSO">#REF!</definedName>
    <definedName name="Kontrola" localSheetId="0">#REF!</definedName>
    <definedName name="Kontrola">#REF!</definedName>
    <definedName name="kování" localSheetId="0">#REF!</definedName>
    <definedName name="kování">#REF!</definedName>
    <definedName name="Kusy" localSheetId="0">#REF!</definedName>
    <definedName name="Kusy">#REF!</definedName>
    <definedName name="MDKM" localSheetId="0">#REF!</definedName>
    <definedName name="MDKM">#REF!</definedName>
    <definedName name="MJ" localSheetId="0">#REF!</definedName>
    <definedName name="MJ">#REF!</definedName>
    <definedName name="mmm">'[7]EZS'!$H$2</definedName>
    <definedName name="Monolog" localSheetId="0">#REF!</definedName>
    <definedName name="Monolog">#REF!</definedName>
    <definedName name="Mont" localSheetId="0">#REF!</definedName>
    <definedName name="Mont">#REF!</definedName>
    <definedName name="Mont_" localSheetId="0">#REF!</definedName>
    <definedName name="Mont_">#REF!</definedName>
    <definedName name="Montaz0" localSheetId="0">#REF!</definedName>
    <definedName name="Montaz0">#REF!</definedName>
    <definedName name="mzda" localSheetId="0">#REF!</definedName>
    <definedName name="mzda">#REF!</definedName>
    <definedName name="mzda_pomocná" localSheetId="0">#REF!</definedName>
    <definedName name="mzda_pomocná">#REF!</definedName>
    <definedName name="mzda_PSV" localSheetId="0">#REF!</definedName>
    <definedName name="mzda_PSV">#REF!</definedName>
    <definedName name="nátěr" localSheetId="0">#REF!</definedName>
    <definedName name="nátěr">#REF!</definedName>
    <definedName name="nátěr_replika" localSheetId="0">#REF!</definedName>
    <definedName name="nátěr_replika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'[1]Formulář'!$B$5</definedName>
    <definedName name="Objednatel">#REF!</definedName>
    <definedName name="Objekt" localSheetId="0">#REF!</definedName>
    <definedName name="Objekt">#REF!</definedName>
    <definedName name="_xlnm.Print_Area" localSheetId="1">'Souhrn - INVESTIČNÍ'!$A$1:$F$10</definedName>
    <definedName name="_xlnm.Print_Area" localSheetId="0">'Titul'!$A$1:$I$47</definedName>
    <definedName name="ocel" localSheetId="0">#REF!</definedName>
    <definedName name="ocel">#REF!</definedName>
    <definedName name="odic" localSheetId="0">#REF!</definedName>
    <definedName name="odic">#REF!</definedName>
    <definedName name="odvoz" localSheetId="0">#REF!</definedName>
    <definedName name="odvoz">#REF!</definedName>
    <definedName name="oico" localSheetId="0">#REF!</definedName>
    <definedName name="oico">#REF!</definedName>
    <definedName name="okno_kování_replika" localSheetId="0">#REF!</definedName>
    <definedName name="okno_kování_replika">#REF!</definedName>
    <definedName name="okno_replika" localSheetId="0">#REF!</definedName>
    <definedName name="okno_replika">#REF!</definedName>
    <definedName name="omisto" localSheetId="0">#REF!</definedName>
    <definedName name="omisto">#REF!</definedName>
    <definedName name="onazev" localSheetId="0">#REF!</definedName>
    <definedName name="onazev">#REF!</definedName>
    <definedName name="opsc" localSheetId="0">#REF!</definedName>
    <definedName name="opsc">#REF!</definedName>
    <definedName name="p" localSheetId="0">#REF!</definedName>
    <definedName name="p">#REF!</definedName>
    <definedName name="pata" localSheetId="0">#REF!</definedName>
    <definedName name="pata">#REF!</definedName>
    <definedName name="PM" localSheetId="0">#REF!</definedName>
    <definedName name="PM">#REF!</definedName>
    <definedName name="Pocet_Integral" localSheetId="0">(#REF!,#REF!)</definedName>
    <definedName name="Pocet_Integral">(#REF!,#REF!)</definedName>
    <definedName name="PocetMJ" localSheetId="0">#REF!</definedName>
    <definedName name="PocetMJ">#REF!</definedName>
    <definedName name="pojistné" localSheetId="0">#REF!</definedName>
    <definedName name="pojistné">#REF!</definedName>
    <definedName name="polbezcen1" localSheetId="0">#REF!</definedName>
    <definedName name="polbezcen1">#REF!</definedName>
    <definedName name="polcen2" localSheetId="0">#REF!</definedName>
    <definedName name="polcen2">#REF!</definedName>
    <definedName name="polcen3" localSheetId="0">#REF!</definedName>
    <definedName name="polcen3">#REF!</definedName>
    <definedName name="Poznamka" localSheetId="0">#REF!</definedName>
    <definedName name="Poznamka">#REF!</definedName>
    <definedName name="prdel" localSheetId="0">#REF!</definedName>
    <definedName name="prdel">#REF!</definedName>
    <definedName name="PROFESNI_DIL" localSheetId="0">#REF!</definedName>
    <definedName name="PROFESNI_DIL">#REF!</definedName>
    <definedName name="Projektant" localSheetId="0">#REF!</definedName>
    <definedName name="Projektant">#REF!</definedName>
    <definedName name="přesčasy" localSheetId="0">#REF!</definedName>
    <definedName name="přesčasy">#REF!</definedName>
    <definedName name="PSV" localSheetId="0">#REF!</definedName>
    <definedName name="PSV">#REF!</definedName>
    <definedName name="PSV_" localSheetId="0">#REF!</definedName>
    <definedName name="PSV_">#REF!</definedName>
    <definedName name="PSV0" localSheetId="0">#REF!</definedName>
    <definedName name="PSV0">#REF!</definedName>
    <definedName name="Rabat_1">'[9]Výpočet netto cen'!$B$7</definedName>
    <definedName name="rám" localSheetId="0">#REF!</definedName>
    <definedName name="rám">#REF!</definedName>
    <definedName name="rám_connex" localSheetId="0">#REF!</definedName>
    <definedName name="rám_connex">#REF!</definedName>
    <definedName name="RekapitulaceDPH" localSheetId="0">(#REF!,#REF!,#REF!,#REF!,#REF!,#REF!)</definedName>
    <definedName name="RekapitulaceDPH">('[10]GASTRO-1.NP'!$D$202,'[10]GASTRO-1.NP'!$D$203,'[10]GASTRO-1.NP'!$D$204,'[10]GASTRO-1.NP'!$D$208,'[10]GASTRO-1.NP'!$D$209,'[10]GASTRO-1.NP'!$D$210)</definedName>
    <definedName name="Restricted" localSheetId="0">#REF!</definedName>
    <definedName name="Restricted">#REF!</definedName>
    <definedName name="s" localSheetId="0">#REF!</definedName>
    <definedName name="s">#REF!</definedName>
    <definedName name="safdas" localSheetId="0">#REF!</definedName>
    <definedName name="safdas">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klo" localSheetId="0">#REF!</definedName>
    <definedName name="sklo">#REF!</definedName>
    <definedName name="sklo_požární" localSheetId="0">#REF!</definedName>
    <definedName name="sklo_požární">#REF!</definedName>
    <definedName name="skonto_1">'[9]Výpočet netto cen'!$B$11</definedName>
    <definedName name="skonto_2">'[9]Výpočet netto cen'!$B$12</definedName>
    <definedName name="skonto_3">'[9]Výpočet netto cen'!$B$13</definedName>
    <definedName name="Skupiny" localSheetId="1">#REF!</definedName>
    <definedName name="Skupiny" localSheetId="0">#REF!</definedName>
    <definedName name="Skupiny">#REF!</definedName>
    <definedName name="sleva">'[5]převody'!$C$4</definedName>
    <definedName name="SloupecCC" localSheetId="0">#REF!</definedName>
    <definedName name="SloupecCC">#REF!</definedName>
    <definedName name="SloupecCDH" localSheetId="0">#REF!</definedName>
    <definedName name="SloupecCDH">#REF!</definedName>
    <definedName name="SloupecCisloPol" localSheetId="0">#REF!</definedName>
    <definedName name="SloupecCisloPol">#REF!</definedName>
    <definedName name="SloupecCH" localSheetId="0">#REF!</definedName>
    <definedName name="SloupecCH">#REF!</definedName>
    <definedName name="SloupecJC" localSheetId="0">#REF!</definedName>
    <definedName name="SloupecJC">#REF!</definedName>
    <definedName name="SloupecJDH" localSheetId="0">#REF!</definedName>
    <definedName name="SloupecJDH">#REF!</definedName>
    <definedName name="SloupecJDM" localSheetId="0">#REF!</definedName>
    <definedName name="SloupecJDM">#REF!</definedName>
    <definedName name="SloupecJH" localSheetId="0">#REF!</definedName>
    <definedName name="SloupecJH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RT" localSheetId="0">#REF!</definedName>
    <definedName name="SORT">#REF!</definedName>
    <definedName name="StavbaCelkem" localSheetId="0">#REF!</definedName>
    <definedName name="StavbaCelkem">#REF!</definedName>
    <definedName name="STAVEBNI_OBJEKT" localSheetId="0">#REF!</definedName>
    <definedName name="STAVEBNI_OBJEKT">#REF!</definedName>
    <definedName name="sum_memrekapdph" localSheetId="0">#REF!</definedName>
    <definedName name="sum_memrekapdph">#REF!</definedName>
    <definedName name="sum_prekap" localSheetId="0">#REF!</definedName>
    <definedName name="sum_prekap">#REF!</definedName>
    <definedName name="špaleta" localSheetId="0">#REF!</definedName>
    <definedName name="špaleta">#REF!</definedName>
    <definedName name="test">NA()</definedName>
    <definedName name="Tlacitka_EX" localSheetId="0">(#REF!,#REF!)</definedName>
    <definedName name="Tlacitka_EX">(#REF!,#REF!)</definedName>
    <definedName name="top_memrekapdph" localSheetId="0">#REF!</definedName>
    <definedName name="top_memrekapdph">#REF!</definedName>
    <definedName name="top_phlavy" localSheetId="0">#REF!</definedName>
    <definedName name="top_phlavy">#REF!</definedName>
    <definedName name="top_rkap" localSheetId="0">#REF!</definedName>
    <definedName name="top_rkap">#REF!</definedName>
    <definedName name="top_rozpocty" localSheetId="0">#REF!</definedName>
    <definedName name="top_rozpocty">#REF!</definedName>
    <definedName name="top_rpolozky" localSheetId="0">#REF!</definedName>
    <definedName name="top_rpolozky">#REF!</definedName>
    <definedName name="TotalsDPH" localSheetId="0">#REF!</definedName>
    <definedName name="TotalsDPH">#REF!</definedName>
    <definedName name="Typ" localSheetId="0">#REF!</definedName>
    <definedName name="Typ">#REF!</definedName>
    <definedName name="TypNabidky" localSheetId="0">'[1]Formulář'!$B$2</definedName>
    <definedName name="TypNabidky">'[2]Formulář'!$B$2</definedName>
    <definedName name="UkazatDPH" localSheetId="0">'[1]Formulář'!$B$8</definedName>
    <definedName name="UkazatDPH">'[2]Formulář'!$B$8</definedName>
    <definedName name="V_BezSlevy" localSheetId="0">"N"&amp;#REF!</definedName>
    <definedName name="V_BezSlevy">"N"&amp;'[10]GASTRO-1.NP'!$K1</definedName>
    <definedName name="V_BruttoCelkem" localSheetId="0">#REF!*(1+#REF!/100)</definedName>
    <definedName name="V_BruttoCelkem">'[10]GASTRO-1.NP'!XFC1*(1+'[10]GASTRO-1.NP'!XFD1/100)</definedName>
    <definedName name="V_BruttoCelkemDPH" localSheetId="1">IF(UPPER(UkazatDPH)="A",V_BruttoCelkem," ")</definedName>
    <definedName name="V_BruttoCelkemDPH" localSheetId="0">IF(UPPER(#NAME?)="A",#NAME?," ")</definedName>
    <definedName name="V_BruttoCelkemDPH">IF(UPPER(UkazatDPH)="A",V_BruttoCelkem," ")</definedName>
    <definedName name="V_CelkemBezDPH" localSheetId="0">SUMIF(#REF!,#REF!,#REF!)</definedName>
    <definedName name="V_CelkemBezDPH">SUMIF('[10]GASTRO-1.NP'!$K$20:$K$208,'[10]GASTRO-1.NP'!XFC1,'[10]GASTRO-1.NP'!$J$20:$J$208)</definedName>
    <definedName name="V_CelkemBezDPHNakup" localSheetId="0">SUMIF(#REF!,#REF!,#REF!)</definedName>
    <definedName name="V_CelkemBezDPHNakup">SUMIF('[10]GASTRO-1.NP'!$Q$20:$Q$208,'[10]GASTRO-1.NP'!XFC1,'[10]GASTRO-1.NP'!$P$20:$P$208)</definedName>
    <definedName name="V_CelkemKW" localSheetId="0">SUMIF(#REF!,"C",#REF!)</definedName>
    <definedName name="V_CelkemKW">SUMIF('[10]GASTRO-1.NP'!$E$23:$E$197,"C",'[10]GASTRO-1.NP'!A$23:A$197)</definedName>
    <definedName name="V_NabSkupNaz" localSheetId="0">VLOOKUP(#REF!,#REF!,6,0)</definedName>
    <definedName name="V_NabSkupNaz">VLOOKUP('[10]GASTRO-1.NP'!$A1,'[10]GASTRO-1.NP'!$A$22:$F1048576,6,0)</definedName>
    <definedName name="V_NettoCelkem" localSheetId="0">#REF!*#REF!</definedName>
    <definedName name="V_NettoCelkem">'[10]GASTRO-1.NP'!XFC1*'[10]GASTRO-1.NP'!XFD1</definedName>
    <definedName name="V_Plus1" localSheetId="0">'[1]Rekapitulace'!A1048576+1</definedName>
    <definedName name="V_Plus1">'[2]Rekapitulace'!A1048576+1</definedName>
    <definedName name="V_Poz" localSheetId="0">#REF!&amp;"."&amp;#REF!&amp;"."&amp;#REF!</definedName>
    <definedName name="V_Poz">'[10]GASTRO-1.NP'!XFB1&amp;"."&amp;'[10]GASTRO-1.NP'!XFC1&amp;"."&amp;'[10]GASTRO-1.NP'!XFD1</definedName>
    <definedName name="V_PozSkupina" localSheetId="0">#REF!</definedName>
    <definedName name="V_PozSkupina">#REF!</definedName>
    <definedName name="V_Prikon" localSheetId="0">IF(LEFT(#REF!,4)=#REF!,VALUE(RIGHT(#REF!,LEN(#REF!)-5)),0)</definedName>
    <definedName name="V_Prikon">IF(LEFT('[10]GASTRO-1.NP'!$G1,4)='[10]GASTRO-1.NP'!A$22,VALUE(RIGHT('[10]GASTRO-1.NP'!$G1,LEN('[10]GASTRO-1.NP'!$G1)-5)),0)</definedName>
    <definedName name="V_RekNetto" localSheetId="0">IF('[1]Rekapitulace'!$C1=" "," ",VLOOKUP('[1]Rekapitulace'!$C1,#REF!,4,0))</definedName>
    <definedName name="V_RekNetto">IF('[2]Rekapitulace'!$C1=" "," ",VLOOKUP('[2]Rekapitulace'!$C1,'[10]GASTRO-1.NP'!$G$22:$J$60175,4,0))</definedName>
    <definedName name="V_RekSkup" localSheetId="0">VLOOKUP('[1]Rekapitulace'!$A1,#REF!,3,0)</definedName>
    <definedName name="V_RekSkup">VLOOKUP('[2]Rekapitulace'!$A1,'[10]GASTRO-1.NP'!$D$22:$F$60146,3,0)</definedName>
    <definedName name="V_RekSkupNaz" localSheetId="0">IF(ISERROR('[1]Rekapitulace'!XFD1)," ",'[1]Rekapitulace'!XFD1)</definedName>
    <definedName name="V_RekSkupNaz">IF(ISERROR('[2]Rekapitulace'!XFD1)," ",'[2]Rekapitulace'!XFD1)</definedName>
    <definedName name="V_SkupinaCelkem" localSheetId="0">SUMIF(#REF!,#REF!,#REF!)</definedName>
    <definedName name="V_SkupinaCelkem">SUMIF('[10]GASTRO-1.NP'!$A$17:$A1048576,'[10]GASTRO-1.NP'!$A1,'[10]GASTRO-1.NP'!A$17:A1048576)</definedName>
    <definedName name="V_SkupinaCelkemDPH" localSheetId="1">IF(UPPER(UkazatDPH)="A",V_SkupinaCelkem," ")</definedName>
    <definedName name="V_SkupinaCelkemDPH" localSheetId="0">IF(UPPER(#NAME?)="A",#NAME?," ")</definedName>
    <definedName name="V_SkupinaCelkemDPH">IF(UPPER(UkazatDPH)="A",V_SkupinaCelkem," ")</definedName>
    <definedName name="V_SLEVA" localSheetId="1">-SUMIF('[10]GASTRO-1.NP'!$E:$E,"P",'[10]GASTRO-1.NP'!A:A)*'[10]GASTRO-1.NP'!XFC1/100</definedName>
    <definedName name="V_SLEVA" localSheetId="0">-SUMIF(#REF!,"P",#REF!)*#REF!/100</definedName>
    <definedName name="V_SLEVA">-SUMIF('[10]GASTRO-1.NP'!$E:$E,"P",'[10]GASTRO-1.NP'!A:A)*'[10]GASTRO-1.NP'!XFC1/100</definedName>
    <definedName name="V_Up" localSheetId="0">#REF!</definedName>
    <definedName name="V_Up">#REF!</definedName>
    <definedName name="V_UpPlus1" localSheetId="0">#REF!+1</definedName>
    <definedName name="V_UpPlus1">'[10]GASTRO-1.NP'!A1048576+1</definedName>
    <definedName name="VedProjProfese" localSheetId="0">#REF!</definedName>
    <definedName name="VedProjProfese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YPRACOVAL_01" localSheetId="0">#REF!</definedName>
    <definedName name="VYPRACOVAL_01">#REF!</definedName>
    <definedName name="VYPRACOVAL_02" localSheetId="0">#REF!</definedName>
    <definedName name="VYPRACOVAL_02">#REF!</definedName>
    <definedName name="VYPRACOVAL_03" localSheetId="0">#REF!</definedName>
    <definedName name="VYPRACOVAL_03">#REF!</definedName>
    <definedName name="xx">'[11]Krycí list'!$A$8</definedName>
    <definedName name="Zakazka" localSheetId="0">#REF!</definedName>
    <definedName name="Zakazka">#REF!</definedName>
    <definedName name="ZakHead" localSheetId="0">#REF!</definedName>
    <definedName name="ZakHead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  <definedName name="zisk">'[12]EZS'!$H$2</definedName>
    <definedName name="Zpracovatel" localSheetId="0">#REF!</definedName>
    <definedName name="Zpracovatel">#REF!</definedName>
    <definedName name="_xlnm.Print_Titles" localSheetId="2">'BLOK A - NEINVESTIČNÍ'!$13:$13</definedName>
    <definedName name="_xlnm.Print_Titles" localSheetId="3">'BLOK A - INVESTIČNÍ'!$13:$13</definedName>
  </definedNames>
  <calcPr calcId="125725"/>
</workbook>
</file>

<file path=xl/sharedStrings.xml><?xml version="1.0" encoding="utf-8"?>
<sst xmlns="http://schemas.openxmlformats.org/spreadsheetml/2006/main" count="4039" uniqueCount="644">
  <si>
    <t/>
  </si>
  <si>
    <t>21</t>
  </si>
  <si>
    <t>15</t>
  </si>
  <si>
    <t>Stavba:</t>
  </si>
  <si>
    <t>SNÍŽENÍ ENERGETICKÉ NÁROČNOSTI - DUBEN 2017</t>
  </si>
  <si>
    <t>1</t>
  </si>
  <si>
    <t>Místo:</t>
  </si>
  <si>
    <t xml:space="preserve"> </t>
  </si>
  <si>
    <t>Datum:</t>
  </si>
  <si>
    <t>10</t>
  </si>
  <si>
    <t>Objednatel:</t>
  </si>
  <si>
    <t>Zhotovitel:</t>
  </si>
  <si>
    <t>Projektant:</t>
  </si>
  <si>
    <t>Zpracovatel:</t>
  </si>
  <si>
    <t>DPH</t>
  </si>
  <si>
    <t>základní</t>
  </si>
  <si>
    <t>Kód</t>
  </si>
  <si>
    <t>D</t>
  </si>
  <si>
    <t>0</t>
  </si>
  <si>
    <t>OBJEKT KOLEJÍ I TUL V LIBERCI - VESEC BLOK A - INVESTIČNÍ NÁKLADY</t>
  </si>
  <si>
    <t>OBJEKT KOLEJÍ I TUL V LIBERCI - VESEC BLOK A - NEINVESTIČNÍ NÁKLADY</t>
  </si>
  <si>
    <t>OBJEKT KOLEJÍ I TUL V LIBERCI - VESEC BLOK B,C - INVESTIČNÍ</t>
  </si>
  <si>
    <t>OBJEKT KOLEJÍ I TUL V LIBERCI - VESEC BLOK B,C - NEINVESTIČNÍ</t>
  </si>
  <si>
    <t>2</t>
  </si>
  <si>
    <t>Objekt:</t>
  </si>
  <si>
    <t>Náklady z rozpočtu</t>
  </si>
  <si>
    <t>Cena celkem [CZK]</t>
  </si>
  <si>
    <t>-1</t>
  </si>
  <si>
    <t>HSV - Práce a dodávky HSV</t>
  </si>
  <si>
    <t xml:space="preserve">    1 - Zemní práce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</si>
  <si>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</si>
  <si>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</si>
  <si>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</si>
  <si>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</si>
  <si>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</si>
  <si>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</si>
  <si>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</si>
  <si>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</si>
  <si>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</si>
  <si>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</si>
  <si>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</si>
  <si>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766.1 - Vnější výplně otvorů (montáž a dodávka) vč.přesunu hmot</t>
  </si>
  <si>
    <t xml:space="preserve">    767 - Konstrukce zámečnické vč. přesunu hmot a finální povrchové úpravy</t>
  </si>
  <si>
    <t xml:space="preserve">    783 - Dokončovací práce - nátěry</t>
  </si>
  <si>
    <t>VRN - Vedlejší rozpočtové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</si>
  <si>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</si>
  <si>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</si>
  <si>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</si>
  <si>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</si>
  <si>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</si>
  <si>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</si>
  <si>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</si>
  <si>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</si>
  <si>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</si>
  <si>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</si>
  <si>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</si>
  <si>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</si>
  <si>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</si>
  <si>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</si>
  <si>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</si>
  <si>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</si>
  <si>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</si>
  <si>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</si>
  <si>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</si>
  <si>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</si>
  <si>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600695807</t>
  </si>
  <si>
    <t>132201101</t>
  </si>
  <si>
    <t>Hloubení rýh š do 600 mm v hornině tř. 3 objemu do 100 m3</t>
  </si>
  <si>
    <t>m3</t>
  </si>
  <si>
    <t>-999343733</t>
  </si>
  <si>
    <t>3</t>
  </si>
  <si>
    <t>162701105</t>
  </si>
  <si>
    <t>Vodorovné přemístění do 10000 m výkopku/sypaniny z horniny tř. 1 až 4</t>
  </si>
  <si>
    <t>-1854762843</t>
  </si>
  <si>
    <t>167101101</t>
  </si>
  <si>
    <t>Nakládání výkopku z hornin tř. 1 až 4 do 100 m3</t>
  </si>
  <si>
    <t>1204234983</t>
  </si>
  <si>
    <t>5</t>
  </si>
  <si>
    <t>171201211</t>
  </si>
  <si>
    <t>Poplatek za uložení odpadu ze sypaniny na skládce (skládkovné)</t>
  </si>
  <si>
    <t>t</t>
  </si>
  <si>
    <t>634091808</t>
  </si>
  <si>
    <t>6</t>
  </si>
  <si>
    <t>174101101</t>
  </si>
  <si>
    <t>Zásyp jam, šachet rýh nebo kolem objektů sypaninou se zhutněním</t>
  </si>
  <si>
    <t>-1687454677</t>
  </si>
  <si>
    <t>7</t>
  </si>
  <si>
    <t>564251111</t>
  </si>
  <si>
    <t>Podklad nebo podsyp ze štěrkopísku ŠP tl 150 mm - fr 8-16mm</t>
  </si>
  <si>
    <t>111245270</t>
  </si>
  <si>
    <t>8</t>
  </si>
  <si>
    <t>564261111</t>
  </si>
  <si>
    <t>Podklad nebo podsyp ze štěrkopísku ŠP tl 200 mm - fr 16-32mm</t>
  </si>
  <si>
    <t>1467844429</t>
  </si>
  <si>
    <t>9</t>
  </si>
  <si>
    <t>59684112</t>
  </si>
  <si>
    <t>Kladení betonové dlažby komunikací pro pěší do suchého betonu vel do 0,09 m2 plochy do 50 m2</t>
  </si>
  <si>
    <t>304560753</t>
  </si>
  <si>
    <t>M</t>
  </si>
  <si>
    <t>592456010</t>
  </si>
  <si>
    <t>dlažba desková betonová 50x50x5 cm šedá</t>
  </si>
  <si>
    <t>-1111746051</t>
  </si>
  <si>
    <t>11</t>
  </si>
  <si>
    <t>621221031</t>
  </si>
  <si>
    <t>Montáž zateplení vnějších podhledů z minerální vlny s podélnou orientací vláken tl do 160 mm</t>
  </si>
  <si>
    <t>-834070327</t>
  </si>
  <si>
    <t>12</t>
  </si>
  <si>
    <t>63151538</t>
  </si>
  <si>
    <t>deska minerální izolační tl. 160 mm</t>
  </si>
  <si>
    <t>-1564015298</t>
  </si>
  <si>
    <t>13</t>
  </si>
  <si>
    <t>62214200</t>
  </si>
  <si>
    <t>Potažení vnějších stěn sklovláknitým pletivem vtlačeným do tenkovrstvé hmoty vč. penetrace</t>
  </si>
  <si>
    <t>1758487268</t>
  </si>
  <si>
    <t>14</t>
  </si>
  <si>
    <t>622211021</t>
  </si>
  <si>
    <t>Montáž zateplení vnějších stěn z polystyrénových desek tl do 120 mm</t>
  </si>
  <si>
    <t>-1596035195</t>
  </si>
  <si>
    <t>283759390</t>
  </si>
  <si>
    <t>expandovaný polystyren šedý fasádní,  tl. 120 mm - sokl</t>
  </si>
  <si>
    <t>-1388668864</t>
  </si>
  <si>
    <t>16</t>
  </si>
  <si>
    <t>2837638</t>
  </si>
  <si>
    <t>polystyren extrudovaný- 1250 x 600 x 120 mm - sokl do 0,5m nad terénem</t>
  </si>
  <si>
    <t>536986542</t>
  </si>
  <si>
    <t>17</t>
  </si>
  <si>
    <t>622212051</t>
  </si>
  <si>
    <t>Montáž zateplení vnějšího ostění hl. špalety do 400 mm z polystyrénových desek tl do 40 mm</t>
  </si>
  <si>
    <t>m</t>
  </si>
  <si>
    <t>934563261</t>
  </si>
  <si>
    <t>18</t>
  </si>
  <si>
    <t>28376361</t>
  </si>
  <si>
    <t>desky z fenolické pěny, tl. 30 mm - parapety, nadpraží a ostění</t>
  </si>
  <si>
    <t>-1190632761</t>
  </si>
  <si>
    <t>19</t>
  </si>
  <si>
    <t>62221205</t>
  </si>
  <si>
    <t>Příplatek na zbroušení nadpraží  a parapetů dosklonů dle potřeby</t>
  </si>
  <si>
    <t>-589463476</t>
  </si>
  <si>
    <t>20</t>
  </si>
  <si>
    <t>622211031</t>
  </si>
  <si>
    <t>Montáž zateplení vnějších stěn z polystyrénových desek tl do 160 mm</t>
  </si>
  <si>
    <t>-201988156</t>
  </si>
  <si>
    <t>2837595</t>
  </si>
  <si>
    <t>expandovaný polystyren šedý fasádní,  tl. 160 mm</t>
  </si>
  <si>
    <t>-1269550597</t>
  </si>
  <si>
    <t>22</t>
  </si>
  <si>
    <t>2837595.1</t>
  </si>
  <si>
    <t>expandovaný polystyren šedý fasádní,  tl. 160 mm - meziokenní vložka</t>
  </si>
  <si>
    <t>263429576</t>
  </si>
  <si>
    <t>23</t>
  </si>
  <si>
    <t>622221031</t>
  </si>
  <si>
    <t>Montáž zateplení vnějších stěn z minerální vlny s podélnou orientací vláken tl do 160 mm</t>
  </si>
  <si>
    <t>715449979</t>
  </si>
  <si>
    <t>24</t>
  </si>
  <si>
    <t>-212901703</t>
  </si>
  <si>
    <t>25</t>
  </si>
  <si>
    <t>622252001</t>
  </si>
  <si>
    <t>Montáž zakládacích soklových lišt zateplení</t>
  </si>
  <si>
    <t>1073019940</t>
  </si>
  <si>
    <t>26</t>
  </si>
  <si>
    <t>59051400.1</t>
  </si>
  <si>
    <t>lišta zakládací s okapničkou, ozn. E01a, E01b</t>
  </si>
  <si>
    <t>179132680</t>
  </si>
  <si>
    <t>27</t>
  </si>
  <si>
    <t>622252002</t>
  </si>
  <si>
    <t>Montáž ostatních lišt zateplení</t>
  </si>
  <si>
    <t>-987555238</t>
  </si>
  <si>
    <t>28</t>
  </si>
  <si>
    <t>59051476</t>
  </si>
  <si>
    <t>profil okenní ukončovací s tkaninou 100/100mm, ozn. E05</t>
  </si>
  <si>
    <t>2135435042</t>
  </si>
  <si>
    <t>29</t>
  </si>
  <si>
    <t>590514920</t>
  </si>
  <si>
    <t>profil zakončovací nadokennní s okapničkou a tkaninou 100/100 mm, ozn. E02</t>
  </si>
  <si>
    <t>-1185438459</t>
  </si>
  <si>
    <t>30</t>
  </si>
  <si>
    <t>590515020</t>
  </si>
  <si>
    <t>profil dilatační rohový V s hranou a tkaninou 100/100mm, dl. 2,5 m vč. vyplnění spáry trvalepružným tmelem, ozn. E06</t>
  </si>
  <si>
    <t>-230111526</t>
  </si>
  <si>
    <t>31</t>
  </si>
  <si>
    <t>590514940</t>
  </si>
  <si>
    <t>připojovací profil parapetní variabilní s tkaninou 100/100mm, ozn. E04</t>
  </si>
  <si>
    <t>-1178076958</t>
  </si>
  <si>
    <t>32</t>
  </si>
  <si>
    <t>590514840</t>
  </si>
  <si>
    <t>lišta rohová PVC 10/10 cm s tkaninou bal. 2,5 m, ozn. E03</t>
  </si>
  <si>
    <t>1750841464</t>
  </si>
  <si>
    <t>33</t>
  </si>
  <si>
    <t>622321141</t>
  </si>
  <si>
    <t>Vápenocementová omítka štuková dvouvrstvá vnějších stěn nanášená ručně</t>
  </si>
  <si>
    <t>-1968779865</t>
  </si>
  <si>
    <t>34</t>
  </si>
  <si>
    <t>62232510</t>
  </si>
  <si>
    <t>Vyspravení stávající konstrukce vápenocementovou omítkou vč. případné sanace vč. přípravy podkladu</t>
  </si>
  <si>
    <t>23182146</t>
  </si>
  <si>
    <t>35</t>
  </si>
  <si>
    <t>62251105</t>
  </si>
  <si>
    <t>Tenkovrstvá omítka tl. 2,0 mm včetně penetrace vnějších stěn - marmolit</t>
  </si>
  <si>
    <t>641991110</t>
  </si>
  <si>
    <t>36</t>
  </si>
  <si>
    <t>622541011</t>
  </si>
  <si>
    <t>Tenkovrstvá silikonsilikátová zrnitá omítka tl. 1,0 mm včetně penetrace vnějších stěn, pohledů a meziokenních vložek</t>
  </si>
  <si>
    <t>1345509201</t>
  </si>
  <si>
    <t>37</t>
  </si>
  <si>
    <t>629991011</t>
  </si>
  <si>
    <t>Zakrytí výplní otvorů a svislých ploch fólií přilepenou lepící páskou</t>
  </si>
  <si>
    <t>-1506919030</t>
  </si>
  <si>
    <t>38</t>
  </si>
  <si>
    <t>629995101</t>
  </si>
  <si>
    <t>Očištění vnějších ploch tlakovou vodou s odmašťovacím prostředkem vč. případného oškrábaní nátěru</t>
  </si>
  <si>
    <t>-1425933429</t>
  </si>
  <si>
    <t>39</t>
  </si>
  <si>
    <t>631311135</t>
  </si>
  <si>
    <t>Mazanina tl do 240 mm z betonu prostého tř. C 20/25</t>
  </si>
  <si>
    <t>-2021980819</t>
  </si>
  <si>
    <t>40</t>
  </si>
  <si>
    <t>631319175</t>
  </si>
  <si>
    <t>Příplatek k mazanině tl do 240 mm za stržení povrchu spodní vrstvy před vložením výztuže</t>
  </si>
  <si>
    <t>-1210545881</t>
  </si>
  <si>
    <t>41</t>
  </si>
  <si>
    <t>631362021</t>
  </si>
  <si>
    <t>Výztuž mazanin svařovanými sítěmi Kari</t>
  </si>
  <si>
    <t>-2117964671</t>
  </si>
  <si>
    <t>42</t>
  </si>
  <si>
    <t>916331111</t>
  </si>
  <si>
    <t>Osazení zahradního obrubníku betonového do lože z betonu bez boční opěry</t>
  </si>
  <si>
    <t>-507697497</t>
  </si>
  <si>
    <t>43</t>
  </si>
  <si>
    <t>59217211</t>
  </si>
  <si>
    <t>obrubník betonový šedý 100 x 5 x 25 cm</t>
  </si>
  <si>
    <t>kus</t>
  </si>
  <si>
    <t>39086984</t>
  </si>
  <si>
    <t>44</t>
  </si>
  <si>
    <t>941111100</t>
  </si>
  <si>
    <t>Montáž lešení řadového trubkového lehkého s podlahami zatížení do 200 kg/m2 š do 1,2 m v do 25 m vč. pronájmu a souvisejících činností</t>
  </si>
  <si>
    <t>464390301</t>
  </si>
  <si>
    <t>45</t>
  </si>
  <si>
    <t>941111822</t>
  </si>
  <si>
    <t>Demontáž lešení řadového trubkového lehkého s podlahami zatížení do 200 kg/m2 š do 1,2 m v do 25 m</t>
  </si>
  <si>
    <t>156825296</t>
  </si>
  <si>
    <t>46</t>
  </si>
  <si>
    <t>944511100</t>
  </si>
  <si>
    <t>Montáž, příp. pronájem, demontáž ochranné sítě z textilie z umělých vláken</t>
  </si>
  <si>
    <t>-1377166293</t>
  </si>
  <si>
    <t>47</t>
  </si>
  <si>
    <t>9447111</t>
  </si>
  <si>
    <t>Montáž záchytné stříšky š přes 2,5 m vč. pronájmu a souvisejících činností</t>
  </si>
  <si>
    <t>-284230994</t>
  </si>
  <si>
    <t>48</t>
  </si>
  <si>
    <t>944711814</t>
  </si>
  <si>
    <t>Demontáž záchytné stříšky š přes 2,5 m</t>
  </si>
  <si>
    <t>-208543323</t>
  </si>
  <si>
    <t>49</t>
  </si>
  <si>
    <t>949101111</t>
  </si>
  <si>
    <t>Lešení pomocné pro objekty pozemních staveb s lešeňovou podlahou v do 1,9 m zatížení do 150 kg/m2</t>
  </si>
  <si>
    <t>551571074</t>
  </si>
  <si>
    <t>50</t>
  </si>
  <si>
    <t>952902121</t>
  </si>
  <si>
    <t>Čištění budov zametení drsných podlah - střecha</t>
  </si>
  <si>
    <t>-328510737</t>
  </si>
  <si>
    <t>51</t>
  </si>
  <si>
    <t>96104411</t>
  </si>
  <si>
    <t>Bourání desky z betonu prostého okolo vstupu pro nové zateplení</t>
  </si>
  <si>
    <t>-449947274</t>
  </si>
  <si>
    <t>52</t>
  </si>
  <si>
    <t>96208113</t>
  </si>
  <si>
    <t>Bourání příček ze sklobetonových tvárnic tl do 100 mm</t>
  </si>
  <si>
    <t>85567633</t>
  </si>
  <si>
    <t>53</t>
  </si>
  <si>
    <t>968072246</t>
  </si>
  <si>
    <t>Vybourání kovových rámů oken jednoduchých včetně křídel pl do 4 m2</t>
  </si>
  <si>
    <t>1055882038</t>
  </si>
  <si>
    <t>54</t>
  </si>
  <si>
    <t>968072455</t>
  </si>
  <si>
    <t>Vybourání kovových dveřních zárubní pl do 2 m2</t>
  </si>
  <si>
    <t>1770710127</t>
  </si>
  <si>
    <t>55</t>
  </si>
  <si>
    <t>968072559</t>
  </si>
  <si>
    <t>Vybourání kovových vrat pl přes 5 m2</t>
  </si>
  <si>
    <t>449683081</t>
  </si>
  <si>
    <t>56</t>
  </si>
  <si>
    <t>978015331</t>
  </si>
  <si>
    <t>Otlučení vnějších omítek MV nebo MVC  průčelí v rozsahu do 20 %</t>
  </si>
  <si>
    <t>-1594001520</t>
  </si>
  <si>
    <t>57</t>
  </si>
  <si>
    <t>999110100</t>
  </si>
  <si>
    <t>Demontáž hromosvodné soustavy ve fasádě vč. likvidace, ozn. Z01</t>
  </si>
  <si>
    <t>bm</t>
  </si>
  <si>
    <t>-39884725</t>
  </si>
  <si>
    <t>58</t>
  </si>
  <si>
    <t>999110101</t>
  </si>
  <si>
    <t>Demontáž jímací soustavy na střeše vč. likvidace (dle plochy celé střechy), ozn. Z01</t>
  </si>
  <si>
    <t>-2108275048</t>
  </si>
  <si>
    <t>59</t>
  </si>
  <si>
    <t>999110103</t>
  </si>
  <si>
    <t>Výměna fasádního osvětlení vč. kotvení na vrtuh a hmoždinku, ozn. Z02</t>
  </si>
  <si>
    <t>ks</t>
  </si>
  <si>
    <t>1264500971</t>
  </si>
  <si>
    <t>60</t>
  </si>
  <si>
    <t>999110105</t>
  </si>
  <si>
    <t>Demontáž basketbalového koše vč. likvidace</t>
  </si>
  <si>
    <t>698321999</t>
  </si>
  <si>
    <t>61</t>
  </si>
  <si>
    <t>999110200</t>
  </si>
  <si>
    <t>Výměna střešních vpustí za dvoustěnné kce z polyamidu vč. nových ochranných košů, napojení na střešní kci (hydroizolace, tepelná izolace, atd), viz - detail střešní vpusti</t>
  </si>
  <si>
    <t>-2142521862</t>
  </si>
  <si>
    <t>62</t>
  </si>
  <si>
    <t>999110235</t>
  </si>
  <si>
    <t>Úprava otvoru dveří vel.900x2000mm pro nové zatepelní střechy (vyzdění parapetu, zkrácení dveří atd..) v přístavbě na střeše</t>
  </si>
  <si>
    <t>-1602802656</t>
  </si>
  <si>
    <t>63</t>
  </si>
  <si>
    <t>999110240</t>
  </si>
  <si>
    <t>Montáž a dodávka čtyřkomorové budky z extrudovaného polystyrenu pro rorýsy, ozn. B01</t>
  </si>
  <si>
    <t>1269267267</t>
  </si>
  <si>
    <t>64</t>
  </si>
  <si>
    <t>999110242</t>
  </si>
  <si>
    <t>Montáž a dodávka neprůlezné štěrbinové budky z extrudovaného polystyrenu pro rorýse, ozn. B02</t>
  </si>
  <si>
    <t>1232492620</t>
  </si>
  <si>
    <t>65</t>
  </si>
  <si>
    <t>999110510</t>
  </si>
  <si>
    <t>Zednické přípomoci</t>
  </si>
  <si>
    <t>hod</t>
  </si>
  <si>
    <t>-983246774</t>
  </si>
  <si>
    <t>66</t>
  </si>
  <si>
    <t>999110511</t>
  </si>
  <si>
    <t>Drobné bourací a demontážní práce</t>
  </si>
  <si>
    <t>-1374773869</t>
  </si>
  <si>
    <t>67</t>
  </si>
  <si>
    <t>999110600</t>
  </si>
  <si>
    <t>Odtrhové zkoušky stávajících povrchů a výtažné zkoušky hydroizolace a nového izolantu</t>
  </si>
  <si>
    <t>kpl</t>
  </si>
  <si>
    <t>-1685655154</t>
  </si>
  <si>
    <t>68</t>
  </si>
  <si>
    <t>997013217</t>
  </si>
  <si>
    <t>Vnitrostaveništní doprava suti a vybouraných hmot pro budovy v do 24 m ručně</t>
  </si>
  <si>
    <t>1518703319</t>
  </si>
  <si>
    <t>69</t>
  </si>
  <si>
    <t>99701350</t>
  </si>
  <si>
    <t>Příplatek k odvozu suti a vybouraných hmot na skládku za každý další km nad 1 km</t>
  </si>
  <si>
    <t>-837946713</t>
  </si>
  <si>
    <t>70</t>
  </si>
  <si>
    <t>997013501</t>
  </si>
  <si>
    <t>Odvoz suti na skládku a vybouraných hmot nebo meziskládku do 1 km se složením</t>
  </si>
  <si>
    <t>1836223164</t>
  </si>
  <si>
    <t>71</t>
  </si>
  <si>
    <t>997013801</t>
  </si>
  <si>
    <t>Poplatek za uložení stavebního betonového odpadu na skládce (skládkovné)</t>
  </si>
  <si>
    <t>-1407037340</t>
  </si>
  <si>
    <t>72</t>
  </si>
  <si>
    <t>99701381</t>
  </si>
  <si>
    <t xml:space="preserve">Poplatek (úspora) za uložení kovového odpadu na skládce (skládkovné) </t>
  </si>
  <si>
    <t>1771538310</t>
  </si>
  <si>
    <t>997013831</t>
  </si>
  <si>
    <t>Poplatek za uložení stavebního směsného odpadu na skládce (skládkovné)</t>
  </si>
  <si>
    <t>-893714484</t>
  </si>
  <si>
    <t>998011003</t>
  </si>
  <si>
    <t>Přesun hmot pro budovy zděné v do 24 m</t>
  </si>
  <si>
    <t>130281140</t>
  </si>
  <si>
    <t>711122131</t>
  </si>
  <si>
    <t>Provedení izolace proti zemní vlhkosti svislé za horka nátěrem asfaltovým</t>
  </si>
  <si>
    <t>-1192210410</t>
  </si>
  <si>
    <t>111631500</t>
  </si>
  <si>
    <t>lak asfaltový ALP/9 bal 9 kg</t>
  </si>
  <si>
    <t>-140999768</t>
  </si>
  <si>
    <t>711142559</t>
  </si>
  <si>
    <t>Provedení izolace proti zemní vlhkosti pásy přitavením svislé NAIP</t>
  </si>
  <si>
    <t>1976358172</t>
  </si>
  <si>
    <t>628522540</t>
  </si>
  <si>
    <t xml:space="preserve">pás asfaltovaný modifikovaný SBS </t>
  </si>
  <si>
    <t>-1541637018</t>
  </si>
  <si>
    <t>711161302</t>
  </si>
  <si>
    <t>Izolace proti zemní vlhkosti stěn foliemi nopovými pro běžné podmínky tl. 0,4 mm (vč. dodávky folie)</t>
  </si>
  <si>
    <t>165534839</t>
  </si>
  <si>
    <t>998711103</t>
  </si>
  <si>
    <t>Přesun hmot tonážní pro izolace proti vodě, vlhkosti a plynům v objektech výšky do 60 m</t>
  </si>
  <si>
    <t>138076879</t>
  </si>
  <si>
    <t>712331111</t>
  </si>
  <si>
    <t>Provedení povlakové krytiny střech do 10° podkladní vrstvy pásy na sucho samolepící</t>
  </si>
  <si>
    <t>258918425</t>
  </si>
  <si>
    <t>62866280</t>
  </si>
  <si>
    <t>podkladní pás asfaltový SBS modifikovaný za studena samolepící se samolepícímy přesahy</t>
  </si>
  <si>
    <t>1133929312</t>
  </si>
  <si>
    <t>712341559</t>
  </si>
  <si>
    <t>Provedení povlakové krytiny střech do 10° pásy NAIP přitavením v plné ploše</t>
  </si>
  <si>
    <t>-654291239</t>
  </si>
  <si>
    <t>62852258</t>
  </si>
  <si>
    <t>SBS modifikovaný asf. pás, břidl posyp, komb. nosná vložka ze skleněné tkaniny (minimálně 4,4 mm)</t>
  </si>
  <si>
    <t>2015475162</t>
  </si>
  <si>
    <t>998712103</t>
  </si>
  <si>
    <t>Přesun hmot tonážní tonážní pro krytiny povlakové v objektech v do 24 m</t>
  </si>
  <si>
    <t>1444340221</t>
  </si>
  <si>
    <t>713131145</t>
  </si>
  <si>
    <t>Montáž izolace tepelné stěn a základů lepením bodově rohoží, pásů, dílců, desek</t>
  </si>
  <si>
    <t>884117010</t>
  </si>
  <si>
    <t>28376383</t>
  </si>
  <si>
    <t>polystyren extrudovaný 1250 x 600 x 120 mm - sokl pod terénem, spodní části u svislých kcí na střechách</t>
  </si>
  <si>
    <t>584400955</t>
  </si>
  <si>
    <t>283763790</t>
  </si>
  <si>
    <t xml:space="preserve">polystyren extrudovaný - 1250 x 600 x 50 mm </t>
  </si>
  <si>
    <t>164678504</t>
  </si>
  <si>
    <t>283759450</t>
  </si>
  <si>
    <t>expandovaný polystyren šedý fasádní,  tl. 50 mm - atika</t>
  </si>
  <si>
    <t>-1386174172</t>
  </si>
  <si>
    <t>713141135</t>
  </si>
  <si>
    <t>Montáž izolace tepelné střech plochých lepené za studena bodově 1 vrstva rohoží, pásů, dílců, desek</t>
  </si>
  <si>
    <t>165932614</t>
  </si>
  <si>
    <t>283723190</t>
  </si>
  <si>
    <t>deska z pěnového polystyrenu bílá EPS 100 S 1000 x 1000 x 160 mm</t>
  </si>
  <si>
    <t>-794702589</t>
  </si>
  <si>
    <t>283723090</t>
  </si>
  <si>
    <t>deska z pěnového polystyrenu bílá EPS 100 S 1000 x 1000 x 100 mm s nakašírovaným oxidovaným asf. pásem</t>
  </si>
  <si>
    <t>251286917</t>
  </si>
  <si>
    <t>713141140</t>
  </si>
  <si>
    <t>Příplatek za mechanické kotvení tepelné izolace vč. dodávky kotevních prvků</t>
  </si>
  <si>
    <t>1954219211</t>
  </si>
  <si>
    <t>71314121</t>
  </si>
  <si>
    <t>Montáž a dodávka izolace tepelné střech plochých volně položené atikový klín</t>
  </si>
  <si>
    <t>-159821971</t>
  </si>
  <si>
    <t>998713103</t>
  </si>
  <si>
    <t>Přesun hmot tonážní tonážní pro izolace tepelné v objektech v do 24 m</t>
  </si>
  <si>
    <t>-106240843</t>
  </si>
  <si>
    <t>76234101</t>
  </si>
  <si>
    <t>Bednění střech rovných z desek OSB tl 20 mm na sraz šroubovaných</t>
  </si>
  <si>
    <t>55634359</t>
  </si>
  <si>
    <t>762751110</t>
  </si>
  <si>
    <t>Montáž prostorové vázané kce na hladko z hraněného řeziva průřezové plochy do 120 cm2</t>
  </si>
  <si>
    <t>-581533211</t>
  </si>
  <si>
    <t>605120010</t>
  </si>
  <si>
    <t>řezivo jehličnaté hranol jakost I do 120 cm2</t>
  </si>
  <si>
    <t>1427390996</t>
  </si>
  <si>
    <t>762795000</t>
  </si>
  <si>
    <t>Spojovací prostředky pro montáž prostorových vázaných kcí</t>
  </si>
  <si>
    <t>582261957</t>
  </si>
  <si>
    <t>998762103</t>
  </si>
  <si>
    <t>Přesun hmot tonážní pro kce tesařské v objektech v do 24 m</t>
  </si>
  <si>
    <t>-1692712908</t>
  </si>
  <si>
    <t>764002841</t>
  </si>
  <si>
    <t>Demontáž oplechování atiky do suti</t>
  </si>
  <si>
    <t>-114293521</t>
  </si>
  <si>
    <t>764002851</t>
  </si>
  <si>
    <t>Demontáž oplechování parapetů do suti</t>
  </si>
  <si>
    <t>399121230</t>
  </si>
  <si>
    <t>76421460</t>
  </si>
  <si>
    <t>Oplechování horních ploch a atik bez rohů z Pz barveveného plechu mechanicky kotvené cca rš 330 mm</t>
  </si>
  <si>
    <t>-2048738071</t>
  </si>
  <si>
    <t>764214609</t>
  </si>
  <si>
    <t>Oplechování horních ploch a atik bez rohů z elox Pz plechu mechanicky kotvené rš 790 mm vč. příponky rš 700mm, ozn. K12</t>
  </si>
  <si>
    <t>1476196972</t>
  </si>
  <si>
    <t>76421660.1</t>
  </si>
  <si>
    <t>Oplechování rovných parapetů mechanicky kotvené z elox Pz plechu  rš 310 mm, ozn. K01-K11</t>
  </si>
  <si>
    <t>2047625400</t>
  </si>
  <si>
    <t>76421860</t>
  </si>
  <si>
    <t>Oplechování u prahu dveří  mechanicky kotvené z elox Pz plechu rš 200 mm vč. oplechu pro nosnou kci pro nalepení hydroizolace - detail M - 11,12</t>
  </si>
  <si>
    <t>-1409577012</t>
  </si>
  <si>
    <t>7643116</t>
  </si>
  <si>
    <t>Oplechování pro napojení hydroizolace z elox Pz plechu mechanicky kotvené rš 550 mm, ozn. K13</t>
  </si>
  <si>
    <t>-504014553</t>
  </si>
  <si>
    <t>764511404</t>
  </si>
  <si>
    <t>Žlab podokapní půlkruhový z elox. Pz plechu rš 330 mm vč. háků a okapniček, ozn. K14a, K14b, K14c</t>
  </si>
  <si>
    <t>513592759</t>
  </si>
  <si>
    <t>764518422</t>
  </si>
  <si>
    <t>Svody kruhové včetně objímek, kolen, odskoků z elox. Pz plechu průměru 100 mm, ozn. K15</t>
  </si>
  <si>
    <t>-1072881014</t>
  </si>
  <si>
    <t>998764103</t>
  </si>
  <si>
    <t>Přesun hmot tonážní pro konstrukce klempířské v objektech v do 24 m</t>
  </si>
  <si>
    <t>-322460525</t>
  </si>
  <si>
    <t>76610010</t>
  </si>
  <si>
    <t>Prosklení fasády rozm.2990/13990 mm, sklo čiré bezpečnostní - conex 4+4 z obou stran, hliníkový profil- barva šedá (hliník) vč.vnitřního plastového parapetu - ozn.O/01</t>
  </si>
  <si>
    <t>-766717565</t>
  </si>
  <si>
    <t>76610020</t>
  </si>
  <si>
    <t>Prosklení fasády rozm.2990/10000 mm, sklo čiré bezpečnostní - conex 4+4 z obou stran, hliníkový profil- barva šedá (hliník) vč.vnitřního plastového parapetu - ozn.O/02</t>
  </si>
  <si>
    <t>-1540009372</t>
  </si>
  <si>
    <t>76610030</t>
  </si>
  <si>
    <t>-827449630</t>
  </si>
  <si>
    <t>76610040</t>
  </si>
  <si>
    <t>Garážová sekční vrata, hliníková lamelová zateplená, rozm.2990/3350 mm, otevírání - výsuv pod strop, hliníková zárubeň - ozn.D/01</t>
  </si>
  <si>
    <t>-61532441</t>
  </si>
  <si>
    <t>76610050</t>
  </si>
  <si>
    <t>Garážová sekční vrata, hliníková lamelová zateplená, rozm.2390/2450 mm, otevírání - výsuv pod strop, hliníková zárubeň - ozn.D/02</t>
  </si>
  <si>
    <t>761754012</t>
  </si>
  <si>
    <t>76610060</t>
  </si>
  <si>
    <t>Vstupní plastové 1-křídlé dveře, prosklené, rozm.800/1970 mm, barva bílá, zasklení dvojsklem, cylindrická vložka - ozn.D/03</t>
  </si>
  <si>
    <t>1140533872</t>
  </si>
  <si>
    <t>76610070</t>
  </si>
  <si>
    <t>Vstupní plastové 1-křídlé dveře, prosklené, rozm.900/1970 mm, barva bílá,  zasklení dvojsklem, cylindrická vložka - ozn.D/04</t>
  </si>
  <si>
    <t>-32232745</t>
  </si>
  <si>
    <t>767110110</t>
  </si>
  <si>
    <t>Demontáž větracích fasádních mřížek vč. likvidace, ozn. Z03</t>
  </si>
  <si>
    <t>566903651</t>
  </si>
  <si>
    <t>767110112</t>
  </si>
  <si>
    <t>Demontáž fasádních dvířek specialistů vč. likvidace, ozn. Z04</t>
  </si>
  <si>
    <t>1787399461</t>
  </si>
  <si>
    <t>767110114</t>
  </si>
  <si>
    <t>Demontáž vyústění kanalizace vč. likvidace</t>
  </si>
  <si>
    <t>-422944924</t>
  </si>
  <si>
    <t>767110225</t>
  </si>
  <si>
    <t>Montáž a dodávka fasádních větracích nerez mřížek vel. 160x160mm, ozn. Z03</t>
  </si>
  <si>
    <t>829956204</t>
  </si>
  <si>
    <t>767110227</t>
  </si>
  <si>
    <t>Montáž a dodávka fasádních větracích nerez mřížek vel. 600x300mm</t>
  </si>
  <si>
    <t>1592921821</t>
  </si>
  <si>
    <t>767110230.1</t>
  </si>
  <si>
    <t>Montáž a dodávka ocelových fasádních mříží specialistů vel.1500x1000mm vč. finální povrchové úpravy, ozn. Z04</t>
  </si>
  <si>
    <t>-534946764</t>
  </si>
  <si>
    <t>767110231</t>
  </si>
  <si>
    <t>Montáž a dodávka hlavice pro vyústění kanalizace z elox. pozinkovaného plechu D250mm</t>
  </si>
  <si>
    <t>385252058</t>
  </si>
  <si>
    <t>767110240</t>
  </si>
  <si>
    <t>Šetrná demontáž a zpětná montáž sdělovací techniky, ozn. Z05</t>
  </si>
  <si>
    <t>138618024</t>
  </si>
  <si>
    <t>767110242</t>
  </si>
  <si>
    <t>Šetrná demontáž a zpětná montáž fasádního žebříku vč. povrchových úprav před zpětnou montáží a nového kotevního systému, ozn. Z06</t>
  </si>
  <si>
    <t>1019896266</t>
  </si>
  <si>
    <t>767110243</t>
  </si>
  <si>
    <t>Šetrná demontáž a zpětná montáž ocel. kce na fasádě vč. povrchových úprav před zpětnou montáží a nového kotevního systému, ozn. Z07</t>
  </si>
  <si>
    <t>33673831</t>
  </si>
  <si>
    <t>783201811</t>
  </si>
  <si>
    <t>Odstranění nátěrů ze zámečnických konstrukcí oškrabáním, ozn. Z09</t>
  </si>
  <si>
    <t>-1317080774</t>
  </si>
  <si>
    <t>78321210</t>
  </si>
  <si>
    <t>Nátěry kovových doplňkových konstrukcí dvojnásobné vč. základním, ozn. Z09</t>
  </si>
  <si>
    <t>1498059285</t>
  </si>
  <si>
    <t>783903812</t>
  </si>
  <si>
    <t>Odmaštění nátěrů saponáty, ozn. Z09</t>
  </si>
  <si>
    <t>468934664</t>
  </si>
  <si>
    <t>011100100</t>
  </si>
  <si>
    <t>Vedlejší náklady spojené s realizací stavby (zejména zařízení staveniště, lokalita a provoz v objektu)</t>
  </si>
  <si>
    <t>-1914933465</t>
  </si>
  <si>
    <t>-682367099</t>
  </si>
  <si>
    <t>1341103508</t>
  </si>
  <si>
    <t>63140313</t>
  </si>
  <si>
    <t xml:space="preserve">minerální vlna s podélným vláknem 500x1000x160 mm </t>
  </si>
  <si>
    <t>254675165</t>
  </si>
  <si>
    <t>62222202</t>
  </si>
  <si>
    <t>Montáž zateplení vnějšího ostění nebo nadpraží hl. špalety do 200 mm z minerální vlny tl do 160 mm</t>
  </si>
  <si>
    <t>1840316402</t>
  </si>
  <si>
    <t>631515</t>
  </si>
  <si>
    <t>minerální vlna s podélným vláknem 500x1000x160 mm - nadpraží</t>
  </si>
  <si>
    <t>1619596493</t>
  </si>
  <si>
    <t>62232509</t>
  </si>
  <si>
    <t>Vyspravení stávající vnitřní stěny mezi objektem A a B vápenocementovou omítkou vč. případné sanace a finální povrchové úpravy</t>
  </si>
  <si>
    <t>36774483</t>
  </si>
  <si>
    <t>944711100</t>
  </si>
  <si>
    <t>Montáž záchytné stříšky š do 2 m vč. pronájmu a souvisejících činností</t>
  </si>
  <si>
    <t>-941533772</t>
  </si>
  <si>
    <t>944711812</t>
  </si>
  <si>
    <t>Demontáž záchytné stříšky š do 2 m</t>
  </si>
  <si>
    <t>1577725310</t>
  </si>
  <si>
    <t>1284653394</t>
  </si>
  <si>
    <t>999110200.1</t>
  </si>
  <si>
    <t>-178303720</t>
  </si>
  <si>
    <t>Montáž a dodávka čtyřkomorové budky z extrudovaného polystyrénu pro rorýsy, ozn. B01</t>
  </si>
  <si>
    <t>2117508901</t>
  </si>
  <si>
    <t>999110242.1</t>
  </si>
  <si>
    <t>1408683862</t>
  </si>
  <si>
    <t>999110244</t>
  </si>
  <si>
    <t>Montáž a dodávka neprůlezné štěrbinové velká budky z extrudovaného polystyrenu pro rorýse, ozn. B03</t>
  </si>
  <si>
    <t>-2130553621</t>
  </si>
  <si>
    <t>50517992</t>
  </si>
  <si>
    <t>polystyren extrudovaný 1250 x 600 x 120 mm - sokl, spodní části u svislých kcí na střechách</t>
  </si>
  <si>
    <t>polystyren extrudovaný - 1250 x 600 x 50 mm - u vstupu na střechu</t>
  </si>
  <si>
    <t>764002871</t>
  </si>
  <si>
    <t>Demontáž lemování zdí do suti</t>
  </si>
  <si>
    <t>181593947</t>
  </si>
  <si>
    <t>76421264</t>
  </si>
  <si>
    <t>Oplechování stříšky nad vstupem z elox Pz plechu mechanicky kotvené rš 1400 mm, ozn. K17</t>
  </si>
  <si>
    <t>-59610202</t>
  </si>
  <si>
    <t>Oplechování horních ploch a atik bez rohů z elox Pz plechu mechanicky kotvené rš 790 mm vč. příponky rš 700mm, ozn. K16</t>
  </si>
  <si>
    <t>764214611</t>
  </si>
  <si>
    <t>Oplechování horních ploch a atik bez rohů z elox Pz plechu mechanicky kotvené rš 550+530 mm vč. příponky rš 410+410 mm, ozn. K16</t>
  </si>
  <si>
    <t>-609805213</t>
  </si>
  <si>
    <t>Oplechování rovných parapetů mechanicky kotvené z elox Pz plechu  rš 310 mm, ozn. K01-K15</t>
  </si>
  <si>
    <t>76421860.1</t>
  </si>
  <si>
    <t>Oplechování u prahu dveří  mechanicky kotvené z elox Pz plechu rš 200 mm vč. oplechu pro nosnou kci pro nalepení hydroizolace</t>
  </si>
  <si>
    <t>4818414</t>
  </si>
  <si>
    <t>Oplechování pro napojení hydroizolace z elox Pz plechu mechanicky kotvené rš 550 mm, ozn. K18</t>
  </si>
  <si>
    <t>Žlab podokapní půlkruhový z elox. Pz plechu rš 330 mm vč. háků a okapniček, ozn. K19a, K19b, K19c</t>
  </si>
  <si>
    <t>189917002</t>
  </si>
  <si>
    <t>Svody kruhové včetně objímek, kolen, odskoků z elox. Pz plechu průměru 100 mm, ozn. K20</t>
  </si>
  <si>
    <t>-69883670</t>
  </si>
  <si>
    <t>76771112</t>
  </si>
  <si>
    <t>-682599960</t>
  </si>
  <si>
    <t>767110105</t>
  </si>
  <si>
    <t>Šetrná demontáž a zpětná montáž kamer, ozn. Z07</t>
  </si>
  <si>
    <t>-1177294014</t>
  </si>
  <si>
    <t>Demontáž větracích fasádních mřížek vč. likvidace, ozn. Z02</t>
  </si>
  <si>
    <t>Demontáž vyústění kanalizace vč. likvidace, ozn. Z14</t>
  </si>
  <si>
    <t>767110117</t>
  </si>
  <si>
    <t>Šetrná demontáž ventilačních hlavic, ozn. Z15,16,17</t>
  </si>
  <si>
    <t>2110356544</t>
  </si>
  <si>
    <t>767110115</t>
  </si>
  <si>
    <t>Demontáž fasádních tabulek a el. krabiček vč. likvidace, ozn. Z03</t>
  </si>
  <si>
    <t>-817447215</t>
  </si>
  <si>
    <t>767110116</t>
  </si>
  <si>
    <t>Demontáž stropních a nástěnných světel vč. likvidace, ozn. Z05, Z08</t>
  </si>
  <si>
    <t>-689334102</t>
  </si>
  <si>
    <t>767110220</t>
  </si>
  <si>
    <t>Zpětná montáž větracích hlavic vč. opravy odvětrání kanalizace, Z15,16,17</t>
  </si>
  <si>
    <t>-837278566</t>
  </si>
  <si>
    <t>Montáž a dodávka fasádních větracích nerez mřížek vel. 400x300mm, ozn. Z02</t>
  </si>
  <si>
    <t>767110226</t>
  </si>
  <si>
    <t>Montáž a dodávka fasádních tabulek a el. krabiček, ozn. Z03</t>
  </si>
  <si>
    <t>1646969122</t>
  </si>
  <si>
    <t>Montáž a dodávka ocelových fasádních dvířek specialistů vel.500x950mm vč. finální povrchové úpravy, ozn. Z04</t>
  </si>
  <si>
    <t>Montáž a dodávka hlavice pro vyústění kanalizace z elox. pozinkovaného plechu D250mm, ozn. Z14</t>
  </si>
  <si>
    <t>767110233</t>
  </si>
  <si>
    <t>Montáž a dodávka venkovních stropních a nástěnných světel vč. kotvení, ozn. Z05, Z08</t>
  </si>
  <si>
    <t>-30464771</t>
  </si>
  <si>
    <t>Šetrná demontáž a zpětná montáž antény, vč. povrchových úprav před zpětnou montáží, ozn. Z09, Z12, Z18</t>
  </si>
  <si>
    <t>Šetrná demontáž a zpětná montáž fasádního žebříku vč. povrchových úprav před zpětnou montáží a nového kotevního systému, ozn. Z10, Z13</t>
  </si>
  <si>
    <t>Šetrná demontáž a zpětná montáž kce stříšky na sušení prádla vč. povrchových úprav před zpětnou montáží a nového kotevního systému, ozn. Z11</t>
  </si>
  <si>
    <t>767110346</t>
  </si>
  <si>
    <t>Šetrná demontáž a zpětná montáž stojanů na vlajky vč. povrchové úpravy a kotvení, ozn. Z06</t>
  </si>
  <si>
    <t>633255297</t>
  </si>
  <si>
    <t>76771114</t>
  </si>
  <si>
    <t>Výměna vstupních dveří vel. 900x1970mm vč. systémových detailů, kování, povrchové úpravy a likvidace stávajícíh, ozn.DO/01</t>
  </si>
  <si>
    <t>1731309787</t>
  </si>
  <si>
    <t>-958281726</t>
  </si>
  <si>
    <t xml:space="preserve">AKCE: SNÍŽENÍ ENERGETICKÉ NÁROČNOSTI OBJEKTU KOLEJÍ I TUL V LIBERCI </t>
  </si>
  <si>
    <t xml:space="preserve">        </t>
  </si>
  <si>
    <t>DLE DOKUMENTACE PRO ZADÁNÍ STAVBY</t>
  </si>
  <si>
    <t>___________________________________________________________________________</t>
  </si>
  <si>
    <t>NÁZEV ČÁSTI</t>
  </si>
  <si>
    <t>CELKEM</t>
  </si>
  <si>
    <t>ZÁKLADNÍ NÁKLADY (HL.III)</t>
  </si>
  <si>
    <t>ARCHITEKTONICKO-STAVEBNÍ ČÁST - BLOK A</t>
  </si>
  <si>
    <t>ARCHITEKTONICKO-STAVEBNÍ ČÁST - BLOK B, C</t>
  </si>
  <si>
    <t>NÁKLADY CELKEM BEZ DPH</t>
  </si>
  <si>
    <t>DAŇ Z PŘIDANÉ HODNOTY  21%:</t>
  </si>
  <si>
    <t xml:space="preserve">NÁKLADY CELKEM VČ. DPH </t>
  </si>
  <si>
    <r>
      <t xml:space="preserve">REKAPITULACE NÁKLADŮ
DLE INVESTIČNÍCH A NEIVESTIČNÍCH
</t>
    </r>
    <r>
      <rPr>
        <b/>
        <sz val="20"/>
        <color indexed="12"/>
        <rFont val="Times New Roman CE"/>
        <family val="1"/>
      </rPr>
      <t>JKSO 801 73 32</t>
    </r>
  </si>
  <si>
    <t>NEINVESTICE</t>
  </si>
  <si>
    <t>INVESTICE</t>
  </si>
  <si>
    <t>INVESTOR: TECHNICKÁ UNIVERZITA V LIBERCI, STUDENTSKÁ 1402/2, 461 17, LBC</t>
  </si>
  <si>
    <t>SOUPIS PRACÍ A DODÁVEK</t>
  </si>
  <si>
    <t>DODAVATEL:</t>
  </si>
  <si>
    <t>ADRESA:</t>
  </si>
  <si>
    <t>TELEFON, E-MAIL:</t>
  </si>
  <si>
    <t>ODPOVĚDNÝ ZÁSTUPCE:</t>
  </si>
  <si>
    <t>ZPRACOVÁNO:</t>
  </si>
  <si>
    <t>RAZÍTKO, PODPIS:</t>
  </si>
  <si>
    <t>Plastové 2-křídlé okno, otvíravé, vyklápěcí, rozm.1990/2000 mm, sklo transparentní vč.vnitřního plastového parapetu - ozn.O/03</t>
  </si>
  <si>
    <t>Výměna AL vstupní stěny s dveřmi, vel. 6750x3350 mm, vč. plnostěného okopného Al profilu výšky 400 mm, systémových detailů, povrchové úpravy a likvidace stávající - ozn. O/01</t>
  </si>
  <si>
    <t>AKTUALIZACE: 24.4.2017</t>
  </si>
</sst>
</file>

<file path=xl/styles.xml><?xml version="1.0" encoding="utf-8"?>
<styleSheet xmlns="http://schemas.openxmlformats.org/spreadsheetml/2006/main">
  <numFmts count="6">
    <numFmt numFmtId="164" formatCode="dd\.mm\.yyyy"/>
    <numFmt numFmtId="165" formatCode="#,##0.00000"/>
    <numFmt numFmtId="166" formatCode="#,##0.000"/>
    <numFmt numFmtId="167" formatCode="#,##0.0"/>
    <numFmt numFmtId="168" formatCode="#,##0&quot; Kč&quot;"/>
    <numFmt numFmtId="169" formatCode="_-* #,##0&quot; Kč&quot;_-;\-* #,##0&quot; Kč&quot;_-;_-* &quot;- Kč&quot;_-;_-@_-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10"/>
      <name val="Arial CE"/>
      <family val="2"/>
    </font>
    <font>
      <b/>
      <sz val="12.5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13.5"/>
      <color indexed="12"/>
      <name val="Times New Roman CE"/>
      <family val="1"/>
    </font>
    <font>
      <b/>
      <sz val="16"/>
      <color indexed="12"/>
      <name val="Times New Roman CE"/>
      <family val="1"/>
    </font>
    <font>
      <b/>
      <sz val="14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9"/>
      <color indexed="12"/>
      <name val="Times New Roman CE"/>
      <family val="1"/>
    </font>
    <font>
      <b/>
      <sz val="26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color indexed="12"/>
      <name val="Times New Roman CE"/>
      <family val="1"/>
    </font>
    <font>
      <b/>
      <sz val="24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4"/>
      <color indexed="18"/>
      <name val="Times New Roman CE"/>
      <family val="1"/>
    </font>
    <font>
      <b/>
      <sz val="20"/>
      <color indexed="16"/>
      <name val="Times New Roman CE"/>
      <family val="1"/>
    </font>
    <font>
      <b/>
      <sz val="10"/>
      <name val="Times New Roman"/>
      <family val="1"/>
    </font>
    <font>
      <sz val="8"/>
      <name val="MS Sans Serif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indexed="12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/>
      <top style="dotted">
        <color indexed="12"/>
      </top>
      <bottom style="thin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thin">
        <color indexed="1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4" fillId="0" borderId="0" applyAlignment="0">
      <protection locked="0"/>
    </xf>
    <xf numFmtId="0" fontId="34" fillId="0" borderId="0" applyAlignment="0">
      <protection locked="0"/>
    </xf>
  </cellStyleXfs>
  <cellXfs count="187">
    <xf numFmtId="0" fontId="0" fillId="0" borderId="0" xfId="0"/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center" vertical="center"/>
      <protection/>
    </xf>
    <xf numFmtId="49" fontId="0" fillId="0" borderId="8" xfId="0" applyNumberFormat="1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166" fontId="0" fillId="0" borderId="8" xfId="0" applyNumberFormat="1" applyFont="1" applyBorder="1" applyAlignment="1" applyProtection="1">
      <alignment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49" fontId="14" fillId="0" borderId="8" xfId="0" applyNumberFormat="1" applyFont="1" applyBorder="1" applyAlignment="1" applyProtection="1">
      <alignment horizontal="left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166" fontId="14" fillId="0" borderId="8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16" fillId="0" borderId="0" xfId="20" applyFont="1" applyProtection="1">
      <alignment/>
      <protection locked="0"/>
    </xf>
    <xf numFmtId="0" fontId="17" fillId="0" borderId="0" xfId="20" applyFont="1" applyProtection="1">
      <alignment/>
      <protection locked="0"/>
    </xf>
    <xf numFmtId="0" fontId="19" fillId="0" borderId="0" xfId="20" applyFont="1" applyAlignment="1" applyProtection="1">
      <alignment vertical="center"/>
      <protection locked="0"/>
    </xf>
    <xf numFmtId="0" fontId="19" fillId="0" borderId="0" xfId="20" applyFont="1" applyAlignment="1" applyProtection="1">
      <alignment vertical="center" wrapText="1"/>
      <protection locked="0"/>
    </xf>
    <xf numFmtId="0" fontId="19" fillId="0" borderId="0" xfId="20" applyFont="1" applyAlignment="1" applyProtection="1">
      <alignment horizontal="left" vertical="center"/>
      <protection locked="0"/>
    </xf>
    <xf numFmtId="0" fontId="19" fillId="0" borderId="0" xfId="20" applyFont="1" applyAlignment="1" applyProtection="1">
      <alignment horizontal="left" vertical="center" wrapText="1"/>
      <protection locked="0"/>
    </xf>
    <xf numFmtId="0" fontId="19" fillId="0" borderId="0" xfId="20" applyFont="1" applyProtection="1">
      <alignment/>
      <protection locked="0"/>
    </xf>
    <xf numFmtId="0" fontId="33" fillId="0" borderId="0" xfId="22" applyFont="1" applyFill="1" applyProtection="1">
      <alignment/>
      <protection locked="0"/>
    </xf>
    <xf numFmtId="0" fontId="33" fillId="0" borderId="0" xfId="22" applyFont="1" applyProtection="1">
      <alignment/>
      <protection locked="0"/>
    </xf>
    <xf numFmtId="0" fontId="22" fillId="0" borderId="0" xfId="20" applyFont="1" applyProtection="1">
      <alignment/>
      <protection locked="0"/>
    </xf>
    <xf numFmtId="0" fontId="17" fillId="0" borderId="0" xfId="20" applyFont="1" applyAlignment="1" applyProtection="1">
      <alignment horizontal="center"/>
      <protection locked="0"/>
    </xf>
    <xf numFmtId="0" fontId="22" fillId="3" borderId="0" xfId="23" applyFont="1" applyFill="1" applyProtection="1">
      <alignment/>
      <protection locked="0"/>
    </xf>
    <xf numFmtId="0" fontId="18" fillId="3" borderId="0" xfId="23" applyFont="1" applyFill="1" applyAlignment="1" applyProtection="1">
      <alignment horizontal="right"/>
      <protection locked="0"/>
    </xf>
    <xf numFmtId="0" fontId="18" fillId="3" borderId="0" xfId="23" applyFont="1" applyFill="1" applyAlignment="1" applyProtection="1">
      <alignment horizontal="left" indent="1"/>
      <protection locked="0"/>
    </xf>
    <xf numFmtId="0" fontId="18" fillId="3" borderId="0" xfId="23" applyFont="1" applyFill="1" applyAlignment="1" applyProtection="1">
      <alignment horizontal="left"/>
      <protection locked="0"/>
    </xf>
    <xf numFmtId="0" fontId="17" fillId="3" borderId="0" xfId="20" applyFont="1" applyFill="1" applyProtection="1">
      <alignment/>
      <protection locked="0"/>
    </xf>
    <xf numFmtId="0" fontId="18" fillId="3" borderId="0" xfId="20" applyFont="1" applyFill="1" applyAlignment="1" applyProtection="1">
      <alignment horizontal="right"/>
      <protection locked="0"/>
    </xf>
    <xf numFmtId="0" fontId="18" fillId="0" borderId="0" xfId="20" applyFont="1" applyAlignment="1" applyProtection="1">
      <alignment horizontal="right"/>
      <protection locked="0"/>
    </xf>
    <xf numFmtId="0" fontId="24" fillId="0" borderId="0" xfId="20" applyFont="1" applyAlignment="1" applyProtection="1">
      <alignment horizontal="left"/>
      <protection locked="0"/>
    </xf>
    <xf numFmtId="0" fontId="36" fillId="0" borderId="0" xfId="22" applyFont="1" applyAlignment="1" applyProtection="1">
      <alignment horizontal="center" vertical="center" wrapText="1"/>
      <protection locked="0"/>
    </xf>
    <xf numFmtId="0" fontId="35" fillId="0" borderId="0" xfId="22" applyFont="1" applyAlignment="1" applyProtection="1">
      <alignment horizontal="center" vertical="center" wrapText="1"/>
      <protection locked="0"/>
    </xf>
    <xf numFmtId="49" fontId="35" fillId="0" borderId="0" xfId="22" applyNumberFormat="1" applyFont="1" applyAlignment="1" applyProtection="1">
      <alignment horizontal="left" vertical="center"/>
      <protection locked="0"/>
    </xf>
    <xf numFmtId="49" fontId="37" fillId="0" borderId="0" xfId="22" applyNumberFormat="1" applyFont="1" applyFill="1" applyProtection="1">
      <alignment/>
      <protection locked="0"/>
    </xf>
    <xf numFmtId="49" fontId="37" fillId="0" borderId="0" xfId="22" applyNumberFormat="1" applyFont="1" applyProtection="1">
      <alignment/>
      <protection locked="0"/>
    </xf>
    <xf numFmtId="0" fontId="35" fillId="0" borderId="0" xfId="22" applyFont="1" applyProtection="1">
      <alignment/>
      <protection locked="0"/>
    </xf>
    <xf numFmtId="0" fontId="38" fillId="0" borderId="0" xfId="22" applyFont="1" applyFill="1" applyProtection="1">
      <alignment/>
      <protection locked="0"/>
    </xf>
    <xf numFmtId="0" fontId="38" fillId="0" borderId="0" xfId="22" applyFont="1" applyProtection="1">
      <alignment/>
      <protection locked="0"/>
    </xf>
    <xf numFmtId="0" fontId="39" fillId="0" borderId="0" xfId="22" applyFont="1" applyProtection="1">
      <alignment/>
      <protection locked="0"/>
    </xf>
    <xf numFmtId="0" fontId="40" fillId="0" borderId="0" xfId="22" applyFont="1" applyProtection="1">
      <alignment/>
      <protection locked="0"/>
    </xf>
    <xf numFmtId="0" fontId="36" fillId="0" borderId="0" xfId="22" applyFont="1" applyBorder="1" applyProtection="1">
      <alignment/>
      <protection locked="0"/>
    </xf>
    <xf numFmtId="0" fontId="35" fillId="3" borderId="0" xfId="22" applyFont="1" applyFill="1" applyProtection="1">
      <alignment/>
      <protection locked="0"/>
    </xf>
    <xf numFmtId="0" fontId="35" fillId="3" borderId="12" xfId="22" applyFont="1" applyFill="1" applyBorder="1" applyProtection="1">
      <alignment/>
      <protection locked="0"/>
    </xf>
    <xf numFmtId="0" fontId="36" fillId="3" borderId="12" xfId="22" applyFont="1" applyFill="1" applyBorder="1" applyProtection="1">
      <alignment/>
      <protection locked="0"/>
    </xf>
    <xf numFmtId="0" fontId="42" fillId="0" borderId="0" xfId="22" applyFont="1" applyFill="1" applyProtection="1">
      <alignment/>
      <protection locked="0"/>
    </xf>
    <xf numFmtId="0" fontId="42" fillId="3" borderId="0" xfId="22" applyFont="1" applyFill="1" applyProtection="1">
      <alignment/>
      <protection locked="0"/>
    </xf>
    <xf numFmtId="0" fontId="34" fillId="0" borderId="0" xfId="25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65" fontId="12" fillId="0" borderId="15" xfId="0" applyNumberFormat="1" applyFont="1" applyBorder="1" applyAlignment="1" applyProtection="1">
      <alignment/>
      <protection locked="0"/>
    </xf>
    <xf numFmtId="165" fontId="12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 locked="0"/>
    </xf>
    <xf numFmtId="165" fontId="7" fillId="0" borderId="18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165" fontId="2" fillId="0" borderId="18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vertical="center"/>
      <protection locked="0"/>
    </xf>
    <xf numFmtId="165" fontId="2" fillId="0" borderId="20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0" borderId="0" xfId="20" applyFont="1" applyBorder="1" applyAlignment="1" applyProtection="1">
      <alignment horizontal="center" vertical="center" wrapText="1"/>
      <protection locked="0"/>
    </xf>
    <xf numFmtId="0" fontId="18" fillId="0" borderId="0" xfId="20" applyFont="1" applyBorder="1" applyAlignment="1" applyProtection="1">
      <alignment vertical="center" wrapText="1"/>
      <protection locked="0"/>
    </xf>
    <xf numFmtId="0" fontId="18" fillId="0" borderId="0" xfId="20" applyFont="1" applyBorder="1" applyAlignment="1" applyProtection="1">
      <alignment horizontal="left" vertical="center" wrapText="1"/>
      <protection locked="0"/>
    </xf>
    <xf numFmtId="0" fontId="19" fillId="0" borderId="12" xfId="20" applyFont="1" applyBorder="1" applyProtection="1">
      <alignment/>
      <protection locked="0"/>
    </xf>
    <xf numFmtId="0" fontId="23" fillId="0" borderId="0" xfId="20" applyFont="1" applyBorder="1" applyAlignment="1" applyProtection="1">
      <alignment vertical="center" wrapText="1"/>
      <protection locked="0"/>
    </xf>
    <xf numFmtId="0" fontId="32" fillId="0" borderId="0" xfId="20" applyFont="1" applyBorder="1" applyAlignment="1" applyProtection="1">
      <alignment horizontal="center"/>
      <protection locked="0"/>
    </xf>
    <xf numFmtId="0" fontId="35" fillId="0" borderId="0" xfId="24" applyFont="1" applyBorder="1" applyAlignment="1" applyProtection="1">
      <alignment/>
      <protection locked="0"/>
    </xf>
    <xf numFmtId="0" fontId="35" fillId="0" borderId="21" xfId="22" applyFont="1" applyBorder="1" applyAlignment="1" applyProtection="1">
      <alignment horizontal="center" vertical="center" wrapText="1"/>
      <protection locked="0"/>
    </xf>
    <xf numFmtId="0" fontId="29" fillId="0" borderId="0" xfId="20" applyFont="1" applyBorder="1" applyAlignment="1" applyProtection="1">
      <alignment horizontal="center" wrapText="1"/>
      <protection locked="0"/>
    </xf>
    <xf numFmtId="0" fontId="19" fillId="0" borderId="0" xfId="20" applyFont="1" applyBorder="1" applyAlignment="1" applyProtection="1">
      <alignment horizontal="center" vertical="center" wrapText="1"/>
      <protection locked="0"/>
    </xf>
    <xf numFmtId="0" fontId="20" fillId="0" borderId="0" xfId="20" applyFont="1" applyBorder="1" applyAlignment="1" applyProtection="1">
      <alignment horizontal="center"/>
      <protection locked="0"/>
    </xf>
    <xf numFmtId="0" fontId="17" fillId="0" borderId="0" xfId="20" applyFont="1" applyBorder="1" applyAlignment="1" applyProtection="1">
      <alignment horizontal="center"/>
      <protection locked="0"/>
    </xf>
    <xf numFmtId="0" fontId="21" fillId="0" borderId="0" xfId="20" applyFont="1" applyBorder="1" applyAlignment="1" applyProtection="1">
      <alignment horizontal="center"/>
      <protection locked="0"/>
    </xf>
    <xf numFmtId="0" fontId="23" fillId="3" borderId="0" xfId="20" applyFont="1" applyFill="1" applyBorder="1" applyAlignment="1" applyProtection="1">
      <alignment horizontal="left"/>
      <protection locked="0"/>
    </xf>
    <xf numFmtId="0" fontId="24" fillId="0" borderId="0" xfId="20" applyFont="1" applyBorder="1" applyAlignment="1" applyProtection="1">
      <alignment horizontal="left"/>
      <protection locked="0"/>
    </xf>
    <xf numFmtId="0" fontId="35" fillId="0" borderId="12" xfId="22" applyFont="1" applyBorder="1" applyAlignment="1" applyProtection="1">
      <alignment horizontal="center" vertical="center" wrapText="1"/>
      <protection locked="0"/>
    </xf>
    <xf numFmtId="0" fontId="40" fillId="0" borderId="0" xfId="22" applyFont="1" applyBorder="1" applyProtection="1">
      <alignment/>
      <protection locked="0"/>
    </xf>
    <xf numFmtId="0" fontId="36" fillId="0" borderId="0" xfId="22" applyFont="1" applyBorder="1" applyProtection="1">
      <alignment/>
      <protection locked="0"/>
    </xf>
    <xf numFmtId="0" fontId="35" fillId="3" borderId="0" xfId="24" applyFont="1" applyFill="1" applyBorder="1" applyAlignment="1" applyProtection="1">
      <alignment horizontal="left" indent="3"/>
      <protection locked="0"/>
    </xf>
    <xf numFmtId="0" fontId="41" fillId="0" borderId="0" xfId="22" applyFont="1" applyBorder="1" applyProtection="1">
      <alignment/>
      <protection locked="0"/>
    </xf>
    <xf numFmtId="0" fontId="36" fillId="0" borderId="0" xfId="22" applyFont="1" applyBorder="1" applyAlignment="1" applyProtection="1">
      <alignment horizontal="right"/>
      <protection locked="0"/>
    </xf>
    <xf numFmtId="0" fontId="36" fillId="0" borderId="0" xfId="22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 vertical="center" wrapText="1"/>
      <protection/>
    </xf>
    <xf numFmtId="4" fontId="0" fillId="0" borderId="8" xfId="0" applyNumberFormat="1" applyFont="1" applyBorder="1" applyAlignment="1" applyProtection="1">
      <alignment vertical="center"/>
      <protection locked="0"/>
    </xf>
    <xf numFmtId="4" fontId="0" fillId="0" borderId="8" xfId="0" applyNumberFormat="1" applyFont="1" applyBorder="1" applyAlignment="1" applyProtection="1">
      <alignment vertical="center"/>
      <protection/>
    </xf>
    <xf numFmtId="4" fontId="6" fillId="0" borderId="7" xfId="0" applyNumberFormat="1" applyFont="1" applyBorder="1" applyAlignment="1" applyProtection="1">
      <alignment/>
      <protection/>
    </xf>
    <xf numFmtId="4" fontId="6" fillId="0" borderId="7" xfId="0" applyNumberFormat="1" applyFont="1" applyBorder="1" applyAlignment="1" applyProtection="1">
      <alignment vertical="center"/>
      <protection/>
    </xf>
    <xf numFmtId="4" fontId="5" fillId="0" borderId="7" xfId="0" applyNumberFormat="1" applyFont="1" applyBorder="1" applyAlignment="1" applyProtection="1">
      <alignment/>
      <protection/>
    </xf>
    <xf numFmtId="4" fontId="5" fillId="0" borderId="7" xfId="0" applyNumberFormat="1" applyFont="1" applyBorder="1" applyAlignment="1" applyProtection="1">
      <alignment vertic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14" fillId="0" borderId="8" xfId="0" applyFont="1" applyBorder="1" applyAlignment="1" applyProtection="1">
      <alignment horizontal="left" vertical="center" wrapText="1"/>
      <protection/>
    </xf>
    <xf numFmtId="4" fontId="14" fillId="0" borderId="8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11" fillId="2" borderId="7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4" fontId="14" fillId="0" borderId="8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25" fillId="0" borderId="0" xfId="21" applyFont="1" applyBorder="1" applyAlignment="1" applyProtection="1">
      <alignment horizontal="center" vertical="center" wrapText="1"/>
      <protection/>
    </xf>
    <xf numFmtId="0" fontId="26" fillId="0" borderId="0" xfId="21" applyFont="1" applyBorder="1" applyAlignment="1" applyProtection="1">
      <alignment horizontal="center" vertical="center" wrapText="1"/>
      <protection/>
    </xf>
    <xf numFmtId="0" fontId="27" fillId="0" borderId="0" xfId="21" applyFont="1" applyBorder="1" applyAlignment="1" applyProtection="1">
      <alignment horizontal="center" vertical="top" wrapText="1"/>
      <protection/>
    </xf>
    <xf numFmtId="0" fontId="28" fillId="0" borderId="0" xfId="21" applyFont="1" applyBorder="1" applyProtection="1">
      <alignment/>
      <protection/>
    </xf>
    <xf numFmtId="0" fontId="29" fillId="0" borderId="0" xfId="21" applyFont="1" applyBorder="1" applyAlignment="1" applyProtection="1">
      <alignment horizontal="center" vertical="center" wrapText="1"/>
      <protection/>
    </xf>
    <xf numFmtId="0" fontId="22" fillId="0" borderId="22" xfId="21" applyFont="1" applyFill="1" applyBorder="1" applyAlignment="1" applyProtection="1">
      <alignment horizontal="center" vertical="center"/>
      <protection/>
    </xf>
    <xf numFmtId="0" fontId="22" fillId="0" borderId="22" xfId="21" applyFont="1" applyFill="1" applyBorder="1" applyAlignment="1" applyProtection="1">
      <alignment horizontal="center" vertical="center" wrapText="1"/>
      <protection/>
    </xf>
    <xf numFmtId="0" fontId="22" fillId="0" borderId="23" xfId="21" applyFont="1" applyFill="1" applyBorder="1" applyAlignment="1" applyProtection="1">
      <alignment horizontal="center" vertical="center"/>
      <protection/>
    </xf>
    <xf numFmtId="0" fontId="19" fillId="0" borderId="0" xfId="21" applyFont="1" applyBorder="1" applyAlignment="1" applyProtection="1">
      <alignment vertical="center"/>
      <protection/>
    </xf>
    <xf numFmtId="167" fontId="28" fillId="0" borderId="0" xfId="21" applyNumberFormat="1" applyFont="1" applyBorder="1" applyProtection="1">
      <alignment/>
      <protection/>
    </xf>
    <xf numFmtId="0" fontId="22" fillId="4" borderId="22" xfId="21" applyFont="1" applyFill="1" applyBorder="1" applyAlignment="1" applyProtection="1">
      <alignment horizontal="left" vertical="center" indent="1"/>
      <protection/>
    </xf>
    <xf numFmtId="168" fontId="22" fillId="4" borderId="24" xfId="21" applyNumberFormat="1" applyFont="1" applyFill="1" applyBorder="1" applyAlignment="1" applyProtection="1">
      <alignment horizontal="right" vertical="center"/>
      <protection/>
    </xf>
    <xf numFmtId="168" fontId="22" fillId="4" borderId="25" xfId="21" applyNumberFormat="1" applyFont="1" applyFill="1" applyBorder="1" applyAlignment="1" applyProtection="1">
      <alignment horizontal="right" vertical="center"/>
      <protection/>
    </xf>
    <xf numFmtId="1" fontId="28" fillId="0" borderId="0" xfId="21" applyNumberFormat="1" applyFont="1" applyBorder="1" applyProtection="1">
      <alignment/>
      <protection/>
    </xf>
    <xf numFmtId="0" fontId="23" fillId="0" borderId="26" xfId="21" applyFont="1" applyFill="1" applyBorder="1" applyAlignment="1" applyProtection="1">
      <alignment horizontal="left" vertical="center" wrapText="1" indent="1"/>
      <protection/>
    </xf>
    <xf numFmtId="168" fontId="23" fillId="0" borderId="27" xfId="21" applyNumberFormat="1" applyFont="1" applyFill="1" applyBorder="1" applyAlignment="1" applyProtection="1">
      <alignment horizontal="right" vertical="center"/>
      <protection/>
    </xf>
    <xf numFmtId="168" fontId="23" fillId="0" borderId="28" xfId="21" applyNumberFormat="1" applyFont="1" applyFill="1" applyBorder="1" applyAlignment="1" applyProtection="1">
      <alignment horizontal="right" vertical="center"/>
      <protection/>
    </xf>
    <xf numFmtId="0" fontId="30" fillId="0" borderId="0" xfId="21" applyFont="1" applyBorder="1" applyProtection="1">
      <alignment/>
      <protection/>
    </xf>
    <xf numFmtId="0" fontId="22" fillId="5" borderId="29" xfId="21" applyFont="1" applyFill="1" applyBorder="1" applyAlignment="1" applyProtection="1">
      <alignment horizontal="left" vertical="center" indent="1"/>
      <protection/>
    </xf>
    <xf numFmtId="168" fontId="22" fillId="5" borderId="30" xfId="21" applyNumberFormat="1" applyFont="1" applyFill="1" applyBorder="1" applyAlignment="1" applyProtection="1">
      <alignment horizontal="right" vertical="center"/>
      <protection/>
    </xf>
    <xf numFmtId="168" fontId="22" fillId="5" borderId="31" xfId="21" applyNumberFormat="1" applyFont="1" applyFill="1" applyBorder="1" applyAlignment="1" applyProtection="1">
      <alignment horizontal="right" vertical="center"/>
      <protection/>
    </xf>
    <xf numFmtId="1" fontId="30" fillId="0" borderId="0" xfId="21" applyNumberFormat="1" applyFont="1" applyBorder="1" applyProtection="1">
      <alignment/>
      <protection/>
    </xf>
    <xf numFmtId="167" fontId="30" fillId="0" borderId="0" xfId="21" applyNumberFormat="1" applyFont="1" applyBorder="1" applyProtection="1">
      <alignment/>
      <protection/>
    </xf>
    <xf numFmtId="0" fontId="23" fillId="0" borderId="29" xfId="21" applyFont="1" applyFill="1" applyBorder="1" applyAlignment="1" applyProtection="1">
      <alignment horizontal="left" vertical="center" indent="1"/>
      <protection/>
    </xf>
    <xf numFmtId="168" fontId="23" fillId="0" borderId="30" xfId="21" applyNumberFormat="1" applyFont="1" applyFill="1" applyBorder="1" applyAlignment="1" applyProtection="1">
      <alignment horizontal="right" vertical="center"/>
      <protection/>
    </xf>
    <xf numFmtId="168" fontId="23" fillId="0" borderId="31" xfId="21" applyNumberFormat="1" applyFont="1" applyFill="1" applyBorder="1" applyAlignment="1" applyProtection="1">
      <alignment horizontal="right" vertical="center"/>
      <protection/>
    </xf>
    <xf numFmtId="0" fontId="31" fillId="6" borderId="29" xfId="21" applyFont="1" applyFill="1" applyBorder="1" applyAlignment="1" applyProtection="1">
      <alignment horizontal="left" vertical="center" indent="1"/>
      <protection/>
    </xf>
    <xf numFmtId="168" fontId="31" fillId="6" borderId="30" xfId="21" applyNumberFormat="1" applyFont="1" applyFill="1" applyBorder="1" applyAlignment="1" applyProtection="1">
      <alignment horizontal="right" vertical="center"/>
      <protection/>
    </xf>
    <xf numFmtId="168" fontId="31" fillId="6" borderId="31" xfId="21" applyNumberFormat="1" applyFont="1" applyFill="1" applyBorder="1" applyAlignment="1" applyProtection="1">
      <alignment horizontal="right" vertical="center"/>
      <protection/>
    </xf>
    <xf numFmtId="0" fontId="28" fillId="0" borderId="0" xfId="21" applyFont="1" applyBorder="1" applyAlignment="1" applyProtection="1">
      <alignment horizontal="center"/>
      <protection/>
    </xf>
    <xf numFmtId="169" fontId="28" fillId="0" borderId="0" xfId="21" applyNumberFormat="1" applyFont="1" applyBorder="1" applyProtection="1">
      <alignment/>
      <protection/>
    </xf>
    <xf numFmtId="2" fontId="28" fillId="0" borderId="0" xfId="21" applyNumberFormat="1" applyFont="1" applyBorder="1" applyProtection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4" xfId="20"/>
    <cellStyle name="Normální 2" xfId="21"/>
    <cellStyle name="normální_KN_hospodářská budova_roz" xfId="22"/>
    <cellStyle name="normální 14 2" xfId="23"/>
    <cellStyle name="normální_Fasáda Bělá p.B._vym" xfId="24"/>
    <cellStyle name="normální 26_TUL - Soupis praci - I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enov&#233;%20nab&#237;dky\1-3\2012019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\ARCHIV\3137\DTZ%20REKONTRUKCE%20(3137)\09%20Rozpo&#269;et%20a%20soupis%20prac&#237;\DTZ_rekonstrukce%20-%20Soupis%20prac&#237;\DTZ_rekonstrukce_soupis%20prac&#2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E\PO&#352;TA\F_1_4_5_SO%2001_Slaboproud_r01%20-%20vzo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2-NABIDKY\1SMID-AKCE\Nabidky\Rok%20-%202004\N04024-EZ,%20KONE,%20&#218;st&#237;%20n.%20Labem\Nabidky\vzory%20pro%20SK\NETmont\Odberatelia\ALEXIA\Rozpoct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enov&#233;%20nab&#237;dky\1-3\2012023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va\c\DATA\Akce_200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data\DATA\Akce_2000\Zdiby\HT%20v&#253;po&#269;ty%20ZDIB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karlik\Dokumenty\Nab&#237;dky\vzor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nda\Local%20Settings\Temporary%20Internet%20Files\Content.Outlook\L4L729QB\Profese\Profese\KSSLK-%20elektro%20s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Nab&#237;dky\Nabidky\vzory%20pro%20SK\NETmont\Odberatelia\ALEXIA\Rozpocty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kce1\projekce%20-%20pracovn&#237;\Objekt%20A-rozpo&#269;et%20pro%20v&#253;b&#283;r%20dodavate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pos06\f_archiv\Archiv\PRACOVN&#205;\CS%20BETON_AB\CS%20BETON_PODKLADY\CS%20Beton%20var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Předávací list"/>
      <sheetName val="Rekapitulace"/>
      <sheetName val="Nabídka"/>
      <sheetName val="Dodat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TUL "/>
      <sheetName val="REKAPITULACE"/>
      <sheetName val="ARS"/>
      <sheetName val="ZTI "/>
      <sheetName val="GASTRO-1.NP"/>
      <sheetName val="GASTRO-2.NP"/>
      <sheetName val="DTZ-EL_SIL"/>
      <sheetName val="DTZ-EL_SLA"/>
      <sheetName val="VZT - Rekapitulace"/>
      <sheetName val="VZT"/>
      <sheetName val="Vedlejší náklady "/>
      <sheetName val="Přílo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Předávací list"/>
      <sheetName val="Rekapitulace"/>
      <sheetName val="Nabídka"/>
      <sheetName val="Dodat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  <sheetName val="HV I_et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ístavba haly"/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V I.etapa"/>
      <sheetName val="HV III.etapa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echod ST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řevody"/>
      <sheetName val="Kalkulac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lán kontrolních bodů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jekt A-EPS"/>
      <sheetName val="Objekt A-EZS"/>
      <sheetName val="Objekt A-DATA"/>
      <sheetName val="Objekt A-CC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Nabídka - titulní strana"/>
      <sheetName val="Položky nabídky"/>
      <sheetName val="Výpočet netto cen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47"/>
  <sheetViews>
    <sheetView tabSelected="1" view="pageBreakPreview" zoomScaleSheetLayoutView="100" workbookViewId="0" topLeftCell="A1">
      <selection activeCell="C17" sqref="C17"/>
    </sheetView>
  </sheetViews>
  <sheetFormatPr defaultColWidth="11.83203125" defaultRowHeight="13.5"/>
  <cols>
    <col min="1" max="16384" width="11.83203125" style="70" customWidth="1"/>
  </cols>
  <sheetData>
    <row r="1" s="36" customFormat="1" ht="13.5" customHeight="1">
      <c r="A1" s="35"/>
    </row>
    <row r="2" spans="1:11" s="37" customFormat="1" ht="43.5" customHeight="1">
      <c r="A2" s="102" t="s">
        <v>618</v>
      </c>
      <c r="B2" s="102"/>
      <c r="C2" s="102"/>
      <c r="D2" s="102"/>
      <c r="E2" s="102"/>
      <c r="F2" s="102"/>
      <c r="G2" s="102"/>
      <c r="H2" s="102"/>
      <c r="I2" s="102"/>
      <c r="K2" s="38"/>
    </row>
    <row r="3" spans="1:11" s="39" customFormat="1" ht="37.5" customHeight="1">
      <c r="A3" s="103" t="s">
        <v>633</v>
      </c>
      <c r="B3" s="103"/>
      <c r="C3" s="103"/>
      <c r="D3" s="103"/>
      <c r="E3" s="103"/>
      <c r="F3" s="103"/>
      <c r="G3" s="103"/>
      <c r="H3" s="103"/>
      <c r="I3" s="103"/>
      <c r="K3" s="40"/>
    </row>
    <row r="4" spans="1:9" s="41" customFormat="1" ht="3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="36" customFormat="1" ht="12.75"/>
    <row r="6" s="36" customFormat="1" ht="12.75"/>
    <row r="7" s="36" customFormat="1" ht="12.75" hidden="1"/>
    <row r="8" s="36" customFormat="1" ht="12.75" hidden="1"/>
    <row r="9" s="36" customFormat="1" ht="12.75" hidden="1"/>
    <row r="10" s="36" customFormat="1" ht="12.75" hidden="1"/>
    <row r="11" s="36" customFormat="1" ht="12.75" hidden="1"/>
    <row r="12" spans="1:9" s="37" customFormat="1" ht="24.95" customHeight="1">
      <c r="A12" s="105"/>
      <c r="B12" s="105"/>
      <c r="C12" s="105"/>
      <c r="D12" s="105"/>
      <c r="E12" s="105"/>
      <c r="F12" s="105"/>
      <c r="G12" s="105"/>
      <c r="H12" s="105"/>
      <c r="I12" s="105"/>
    </row>
    <row r="13" s="36" customFormat="1" ht="12.75"/>
    <row r="14" s="36" customFormat="1" ht="12.75"/>
    <row r="15" spans="1:9" s="36" customFormat="1" ht="36.75" customHeight="1">
      <c r="A15" s="106"/>
      <c r="B15" s="106"/>
      <c r="C15" s="106"/>
      <c r="D15" s="106"/>
      <c r="E15" s="106"/>
      <c r="F15" s="106"/>
      <c r="G15" s="106"/>
      <c r="H15" s="106"/>
      <c r="I15" s="106"/>
    </row>
    <row r="16" s="36" customFormat="1" ht="12.75"/>
    <row r="17" s="36" customFormat="1" ht="12.75"/>
    <row r="18" s="36" customFormat="1" ht="12.75"/>
    <row r="19" spans="1:9" s="36" customFormat="1" ht="15.75" customHeight="1">
      <c r="A19" s="101" t="s">
        <v>619</v>
      </c>
      <c r="B19" s="101"/>
      <c r="C19" s="101"/>
      <c r="D19" s="101"/>
      <c r="E19" s="101"/>
      <c r="F19" s="101"/>
      <c r="G19" s="101"/>
      <c r="H19" s="101"/>
      <c r="I19" s="101"/>
    </row>
    <row r="20" s="36" customFormat="1" ht="12.75"/>
    <row r="21" spans="1:17" s="43" customFormat="1" ht="30" customHeight="1">
      <c r="A21" s="109" t="s">
        <v>634</v>
      </c>
      <c r="B21" s="109"/>
      <c r="C21" s="109"/>
      <c r="D21" s="109"/>
      <c r="E21" s="109"/>
      <c r="F21" s="109"/>
      <c r="G21" s="109"/>
      <c r="H21" s="109"/>
      <c r="I21" s="109"/>
      <c r="J21" s="42"/>
      <c r="K21" s="42"/>
      <c r="L21" s="42"/>
      <c r="M21" s="42"/>
      <c r="N21" s="42"/>
      <c r="O21" s="42"/>
      <c r="P21" s="42"/>
      <c r="Q21" s="42"/>
    </row>
    <row r="22" spans="1:9" s="44" customFormat="1" ht="27.75" customHeight="1">
      <c r="A22" s="110" t="s">
        <v>620</v>
      </c>
      <c r="B22" s="110"/>
      <c r="C22" s="110"/>
      <c r="D22" s="110"/>
      <c r="E22" s="110"/>
      <c r="F22" s="110"/>
      <c r="G22" s="110"/>
      <c r="H22" s="110"/>
      <c r="I22" s="110"/>
    </row>
    <row r="23" spans="1:9" s="36" customFormat="1" ht="17.25" hidden="1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s="45" customFormat="1" ht="3.75" customHeight="1">
      <c r="A24" s="112" t="s">
        <v>621</v>
      </c>
      <c r="B24" s="112"/>
      <c r="C24" s="112"/>
      <c r="D24" s="112"/>
      <c r="E24" s="112"/>
      <c r="F24" s="112"/>
      <c r="G24" s="112"/>
      <c r="H24" s="112"/>
      <c r="I24" s="112"/>
    </row>
    <row r="25" spans="1:9" s="36" customFormat="1" ht="38.2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spans="1:9" s="44" customFormat="1" ht="27.75" customHeight="1">
      <c r="A26" s="110" t="s">
        <v>643</v>
      </c>
      <c r="B26" s="110"/>
      <c r="C26" s="110"/>
      <c r="D26" s="110"/>
      <c r="E26" s="110"/>
      <c r="F26" s="110"/>
      <c r="G26" s="110"/>
      <c r="H26" s="110"/>
      <c r="I26" s="110"/>
    </row>
    <row r="27" spans="1:9" s="36" customFormat="1" ht="27" customHeight="1" hidden="1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2:8" s="46" customFormat="1" ht="22.5" customHeight="1">
      <c r="B28" s="47"/>
      <c r="C28" s="48"/>
      <c r="D28" s="49"/>
      <c r="E28" s="49"/>
      <c r="F28" s="49"/>
      <c r="G28" s="49"/>
      <c r="H28" s="49"/>
    </row>
    <row r="29" spans="2:8" s="46" customFormat="1" ht="21.75" customHeight="1">
      <c r="B29" s="47"/>
      <c r="C29" s="48"/>
      <c r="D29" s="49"/>
      <c r="E29" s="49"/>
      <c r="F29" s="49"/>
      <c r="G29" s="49"/>
      <c r="H29" s="49"/>
    </row>
    <row r="30" spans="2:8" s="50" customFormat="1" ht="21" customHeight="1">
      <c r="B30" s="51"/>
      <c r="C30" s="114"/>
      <c r="D30" s="114"/>
      <c r="E30" s="114"/>
      <c r="F30" s="114"/>
      <c r="G30" s="114"/>
      <c r="H30" s="114"/>
    </row>
    <row r="31" spans="2:9" s="36" customFormat="1" ht="45.75" customHeight="1">
      <c r="B31" s="52"/>
      <c r="C31" s="115"/>
      <c r="D31" s="115"/>
      <c r="E31" s="115"/>
      <c r="F31" s="115"/>
      <c r="G31" s="115"/>
      <c r="H31" s="115"/>
      <c r="I31" s="115"/>
    </row>
    <row r="32" spans="4:6" s="36" customFormat="1" ht="20.25">
      <c r="D32" s="113"/>
      <c r="E32" s="113"/>
      <c r="F32" s="113"/>
    </row>
    <row r="33" spans="2:9" s="36" customFormat="1" ht="15" customHeight="1">
      <c r="B33" s="52"/>
      <c r="C33" s="53"/>
      <c r="D33" s="53"/>
      <c r="E33" s="53"/>
      <c r="F33" s="53"/>
      <c r="G33" s="53"/>
      <c r="H33" s="53"/>
      <c r="I33" s="53"/>
    </row>
    <row r="34" s="36" customFormat="1" ht="12.75" customHeight="1" hidden="1"/>
    <row r="35" s="36" customFormat="1" ht="12.75" customHeight="1" hidden="1"/>
    <row r="36" s="36" customFormat="1" ht="12.75" customHeight="1" hidden="1"/>
    <row r="37" s="36" customFormat="1" ht="12.75" customHeight="1" hidden="1"/>
    <row r="38" spans="1:17" s="43" customFormat="1" ht="30" customHeight="1">
      <c r="A38" s="107" t="s">
        <v>635</v>
      </c>
      <c r="B38" s="107"/>
      <c r="C38" s="54"/>
      <c r="D38" s="55"/>
      <c r="E38" s="116"/>
      <c r="F38" s="116"/>
      <c r="G38" s="116"/>
      <c r="H38" s="116"/>
      <c r="I38" s="116"/>
      <c r="J38" s="42"/>
      <c r="K38" s="42"/>
      <c r="L38" s="42"/>
      <c r="M38" s="42"/>
      <c r="N38" s="42"/>
      <c r="O38" s="42"/>
      <c r="P38" s="42"/>
      <c r="Q38" s="42"/>
    </row>
    <row r="39" spans="1:17" s="43" customFormat="1" ht="30" customHeight="1">
      <c r="A39" s="107" t="s">
        <v>636</v>
      </c>
      <c r="B39" s="107"/>
      <c r="C39" s="54"/>
      <c r="D39" s="55"/>
      <c r="E39" s="108"/>
      <c r="F39" s="108"/>
      <c r="G39" s="108"/>
      <c r="H39" s="108"/>
      <c r="I39" s="108"/>
      <c r="J39" s="42"/>
      <c r="K39" s="42"/>
      <c r="L39" s="42"/>
      <c r="M39" s="42"/>
      <c r="N39" s="42"/>
      <c r="O39" s="42"/>
      <c r="P39" s="42"/>
      <c r="Q39" s="42"/>
    </row>
    <row r="40" spans="1:17" s="58" customFormat="1" ht="30" customHeight="1">
      <c r="A40" s="107" t="s">
        <v>637</v>
      </c>
      <c r="B40" s="107"/>
      <c r="C40" s="107"/>
      <c r="D40" s="56"/>
      <c r="E40" s="108"/>
      <c r="F40" s="108"/>
      <c r="G40" s="108"/>
      <c r="H40" s="108"/>
      <c r="I40" s="108"/>
      <c r="J40" s="57"/>
      <c r="K40" s="57"/>
      <c r="L40" s="57"/>
      <c r="M40" s="57"/>
      <c r="N40" s="57"/>
      <c r="O40" s="57"/>
      <c r="P40" s="57"/>
      <c r="Q40" s="57"/>
    </row>
    <row r="41" spans="1:17" s="61" customFormat="1" ht="30" customHeight="1">
      <c r="A41" s="107" t="s">
        <v>638</v>
      </c>
      <c r="B41" s="107"/>
      <c r="C41" s="107"/>
      <c r="D41" s="59"/>
      <c r="E41" s="108"/>
      <c r="F41" s="108"/>
      <c r="G41" s="108"/>
      <c r="H41" s="108"/>
      <c r="I41" s="108"/>
      <c r="J41" s="60"/>
      <c r="K41" s="60"/>
      <c r="L41" s="60"/>
      <c r="M41" s="60"/>
      <c r="N41" s="60"/>
      <c r="O41" s="60"/>
      <c r="P41" s="60"/>
      <c r="Q41" s="60"/>
    </row>
    <row r="42" spans="1:17" s="43" customFormat="1" ht="16.5" hidden="1">
      <c r="A42" s="62"/>
      <c r="B42" s="62"/>
      <c r="C42" s="62"/>
      <c r="D42" s="63"/>
      <c r="E42" s="63"/>
      <c r="F42" s="63"/>
      <c r="G42" s="63"/>
      <c r="H42" s="63"/>
      <c r="I42" s="63"/>
      <c r="J42" s="42"/>
      <c r="K42" s="42"/>
      <c r="L42" s="42"/>
      <c r="M42" s="42"/>
      <c r="N42" s="42"/>
      <c r="O42" s="42"/>
      <c r="P42" s="42"/>
      <c r="Q42" s="42"/>
    </row>
    <row r="43" spans="1:17" s="43" customFormat="1" ht="16.5" hidden="1">
      <c r="A43" s="62"/>
      <c r="B43" s="62"/>
      <c r="C43" s="62"/>
      <c r="D43" s="63"/>
      <c r="E43" s="63"/>
      <c r="F43" s="63"/>
      <c r="G43" s="63"/>
      <c r="H43" s="63"/>
      <c r="I43" s="63"/>
      <c r="J43" s="42"/>
      <c r="K43" s="42"/>
      <c r="L43" s="42"/>
      <c r="M43" s="42"/>
      <c r="N43" s="42"/>
      <c r="O43" s="42"/>
      <c r="P43" s="42"/>
      <c r="Q43" s="42"/>
    </row>
    <row r="44" spans="1:17" s="43" customFormat="1" ht="16.5" hidden="1">
      <c r="A44" s="62"/>
      <c r="B44" s="62"/>
      <c r="C44" s="62"/>
      <c r="D44" s="63"/>
      <c r="E44" s="63"/>
      <c r="F44" s="63"/>
      <c r="G44" s="63"/>
      <c r="H44" s="63"/>
      <c r="I44" s="63"/>
      <c r="J44" s="42"/>
      <c r="K44" s="42"/>
      <c r="L44" s="42"/>
      <c r="M44" s="42"/>
      <c r="N44" s="42"/>
      <c r="O44" s="42"/>
      <c r="P44" s="42"/>
      <c r="Q44" s="42"/>
    </row>
    <row r="45" spans="1:17" s="43" customFormat="1" ht="29.25" customHeight="1">
      <c r="A45" s="120"/>
      <c r="B45" s="120"/>
      <c r="C45" s="120"/>
      <c r="D45" s="120"/>
      <c r="E45" s="63"/>
      <c r="F45" s="121"/>
      <c r="G45" s="121"/>
      <c r="H45" s="122"/>
      <c r="I45" s="122"/>
      <c r="J45" s="42"/>
      <c r="K45" s="42"/>
      <c r="L45" s="42"/>
      <c r="M45" s="42"/>
      <c r="N45" s="42"/>
      <c r="O45" s="42"/>
      <c r="P45" s="42"/>
      <c r="Q45" s="42"/>
    </row>
    <row r="46" spans="1:17" s="43" customFormat="1" ht="15.75" customHeight="1">
      <c r="A46" s="117"/>
      <c r="B46" s="117"/>
      <c r="C46" s="64"/>
      <c r="D46" s="64"/>
      <c r="E46" s="64"/>
      <c r="F46" s="117"/>
      <c r="G46" s="117"/>
      <c r="H46" s="118"/>
      <c r="I46" s="118"/>
      <c r="J46" s="42"/>
      <c r="K46" s="42"/>
      <c r="L46" s="42"/>
      <c r="M46" s="42"/>
      <c r="N46" s="42"/>
      <c r="O46" s="42"/>
      <c r="P46" s="42"/>
      <c r="Q46" s="42"/>
    </row>
    <row r="47" spans="1:17" s="69" customFormat="1" ht="18" customHeight="1">
      <c r="A47" s="65" t="s">
        <v>639</v>
      </c>
      <c r="B47" s="65"/>
      <c r="C47" s="66"/>
      <c r="D47" s="67"/>
      <c r="E47" s="119" t="s">
        <v>640</v>
      </c>
      <c r="F47" s="119"/>
      <c r="G47" s="119"/>
      <c r="H47" s="67"/>
      <c r="I47" s="67"/>
      <c r="J47" s="68"/>
      <c r="K47" s="68"/>
      <c r="L47" s="68"/>
      <c r="M47" s="68"/>
      <c r="N47" s="68"/>
      <c r="O47" s="68"/>
      <c r="P47" s="68"/>
      <c r="Q47" s="68"/>
    </row>
  </sheetData>
  <sheetProtection selectLockedCells="1" selectUnlockedCells="1"/>
  <mergeCells count="30">
    <mergeCell ref="A46:B46"/>
    <mergeCell ref="F46:G46"/>
    <mergeCell ref="H46:I46"/>
    <mergeCell ref="E47:G47"/>
    <mergeCell ref="A40:C40"/>
    <mergeCell ref="E40:I40"/>
    <mergeCell ref="A41:C41"/>
    <mergeCell ref="E41:I41"/>
    <mergeCell ref="A45:D45"/>
    <mergeCell ref="F45:G45"/>
    <mergeCell ref="H45:I45"/>
    <mergeCell ref="A39:B39"/>
    <mergeCell ref="E39:I39"/>
    <mergeCell ref="A21:I21"/>
    <mergeCell ref="A22:I22"/>
    <mergeCell ref="A23:I23"/>
    <mergeCell ref="A24:I24"/>
    <mergeCell ref="A26:I26"/>
    <mergeCell ref="A27:I27"/>
    <mergeCell ref="C30:H30"/>
    <mergeCell ref="C31:I31"/>
    <mergeCell ref="D32:F32"/>
    <mergeCell ref="A38:B38"/>
    <mergeCell ref="E38:I38"/>
    <mergeCell ref="A19:I19"/>
    <mergeCell ref="A2:I2"/>
    <mergeCell ref="A3:I3"/>
    <mergeCell ref="A4:I4"/>
    <mergeCell ref="A12:I12"/>
    <mergeCell ref="A15:I15"/>
  </mergeCells>
  <printOptions horizontalCentered="1" verticalCentered="1"/>
  <pageMargins left="0.7874015748031497" right="0.1968503937007874" top="0.7874015748031497" bottom="0.43307086614173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view="pageBreakPreview" zoomScale="95" zoomScaleSheetLayoutView="95" workbookViewId="0" topLeftCell="A1">
      <selection activeCell="C2" sqref="C2"/>
    </sheetView>
  </sheetViews>
  <sheetFormatPr defaultColWidth="9.33203125" defaultRowHeight="13.5"/>
  <cols>
    <col min="1" max="1" width="0.82421875" style="158" customWidth="1"/>
    <col min="2" max="2" width="51.33203125" style="158" customWidth="1"/>
    <col min="3" max="3" width="24" style="184" customWidth="1"/>
    <col min="4" max="4" width="24.5" style="185" customWidth="1"/>
    <col min="5" max="5" width="23.33203125" style="185" customWidth="1"/>
    <col min="6" max="6" width="0.65625" style="158" customWidth="1"/>
    <col min="7" max="7" width="9.33203125" style="186" customWidth="1"/>
    <col min="8" max="8" width="11.66015625" style="158" customWidth="1"/>
    <col min="9" max="9" width="21.16015625" style="158" customWidth="1"/>
    <col min="10" max="256" width="9.33203125" style="158" customWidth="1"/>
    <col min="257" max="257" width="0.82421875" style="158" customWidth="1"/>
    <col min="258" max="258" width="51.33203125" style="158" customWidth="1"/>
    <col min="259" max="259" width="24" style="158" customWidth="1"/>
    <col min="260" max="260" width="22.33203125" style="158" customWidth="1"/>
    <col min="261" max="261" width="22.16015625" style="158" customWidth="1"/>
    <col min="262" max="262" width="0.65625" style="158" customWidth="1"/>
    <col min="263" max="263" width="9.33203125" style="158" customWidth="1"/>
    <col min="264" max="264" width="11.66015625" style="158" customWidth="1"/>
    <col min="265" max="265" width="21.16015625" style="158" customWidth="1"/>
    <col min="266" max="512" width="9.33203125" style="158" customWidth="1"/>
    <col min="513" max="513" width="0.82421875" style="158" customWidth="1"/>
    <col min="514" max="514" width="51.33203125" style="158" customWidth="1"/>
    <col min="515" max="515" width="24" style="158" customWidth="1"/>
    <col min="516" max="516" width="22.33203125" style="158" customWidth="1"/>
    <col min="517" max="517" width="22.16015625" style="158" customWidth="1"/>
    <col min="518" max="518" width="0.65625" style="158" customWidth="1"/>
    <col min="519" max="519" width="9.33203125" style="158" customWidth="1"/>
    <col min="520" max="520" width="11.66015625" style="158" customWidth="1"/>
    <col min="521" max="521" width="21.16015625" style="158" customWidth="1"/>
    <col min="522" max="768" width="9.33203125" style="158" customWidth="1"/>
    <col min="769" max="769" width="0.82421875" style="158" customWidth="1"/>
    <col min="770" max="770" width="51.33203125" style="158" customWidth="1"/>
    <col min="771" max="771" width="24" style="158" customWidth="1"/>
    <col min="772" max="772" width="22.33203125" style="158" customWidth="1"/>
    <col min="773" max="773" width="22.16015625" style="158" customWidth="1"/>
    <col min="774" max="774" width="0.65625" style="158" customWidth="1"/>
    <col min="775" max="775" width="9.33203125" style="158" customWidth="1"/>
    <col min="776" max="776" width="11.66015625" style="158" customWidth="1"/>
    <col min="777" max="777" width="21.16015625" style="158" customWidth="1"/>
    <col min="778" max="1024" width="9.33203125" style="158" customWidth="1"/>
    <col min="1025" max="1025" width="0.82421875" style="158" customWidth="1"/>
    <col min="1026" max="1026" width="51.33203125" style="158" customWidth="1"/>
    <col min="1027" max="1027" width="24" style="158" customWidth="1"/>
    <col min="1028" max="1028" width="22.33203125" style="158" customWidth="1"/>
    <col min="1029" max="1029" width="22.16015625" style="158" customWidth="1"/>
    <col min="1030" max="1030" width="0.65625" style="158" customWidth="1"/>
    <col min="1031" max="1031" width="9.33203125" style="158" customWidth="1"/>
    <col min="1032" max="1032" width="11.66015625" style="158" customWidth="1"/>
    <col min="1033" max="1033" width="21.16015625" style="158" customWidth="1"/>
    <col min="1034" max="1280" width="9.33203125" style="158" customWidth="1"/>
    <col min="1281" max="1281" width="0.82421875" style="158" customWidth="1"/>
    <col min="1282" max="1282" width="51.33203125" style="158" customWidth="1"/>
    <col min="1283" max="1283" width="24" style="158" customWidth="1"/>
    <col min="1284" max="1284" width="22.33203125" style="158" customWidth="1"/>
    <col min="1285" max="1285" width="22.16015625" style="158" customWidth="1"/>
    <col min="1286" max="1286" width="0.65625" style="158" customWidth="1"/>
    <col min="1287" max="1287" width="9.33203125" style="158" customWidth="1"/>
    <col min="1288" max="1288" width="11.66015625" style="158" customWidth="1"/>
    <col min="1289" max="1289" width="21.16015625" style="158" customWidth="1"/>
    <col min="1290" max="1536" width="9.33203125" style="158" customWidth="1"/>
    <col min="1537" max="1537" width="0.82421875" style="158" customWidth="1"/>
    <col min="1538" max="1538" width="51.33203125" style="158" customWidth="1"/>
    <col min="1539" max="1539" width="24" style="158" customWidth="1"/>
    <col min="1540" max="1540" width="22.33203125" style="158" customWidth="1"/>
    <col min="1541" max="1541" width="22.16015625" style="158" customWidth="1"/>
    <col min="1542" max="1542" width="0.65625" style="158" customWidth="1"/>
    <col min="1543" max="1543" width="9.33203125" style="158" customWidth="1"/>
    <col min="1544" max="1544" width="11.66015625" style="158" customWidth="1"/>
    <col min="1545" max="1545" width="21.16015625" style="158" customWidth="1"/>
    <col min="1546" max="1792" width="9.33203125" style="158" customWidth="1"/>
    <col min="1793" max="1793" width="0.82421875" style="158" customWidth="1"/>
    <col min="1794" max="1794" width="51.33203125" style="158" customWidth="1"/>
    <col min="1795" max="1795" width="24" style="158" customWidth="1"/>
    <col min="1796" max="1796" width="22.33203125" style="158" customWidth="1"/>
    <col min="1797" max="1797" width="22.16015625" style="158" customWidth="1"/>
    <col min="1798" max="1798" width="0.65625" style="158" customWidth="1"/>
    <col min="1799" max="1799" width="9.33203125" style="158" customWidth="1"/>
    <col min="1800" max="1800" width="11.66015625" style="158" customWidth="1"/>
    <col min="1801" max="1801" width="21.16015625" style="158" customWidth="1"/>
    <col min="1802" max="2048" width="9.33203125" style="158" customWidth="1"/>
    <col min="2049" max="2049" width="0.82421875" style="158" customWidth="1"/>
    <col min="2050" max="2050" width="51.33203125" style="158" customWidth="1"/>
    <col min="2051" max="2051" width="24" style="158" customWidth="1"/>
    <col min="2052" max="2052" width="22.33203125" style="158" customWidth="1"/>
    <col min="2053" max="2053" width="22.16015625" style="158" customWidth="1"/>
    <col min="2054" max="2054" width="0.65625" style="158" customWidth="1"/>
    <col min="2055" max="2055" width="9.33203125" style="158" customWidth="1"/>
    <col min="2056" max="2056" width="11.66015625" style="158" customWidth="1"/>
    <col min="2057" max="2057" width="21.16015625" style="158" customWidth="1"/>
    <col min="2058" max="2304" width="9.33203125" style="158" customWidth="1"/>
    <col min="2305" max="2305" width="0.82421875" style="158" customWidth="1"/>
    <col min="2306" max="2306" width="51.33203125" style="158" customWidth="1"/>
    <col min="2307" max="2307" width="24" style="158" customWidth="1"/>
    <col min="2308" max="2308" width="22.33203125" style="158" customWidth="1"/>
    <col min="2309" max="2309" width="22.16015625" style="158" customWidth="1"/>
    <col min="2310" max="2310" width="0.65625" style="158" customWidth="1"/>
    <col min="2311" max="2311" width="9.33203125" style="158" customWidth="1"/>
    <col min="2312" max="2312" width="11.66015625" style="158" customWidth="1"/>
    <col min="2313" max="2313" width="21.16015625" style="158" customWidth="1"/>
    <col min="2314" max="2560" width="9.33203125" style="158" customWidth="1"/>
    <col min="2561" max="2561" width="0.82421875" style="158" customWidth="1"/>
    <col min="2562" max="2562" width="51.33203125" style="158" customWidth="1"/>
    <col min="2563" max="2563" width="24" style="158" customWidth="1"/>
    <col min="2564" max="2564" width="22.33203125" style="158" customWidth="1"/>
    <col min="2565" max="2565" width="22.16015625" style="158" customWidth="1"/>
    <col min="2566" max="2566" width="0.65625" style="158" customWidth="1"/>
    <col min="2567" max="2567" width="9.33203125" style="158" customWidth="1"/>
    <col min="2568" max="2568" width="11.66015625" style="158" customWidth="1"/>
    <col min="2569" max="2569" width="21.16015625" style="158" customWidth="1"/>
    <col min="2570" max="2816" width="9.33203125" style="158" customWidth="1"/>
    <col min="2817" max="2817" width="0.82421875" style="158" customWidth="1"/>
    <col min="2818" max="2818" width="51.33203125" style="158" customWidth="1"/>
    <col min="2819" max="2819" width="24" style="158" customWidth="1"/>
    <col min="2820" max="2820" width="22.33203125" style="158" customWidth="1"/>
    <col min="2821" max="2821" width="22.16015625" style="158" customWidth="1"/>
    <col min="2822" max="2822" width="0.65625" style="158" customWidth="1"/>
    <col min="2823" max="2823" width="9.33203125" style="158" customWidth="1"/>
    <col min="2824" max="2824" width="11.66015625" style="158" customWidth="1"/>
    <col min="2825" max="2825" width="21.16015625" style="158" customWidth="1"/>
    <col min="2826" max="3072" width="9.33203125" style="158" customWidth="1"/>
    <col min="3073" max="3073" width="0.82421875" style="158" customWidth="1"/>
    <col min="3074" max="3074" width="51.33203125" style="158" customWidth="1"/>
    <col min="3075" max="3075" width="24" style="158" customWidth="1"/>
    <col min="3076" max="3076" width="22.33203125" style="158" customWidth="1"/>
    <col min="3077" max="3077" width="22.16015625" style="158" customWidth="1"/>
    <col min="3078" max="3078" width="0.65625" style="158" customWidth="1"/>
    <col min="3079" max="3079" width="9.33203125" style="158" customWidth="1"/>
    <col min="3080" max="3080" width="11.66015625" style="158" customWidth="1"/>
    <col min="3081" max="3081" width="21.16015625" style="158" customWidth="1"/>
    <col min="3082" max="3328" width="9.33203125" style="158" customWidth="1"/>
    <col min="3329" max="3329" width="0.82421875" style="158" customWidth="1"/>
    <col min="3330" max="3330" width="51.33203125" style="158" customWidth="1"/>
    <col min="3331" max="3331" width="24" style="158" customWidth="1"/>
    <col min="3332" max="3332" width="22.33203125" style="158" customWidth="1"/>
    <col min="3333" max="3333" width="22.16015625" style="158" customWidth="1"/>
    <col min="3334" max="3334" width="0.65625" style="158" customWidth="1"/>
    <col min="3335" max="3335" width="9.33203125" style="158" customWidth="1"/>
    <col min="3336" max="3336" width="11.66015625" style="158" customWidth="1"/>
    <col min="3337" max="3337" width="21.16015625" style="158" customWidth="1"/>
    <col min="3338" max="3584" width="9.33203125" style="158" customWidth="1"/>
    <col min="3585" max="3585" width="0.82421875" style="158" customWidth="1"/>
    <col min="3586" max="3586" width="51.33203125" style="158" customWidth="1"/>
    <col min="3587" max="3587" width="24" style="158" customWidth="1"/>
    <col min="3588" max="3588" width="22.33203125" style="158" customWidth="1"/>
    <col min="3589" max="3589" width="22.16015625" style="158" customWidth="1"/>
    <col min="3590" max="3590" width="0.65625" style="158" customWidth="1"/>
    <col min="3591" max="3591" width="9.33203125" style="158" customWidth="1"/>
    <col min="3592" max="3592" width="11.66015625" style="158" customWidth="1"/>
    <col min="3593" max="3593" width="21.16015625" style="158" customWidth="1"/>
    <col min="3594" max="3840" width="9.33203125" style="158" customWidth="1"/>
    <col min="3841" max="3841" width="0.82421875" style="158" customWidth="1"/>
    <col min="3842" max="3842" width="51.33203125" style="158" customWidth="1"/>
    <col min="3843" max="3843" width="24" style="158" customWidth="1"/>
    <col min="3844" max="3844" width="22.33203125" style="158" customWidth="1"/>
    <col min="3845" max="3845" width="22.16015625" style="158" customWidth="1"/>
    <col min="3846" max="3846" width="0.65625" style="158" customWidth="1"/>
    <col min="3847" max="3847" width="9.33203125" style="158" customWidth="1"/>
    <col min="3848" max="3848" width="11.66015625" style="158" customWidth="1"/>
    <col min="3849" max="3849" width="21.16015625" style="158" customWidth="1"/>
    <col min="3850" max="4096" width="9.33203125" style="158" customWidth="1"/>
    <col min="4097" max="4097" width="0.82421875" style="158" customWidth="1"/>
    <col min="4098" max="4098" width="51.33203125" style="158" customWidth="1"/>
    <col min="4099" max="4099" width="24" style="158" customWidth="1"/>
    <col min="4100" max="4100" width="22.33203125" style="158" customWidth="1"/>
    <col min="4101" max="4101" width="22.16015625" style="158" customWidth="1"/>
    <col min="4102" max="4102" width="0.65625" style="158" customWidth="1"/>
    <col min="4103" max="4103" width="9.33203125" style="158" customWidth="1"/>
    <col min="4104" max="4104" width="11.66015625" style="158" customWidth="1"/>
    <col min="4105" max="4105" width="21.16015625" style="158" customWidth="1"/>
    <col min="4106" max="4352" width="9.33203125" style="158" customWidth="1"/>
    <col min="4353" max="4353" width="0.82421875" style="158" customWidth="1"/>
    <col min="4354" max="4354" width="51.33203125" style="158" customWidth="1"/>
    <col min="4355" max="4355" width="24" style="158" customWidth="1"/>
    <col min="4356" max="4356" width="22.33203125" style="158" customWidth="1"/>
    <col min="4357" max="4357" width="22.16015625" style="158" customWidth="1"/>
    <col min="4358" max="4358" width="0.65625" style="158" customWidth="1"/>
    <col min="4359" max="4359" width="9.33203125" style="158" customWidth="1"/>
    <col min="4360" max="4360" width="11.66015625" style="158" customWidth="1"/>
    <col min="4361" max="4361" width="21.16015625" style="158" customWidth="1"/>
    <col min="4362" max="4608" width="9.33203125" style="158" customWidth="1"/>
    <col min="4609" max="4609" width="0.82421875" style="158" customWidth="1"/>
    <col min="4610" max="4610" width="51.33203125" style="158" customWidth="1"/>
    <col min="4611" max="4611" width="24" style="158" customWidth="1"/>
    <col min="4612" max="4612" width="22.33203125" style="158" customWidth="1"/>
    <col min="4613" max="4613" width="22.16015625" style="158" customWidth="1"/>
    <col min="4614" max="4614" width="0.65625" style="158" customWidth="1"/>
    <col min="4615" max="4615" width="9.33203125" style="158" customWidth="1"/>
    <col min="4616" max="4616" width="11.66015625" style="158" customWidth="1"/>
    <col min="4617" max="4617" width="21.16015625" style="158" customWidth="1"/>
    <col min="4618" max="4864" width="9.33203125" style="158" customWidth="1"/>
    <col min="4865" max="4865" width="0.82421875" style="158" customWidth="1"/>
    <col min="4866" max="4866" width="51.33203125" style="158" customWidth="1"/>
    <col min="4867" max="4867" width="24" style="158" customWidth="1"/>
    <col min="4868" max="4868" width="22.33203125" style="158" customWidth="1"/>
    <col min="4869" max="4869" width="22.16015625" style="158" customWidth="1"/>
    <col min="4870" max="4870" width="0.65625" style="158" customWidth="1"/>
    <col min="4871" max="4871" width="9.33203125" style="158" customWidth="1"/>
    <col min="4872" max="4872" width="11.66015625" style="158" customWidth="1"/>
    <col min="4873" max="4873" width="21.16015625" style="158" customWidth="1"/>
    <col min="4874" max="5120" width="9.33203125" style="158" customWidth="1"/>
    <col min="5121" max="5121" width="0.82421875" style="158" customWidth="1"/>
    <col min="5122" max="5122" width="51.33203125" style="158" customWidth="1"/>
    <col min="5123" max="5123" width="24" style="158" customWidth="1"/>
    <col min="5124" max="5124" width="22.33203125" style="158" customWidth="1"/>
    <col min="5125" max="5125" width="22.16015625" style="158" customWidth="1"/>
    <col min="5126" max="5126" width="0.65625" style="158" customWidth="1"/>
    <col min="5127" max="5127" width="9.33203125" style="158" customWidth="1"/>
    <col min="5128" max="5128" width="11.66015625" style="158" customWidth="1"/>
    <col min="5129" max="5129" width="21.16015625" style="158" customWidth="1"/>
    <col min="5130" max="5376" width="9.33203125" style="158" customWidth="1"/>
    <col min="5377" max="5377" width="0.82421875" style="158" customWidth="1"/>
    <col min="5378" max="5378" width="51.33203125" style="158" customWidth="1"/>
    <col min="5379" max="5379" width="24" style="158" customWidth="1"/>
    <col min="5380" max="5380" width="22.33203125" style="158" customWidth="1"/>
    <col min="5381" max="5381" width="22.16015625" style="158" customWidth="1"/>
    <col min="5382" max="5382" width="0.65625" style="158" customWidth="1"/>
    <col min="5383" max="5383" width="9.33203125" style="158" customWidth="1"/>
    <col min="5384" max="5384" width="11.66015625" style="158" customWidth="1"/>
    <col min="5385" max="5385" width="21.16015625" style="158" customWidth="1"/>
    <col min="5386" max="5632" width="9.33203125" style="158" customWidth="1"/>
    <col min="5633" max="5633" width="0.82421875" style="158" customWidth="1"/>
    <col min="5634" max="5634" width="51.33203125" style="158" customWidth="1"/>
    <col min="5635" max="5635" width="24" style="158" customWidth="1"/>
    <col min="5636" max="5636" width="22.33203125" style="158" customWidth="1"/>
    <col min="5637" max="5637" width="22.16015625" style="158" customWidth="1"/>
    <col min="5638" max="5638" width="0.65625" style="158" customWidth="1"/>
    <col min="5639" max="5639" width="9.33203125" style="158" customWidth="1"/>
    <col min="5640" max="5640" width="11.66015625" style="158" customWidth="1"/>
    <col min="5641" max="5641" width="21.16015625" style="158" customWidth="1"/>
    <col min="5642" max="5888" width="9.33203125" style="158" customWidth="1"/>
    <col min="5889" max="5889" width="0.82421875" style="158" customWidth="1"/>
    <col min="5890" max="5890" width="51.33203125" style="158" customWidth="1"/>
    <col min="5891" max="5891" width="24" style="158" customWidth="1"/>
    <col min="5892" max="5892" width="22.33203125" style="158" customWidth="1"/>
    <col min="5893" max="5893" width="22.16015625" style="158" customWidth="1"/>
    <col min="5894" max="5894" width="0.65625" style="158" customWidth="1"/>
    <col min="5895" max="5895" width="9.33203125" style="158" customWidth="1"/>
    <col min="5896" max="5896" width="11.66015625" style="158" customWidth="1"/>
    <col min="5897" max="5897" width="21.16015625" style="158" customWidth="1"/>
    <col min="5898" max="6144" width="9.33203125" style="158" customWidth="1"/>
    <col min="6145" max="6145" width="0.82421875" style="158" customWidth="1"/>
    <col min="6146" max="6146" width="51.33203125" style="158" customWidth="1"/>
    <col min="6147" max="6147" width="24" style="158" customWidth="1"/>
    <col min="6148" max="6148" width="22.33203125" style="158" customWidth="1"/>
    <col min="6149" max="6149" width="22.16015625" style="158" customWidth="1"/>
    <col min="6150" max="6150" width="0.65625" style="158" customWidth="1"/>
    <col min="6151" max="6151" width="9.33203125" style="158" customWidth="1"/>
    <col min="6152" max="6152" width="11.66015625" style="158" customWidth="1"/>
    <col min="6153" max="6153" width="21.16015625" style="158" customWidth="1"/>
    <col min="6154" max="6400" width="9.33203125" style="158" customWidth="1"/>
    <col min="6401" max="6401" width="0.82421875" style="158" customWidth="1"/>
    <col min="6402" max="6402" width="51.33203125" style="158" customWidth="1"/>
    <col min="6403" max="6403" width="24" style="158" customWidth="1"/>
    <col min="6404" max="6404" width="22.33203125" style="158" customWidth="1"/>
    <col min="6405" max="6405" width="22.16015625" style="158" customWidth="1"/>
    <col min="6406" max="6406" width="0.65625" style="158" customWidth="1"/>
    <col min="6407" max="6407" width="9.33203125" style="158" customWidth="1"/>
    <col min="6408" max="6408" width="11.66015625" style="158" customWidth="1"/>
    <col min="6409" max="6409" width="21.16015625" style="158" customWidth="1"/>
    <col min="6410" max="6656" width="9.33203125" style="158" customWidth="1"/>
    <col min="6657" max="6657" width="0.82421875" style="158" customWidth="1"/>
    <col min="6658" max="6658" width="51.33203125" style="158" customWidth="1"/>
    <col min="6659" max="6659" width="24" style="158" customWidth="1"/>
    <col min="6660" max="6660" width="22.33203125" style="158" customWidth="1"/>
    <col min="6661" max="6661" width="22.16015625" style="158" customWidth="1"/>
    <col min="6662" max="6662" width="0.65625" style="158" customWidth="1"/>
    <col min="6663" max="6663" width="9.33203125" style="158" customWidth="1"/>
    <col min="6664" max="6664" width="11.66015625" style="158" customWidth="1"/>
    <col min="6665" max="6665" width="21.16015625" style="158" customWidth="1"/>
    <col min="6666" max="6912" width="9.33203125" style="158" customWidth="1"/>
    <col min="6913" max="6913" width="0.82421875" style="158" customWidth="1"/>
    <col min="6914" max="6914" width="51.33203125" style="158" customWidth="1"/>
    <col min="6915" max="6915" width="24" style="158" customWidth="1"/>
    <col min="6916" max="6916" width="22.33203125" style="158" customWidth="1"/>
    <col min="6917" max="6917" width="22.16015625" style="158" customWidth="1"/>
    <col min="6918" max="6918" width="0.65625" style="158" customWidth="1"/>
    <col min="6919" max="6919" width="9.33203125" style="158" customWidth="1"/>
    <col min="6920" max="6920" width="11.66015625" style="158" customWidth="1"/>
    <col min="6921" max="6921" width="21.16015625" style="158" customWidth="1"/>
    <col min="6922" max="7168" width="9.33203125" style="158" customWidth="1"/>
    <col min="7169" max="7169" width="0.82421875" style="158" customWidth="1"/>
    <col min="7170" max="7170" width="51.33203125" style="158" customWidth="1"/>
    <col min="7171" max="7171" width="24" style="158" customWidth="1"/>
    <col min="7172" max="7172" width="22.33203125" style="158" customWidth="1"/>
    <col min="7173" max="7173" width="22.16015625" style="158" customWidth="1"/>
    <col min="7174" max="7174" width="0.65625" style="158" customWidth="1"/>
    <col min="7175" max="7175" width="9.33203125" style="158" customWidth="1"/>
    <col min="7176" max="7176" width="11.66015625" style="158" customWidth="1"/>
    <col min="7177" max="7177" width="21.16015625" style="158" customWidth="1"/>
    <col min="7178" max="7424" width="9.33203125" style="158" customWidth="1"/>
    <col min="7425" max="7425" width="0.82421875" style="158" customWidth="1"/>
    <col min="7426" max="7426" width="51.33203125" style="158" customWidth="1"/>
    <col min="7427" max="7427" width="24" style="158" customWidth="1"/>
    <col min="7428" max="7428" width="22.33203125" style="158" customWidth="1"/>
    <col min="7429" max="7429" width="22.16015625" style="158" customWidth="1"/>
    <col min="7430" max="7430" width="0.65625" style="158" customWidth="1"/>
    <col min="7431" max="7431" width="9.33203125" style="158" customWidth="1"/>
    <col min="7432" max="7432" width="11.66015625" style="158" customWidth="1"/>
    <col min="7433" max="7433" width="21.16015625" style="158" customWidth="1"/>
    <col min="7434" max="7680" width="9.33203125" style="158" customWidth="1"/>
    <col min="7681" max="7681" width="0.82421875" style="158" customWidth="1"/>
    <col min="7682" max="7682" width="51.33203125" style="158" customWidth="1"/>
    <col min="7683" max="7683" width="24" style="158" customWidth="1"/>
    <col min="7684" max="7684" width="22.33203125" style="158" customWidth="1"/>
    <col min="7685" max="7685" width="22.16015625" style="158" customWidth="1"/>
    <col min="7686" max="7686" width="0.65625" style="158" customWidth="1"/>
    <col min="7687" max="7687" width="9.33203125" style="158" customWidth="1"/>
    <col min="7688" max="7688" width="11.66015625" style="158" customWidth="1"/>
    <col min="7689" max="7689" width="21.16015625" style="158" customWidth="1"/>
    <col min="7690" max="7936" width="9.33203125" style="158" customWidth="1"/>
    <col min="7937" max="7937" width="0.82421875" style="158" customWidth="1"/>
    <col min="7938" max="7938" width="51.33203125" style="158" customWidth="1"/>
    <col min="7939" max="7939" width="24" style="158" customWidth="1"/>
    <col min="7940" max="7940" width="22.33203125" style="158" customWidth="1"/>
    <col min="7941" max="7941" width="22.16015625" style="158" customWidth="1"/>
    <col min="7942" max="7942" width="0.65625" style="158" customWidth="1"/>
    <col min="7943" max="7943" width="9.33203125" style="158" customWidth="1"/>
    <col min="7944" max="7944" width="11.66015625" style="158" customWidth="1"/>
    <col min="7945" max="7945" width="21.16015625" style="158" customWidth="1"/>
    <col min="7946" max="8192" width="9.33203125" style="158" customWidth="1"/>
    <col min="8193" max="8193" width="0.82421875" style="158" customWidth="1"/>
    <col min="8194" max="8194" width="51.33203125" style="158" customWidth="1"/>
    <col min="8195" max="8195" width="24" style="158" customWidth="1"/>
    <col min="8196" max="8196" width="22.33203125" style="158" customWidth="1"/>
    <col min="8197" max="8197" width="22.16015625" style="158" customWidth="1"/>
    <col min="8198" max="8198" width="0.65625" style="158" customWidth="1"/>
    <col min="8199" max="8199" width="9.33203125" style="158" customWidth="1"/>
    <col min="8200" max="8200" width="11.66015625" style="158" customWidth="1"/>
    <col min="8201" max="8201" width="21.16015625" style="158" customWidth="1"/>
    <col min="8202" max="8448" width="9.33203125" style="158" customWidth="1"/>
    <col min="8449" max="8449" width="0.82421875" style="158" customWidth="1"/>
    <col min="8450" max="8450" width="51.33203125" style="158" customWidth="1"/>
    <col min="8451" max="8451" width="24" style="158" customWidth="1"/>
    <col min="8452" max="8452" width="22.33203125" style="158" customWidth="1"/>
    <col min="8453" max="8453" width="22.16015625" style="158" customWidth="1"/>
    <col min="8454" max="8454" width="0.65625" style="158" customWidth="1"/>
    <col min="8455" max="8455" width="9.33203125" style="158" customWidth="1"/>
    <col min="8456" max="8456" width="11.66015625" style="158" customWidth="1"/>
    <col min="8457" max="8457" width="21.16015625" style="158" customWidth="1"/>
    <col min="8458" max="8704" width="9.33203125" style="158" customWidth="1"/>
    <col min="8705" max="8705" width="0.82421875" style="158" customWidth="1"/>
    <col min="8706" max="8706" width="51.33203125" style="158" customWidth="1"/>
    <col min="8707" max="8707" width="24" style="158" customWidth="1"/>
    <col min="8708" max="8708" width="22.33203125" style="158" customWidth="1"/>
    <col min="8709" max="8709" width="22.16015625" style="158" customWidth="1"/>
    <col min="8710" max="8710" width="0.65625" style="158" customWidth="1"/>
    <col min="8711" max="8711" width="9.33203125" style="158" customWidth="1"/>
    <col min="8712" max="8712" width="11.66015625" style="158" customWidth="1"/>
    <col min="8713" max="8713" width="21.16015625" style="158" customWidth="1"/>
    <col min="8714" max="8960" width="9.33203125" style="158" customWidth="1"/>
    <col min="8961" max="8961" width="0.82421875" style="158" customWidth="1"/>
    <col min="8962" max="8962" width="51.33203125" style="158" customWidth="1"/>
    <col min="8963" max="8963" width="24" style="158" customWidth="1"/>
    <col min="8964" max="8964" width="22.33203125" style="158" customWidth="1"/>
    <col min="8965" max="8965" width="22.16015625" style="158" customWidth="1"/>
    <col min="8966" max="8966" width="0.65625" style="158" customWidth="1"/>
    <col min="8967" max="8967" width="9.33203125" style="158" customWidth="1"/>
    <col min="8968" max="8968" width="11.66015625" style="158" customWidth="1"/>
    <col min="8969" max="8969" width="21.16015625" style="158" customWidth="1"/>
    <col min="8970" max="9216" width="9.33203125" style="158" customWidth="1"/>
    <col min="9217" max="9217" width="0.82421875" style="158" customWidth="1"/>
    <col min="9218" max="9218" width="51.33203125" style="158" customWidth="1"/>
    <col min="9219" max="9219" width="24" style="158" customWidth="1"/>
    <col min="9220" max="9220" width="22.33203125" style="158" customWidth="1"/>
    <col min="9221" max="9221" width="22.16015625" style="158" customWidth="1"/>
    <col min="9222" max="9222" width="0.65625" style="158" customWidth="1"/>
    <col min="9223" max="9223" width="9.33203125" style="158" customWidth="1"/>
    <col min="9224" max="9224" width="11.66015625" style="158" customWidth="1"/>
    <col min="9225" max="9225" width="21.16015625" style="158" customWidth="1"/>
    <col min="9226" max="9472" width="9.33203125" style="158" customWidth="1"/>
    <col min="9473" max="9473" width="0.82421875" style="158" customWidth="1"/>
    <col min="9474" max="9474" width="51.33203125" style="158" customWidth="1"/>
    <col min="9475" max="9475" width="24" style="158" customWidth="1"/>
    <col min="9476" max="9476" width="22.33203125" style="158" customWidth="1"/>
    <col min="9477" max="9477" width="22.16015625" style="158" customWidth="1"/>
    <col min="9478" max="9478" width="0.65625" style="158" customWidth="1"/>
    <col min="9479" max="9479" width="9.33203125" style="158" customWidth="1"/>
    <col min="9480" max="9480" width="11.66015625" style="158" customWidth="1"/>
    <col min="9481" max="9481" width="21.16015625" style="158" customWidth="1"/>
    <col min="9482" max="9728" width="9.33203125" style="158" customWidth="1"/>
    <col min="9729" max="9729" width="0.82421875" style="158" customWidth="1"/>
    <col min="9730" max="9730" width="51.33203125" style="158" customWidth="1"/>
    <col min="9731" max="9731" width="24" style="158" customWidth="1"/>
    <col min="9732" max="9732" width="22.33203125" style="158" customWidth="1"/>
    <col min="9733" max="9733" width="22.16015625" style="158" customWidth="1"/>
    <col min="9734" max="9734" width="0.65625" style="158" customWidth="1"/>
    <col min="9735" max="9735" width="9.33203125" style="158" customWidth="1"/>
    <col min="9736" max="9736" width="11.66015625" style="158" customWidth="1"/>
    <col min="9737" max="9737" width="21.16015625" style="158" customWidth="1"/>
    <col min="9738" max="9984" width="9.33203125" style="158" customWidth="1"/>
    <col min="9985" max="9985" width="0.82421875" style="158" customWidth="1"/>
    <col min="9986" max="9986" width="51.33203125" style="158" customWidth="1"/>
    <col min="9987" max="9987" width="24" style="158" customWidth="1"/>
    <col min="9988" max="9988" width="22.33203125" style="158" customWidth="1"/>
    <col min="9989" max="9989" width="22.16015625" style="158" customWidth="1"/>
    <col min="9990" max="9990" width="0.65625" style="158" customWidth="1"/>
    <col min="9991" max="9991" width="9.33203125" style="158" customWidth="1"/>
    <col min="9992" max="9992" width="11.66015625" style="158" customWidth="1"/>
    <col min="9993" max="9993" width="21.16015625" style="158" customWidth="1"/>
    <col min="9994" max="10240" width="9.33203125" style="158" customWidth="1"/>
    <col min="10241" max="10241" width="0.82421875" style="158" customWidth="1"/>
    <col min="10242" max="10242" width="51.33203125" style="158" customWidth="1"/>
    <col min="10243" max="10243" width="24" style="158" customWidth="1"/>
    <col min="10244" max="10244" width="22.33203125" style="158" customWidth="1"/>
    <col min="10245" max="10245" width="22.16015625" style="158" customWidth="1"/>
    <col min="10246" max="10246" width="0.65625" style="158" customWidth="1"/>
    <col min="10247" max="10247" width="9.33203125" style="158" customWidth="1"/>
    <col min="10248" max="10248" width="11.66015625" style="158" customWidth="1"/>
    <col min="10249" max="10249" width="21.16015625" style="158" customWidth="1"/>
    <col min="10250" max="10496" width="9.33203125" style="158" customWidth="1"/>
    <col min="10497" max="10497" width="0.82421875" style="158" customWidth="1"/>
    <col min="10498" max="10498" width="51.33203125" style="158" customWidth="1"/>
    <col min="10499" max="10499" width="24" style="158" customWidth="1"/>
    <col min="10500" max="10500" width="22.33203125" style="158" customWidth="1"/>
    <col min="10501" max="10501" width="22.16015625" style="158" customWidth="1"/>
    <col min="10502" max="10502" width="0.65625" style="158" customWidth="1"/>
    <col min="10503" max="10503" width="9.33203125" style="158" customWidth="1"/>
    <col min="10504" max="10504" width="11.66015625" style="158" customWidth="1"/>
    <col min="10505" max="10505" width="21.16015625" style="158" customWidth="1"/>
    <col min="10506" max="10752" width="9.33203125" style="158" customWidth="1"/>
    <col min="10753" max="10753" width="0.82421875" style="158" customWidth="1"/>
    <col min="10754" max="10754" width="51.33203125" style="158" customWidth="1"/>
    <col min="10755" max="10755" width="24" style="158" customWidth="1"/>
    <col min="10756" max="10756" width="22.33203125" style="158" customWidth="1"/>
    <col min="10757" max="10757" width="22.16015625" style="158" customWidth="1"/>
    <col min="10758" max="10758" width="0.65625" style="158" customWidth="1"/>
    <col min="10759" max="10759" width="9.33203125" style="158" customWidth="1"/>
    <col min="10760" max="10760" width="11.66015625" style="158" customWidth="1"/>
    <col min="10761" max="10761" width="21.16015625" style="158" customWidth="1"/>
    <col min="10762" max="11008" width="9.33203125" style="158" customWidth="1"/>
    <col min="11009" max="11009" width="0.82421875" style="158" customWidth="1"/>
    <col min="11010" max="11010" width="51.33203125" style="158" customWidth="1"/>
    <col min="11011" max="11011" width="24" style="158" customWidth="1"/>
    <col min="11012" max="11012" width="22.33203125" style="158" customWidth="1"/>
    <col min="11013" max="11013" width="22.16015625" style="158" customWidth="1"/>
    <col min="11014" max="11014" width="0.65625" style="158" customWidth="1"/>
    <col min="11015" max="11015" width="9.33203125" style="158" customWidth="1"/>
    <col min="11016" max="11016" width="11.66015625" style="158" customWidth="1"/>
    <col min="11017" max="11017" width="21.16015625" style="158" customWidth="1"/>
    <col min="11018" max="11264" width="9.33203125" style="158" customWidth="1"/>
    <col min="11265" max="11265" width="0.82421875" style="158" customWidth="1"/>
    <col min="11266" max="11266" width="51.33203125" style="158" customWidth="1"/>
    <col min="11267" max="11267" width="24" style="158" customWidth="1"/>
    <col min="11268" max="11268" width="22.33203125" style="158" customWidth="1"/>
    <col min="11269" max="11269" width="22.16015625" style="158" customWidth="1"/>
    <col min="11270" max="11270" width="0.65625" style="158" customWidth="1"/>
    <col min="11271" max="11271" width="9.33203125" style="158" customWidth="1"/>
    <col min="11272" max="11272" width="11.66015625" style="158" customWidth="1"/>
    <col min="11273" max="11273" width="21.16015625" style="158" customWidth="1"/>
    <col min="11274" max="11520" width="9.33203125" style="158" customWidth="1"/>
    <col min="11521" max="11521" width="0.82421875" style="158" customWidth="1"/>
    <col min="11522" max="11522" width="51.33203125" style="158" customWidth="1"/>
    <col min="11523" max="11523" width="24" style="158" customWidth="1"/>
    <col min="11524" max="11524" width="22.33203125" style="158" customWidth="1"/>
    <col min="11525" max="11525" width="22.16015625" style="158" customWidth="1"/>
    <col min="11526" max="11526" width="0.65625" style="158" customWidth="1"/>
    <col min="11527" max="11527" width="9.33203125" style="158" customWidth="1"/>
    <col min="11528" max="11528" width="11.66015625" style="158" customWidth="1"/>
    <col min="11529" max="11529" width="21.16015625" style="158" customWidth="1"/>
    <col min="11530" max="11776" width="9.33203125" style="158" customWidth="1"/>
    <col min="11777" max="11777" width="0.82421875" style="158" customWidth="1"/>
    <col min="11778" max="11778" width="51.33203125" style="158" customWidth="1"/>
    <col min="11779" max="11779" width="24" style="158" customWidth="1"/>
    <col min="11780" max="11780" width="22.33203125" style="158" customWidth="1"/>
    <col min="11781" max="11781" width="22.16015625" style="158" customWidth="1"/>
    <col min="11782" max="11782" width="0.65625" style="158" customWidth="1"/>
    <col min="11783" max="11783" width="9.33203125" style="158" customWidth="1"/>
    <col min="11784" max="11784" width="11.66015625" style="158" customWidth="1"/>
    <col min="11785" max="11785" width="21.16015625" style="158" customWidth="1"/>
    <col min="11786" max="12032" width="9.33203125" style="158" customWidth="1"/>
    <col min="12033" max="12033" width="0.82421875" style="158" customWidth="1"/>
    <col min="12034" max="12034" width="51.33203125" style="158" customWidth="1"/>
    <col min="12035" max="12035" width="24" style="158" customWidth="1"/>
    <col min="12036" max="12036" width="22.33203125" style="158" customWidth="1"/>
    <col min="12037" max="12037" width="22.16015625" style="158" customWidth="1"/>
    <col min="12038" max="12038" width="0.65625" style="158" customWidth="1"/>
    <col min="12039" max="12039" width="9.33203125" style="158" customWidth="1"/>
    <col min="12040" max="12040" width="11.66015625" style="158" customWidth="1"/>
    <col min="12041" max="12041" width="21.16015625" style="158" customWidth="1"/>
    <col min="12042" max="12288" width="9.33203125" style="158" customWidth="1"/>
    <col min="12289" max="12289" width="0.82421875" style="158" customWidth="1"/>
    <col min="12290" max="12290" width="51.33203125" style="158" customWidth="1"/>
    <col min="12291" max="12291" width="24" style="158" customWidth="1"/>
    <col min="12292" max="12292" width="22.33203125" style="158" customWidth="1"/>
    <col min="12293" max="12293" width="22.16015625" style="158" customWidth="1"/>
    <col min="12294" max="12294" width="0.65625" style="158" customWidth="1"/>
    <col min="12295" max="12295" width="9.33203125" style="158" customWidth="1"/>
    <col min="12296" max="12296" width="11.66015625" style="158" customWidth="1"/>
    <col min="12297" max="12297" width="21.16015625" style="158" customWidth="1"/>
    <col min="12298" max="12544" width="9.33203125" style="158" customWidth="1"/>
    <col min="12545" max="12545" width="0.82421875" style="158" customWidth="1"/>
    <col min="12546" max="12546" width="51.33203125" style="158" customWidth="1"/>
    <col min="12547" max="12547" width="24" style="158" customWidth="1"/>
    <col min="12548" max="12548" width="22.33203125" style="158" customWidth="1"/>
    <col min="12549" max="12549" width="22.16015625" style="158" customWidth="1"/>
    <col min="12550" max="12550" width="0.65625" style="158" customWidth="1"/>
    <col min="12551" max="12551" width="9.33203125" style="158" customWidth="1"/>
    <col min="12552" max="12552" width="11.66015625" style="158" customWidth="1"/>
    <col min="12553" max="12553" width="21.16015625" style="158" customWidth="1"/>
    <col min="12554" max="12800" width="9.33203125" style="158" customWidth="1"/>
    <col min="12801" max="12801" width="0.82421875" style="158" customWidth="1"/>
    <col min="12802" max="12802" width="51.33203125" style="158" customWidth="1"/>
    <col min="12803" max="12803" width="24" style="158" customWidth="1"/>
    <col min="12804" max="12804" width="22.33203125" style="158" customWidth="1"/>
    <col min="12805" max="12805" width="22.16015625" style="158" customWidth="1"/>
    <col min="12806" max="12806" width="0.65625" style="158" customWidth="1"/>
    <col min="12807" max="12807" width="9.33203125" style="158" customWidth="1"/>
    <col min="12808" max="12808" width="11.66015625" style="158" customWidth="1"/>
    <col min="12809" max="12809" width="21.16015625" style="158" customWidth="1"/>
    <col min="12810" max="13056" width="9.33203125" style="158" customWidth="1"/>
    <col min="13057" max="13057" width="0.82421875" style="158" customWidth="1"/>
    <col min="13058" max="13058" width="51.33203125" style="158" customWidth="1"/>
    <col min="13059" max="13059" width="24" style="158" customWidth="1"/>
    <col min="13060" max="13060" width="22.33203125" style="158" customWidth="1"/>
    <col min="13061" max="13061" width="22.16015625" style="158" customWidth="1"/>
    <col min="13062" max="13062" width="0.65625" style="158" customWidth="1"/>
    <col min="13063" max="13063" width="9.33203125" style="158" customWidth="1"/>
    <col min="13064" max="13064" width="11.66015625" style="158" customWidth="1"/>
    <col min="13065" max="13065" width="21.16015625" style="158" customWidth="1"/>
    <col min="13066" max="13312" width="9.33203125" style="158" customWidth="1"/>
    <col min="13313" max="13313" width="0.82421875" style="158" customWidth="1"/>
    <col min="13314" max="13314" width="51.33203125" style="158" customWidth="1"/>
    <col min="13315" max="13315" width="24" style="158" customWidth="1"/>
    <col min="13316" max="13316" width="22.33203125" style="158" customWidth="1"/>
    <col min="13317" max="13317" width="22.16015625" style="158" customWidth="1"/>
    <col min="13318" max="13318" width="0.65625" style="158" customWidth="1"/>
    <col min="13319" max="13319" width="9.33203125" style="158" customWidth="1"/>
    <col min="13320" max="13320" width="11.66015625" style="158" customWidth="1"/>
    <col min="13321" max="13321" width="21.16015625" style="158" customWidth="1"/>
    <col min="13322" max="13568" width="9.33203125" style="158" customWidth="1"/>
    <col min="13569" max="13569" width="0.82421875" style="158" customWidth="1"/>
    <col min="13570" max="13570" width="51.33203125" style="158" customWidth="1"/>
    <col min="13571" max="13571" width="24" style="158" customWidth="1"/>
    <col min="13572" max="13572" width="22.33203125" style="158" customWidth="1"/>
    <col min="13573" max="13573" width="22.16015625" style="158" customWidth="1"/>
    <col min="13574" max="13574" width="0.65625" style="158" customWidth="1"/>
    <col min="13575" max="13575" width="9.33203125" style="158" customWidth="1"/>
    <col min="13576" max="13576" width="11.66015625" style="158" customWidth="1"/>
    <col min="13577" max="13577" width="21.16015625" style="158" customWidth="1"/>
    <col min="13578" max="13824" width="9.33203125" style="158" customWidth="1"/>
    <col min="13825" max="13825" width="0.82421875" style="158" customWidth="1"/>
    <col min="13826" max="13826" width="51.33203125" style="158" customWidth="1"/>
    <col min="13827" max="13827" width="24" style="158" customWidth="1"/>
    <col min="13828" max="13828" width="22.33203125" style="158" customWidth="1"/>
    <col min="13829" max="13829" width="22.16015625" style="158" customWidth="1"/>
    <col min="13830" max="13830" width="0.65625" style="158" customWidth="1"/>
    <col min="13831" max="13831" width="9.33203125" style="158" customWidth="1"/>
    <col min="13832" max="13832" width="11.66015625" style="158" customWidth="1"/>
    <col min="13833" max="13833" width="21.16015625" style="158" customWidth="1"/>
    <col min="13834" max="14080" width="9.33203125" style="158" customWidth="1"/>
    <col min="14081" max="14081" width="0.82421875" style="158" customWidth="1"/>
    <col min="14082" max="14082" width="51.33203125" style="158" customWidth="1"/>
    <col min="14083" max="14083" width="24" style="158" customWidth="1"/>
    <col min="14084" max="14084" width="22.33203125" style="158" customWidth="1"/>
    <col min="14085" max="14085" width="22.16015625" style="158" customWidth="1"/>
    <col min="14086" max="14086" width="0.65625" style="158" customWidth="1"/>
    <col min="14087" max="14087" width="9.33203125" style="158" customWidth="1"/>
    <col min="14088" max="14088" width="11.66015625" style="158" customWidth="1"/>
    <col min="14089" max="14089" width="21.16015625" style="158" customWidth="1"/>
    <col min="14090" max="14336" width="9.33203125" style="158" customWidth="1"/>
    <col min="14337" max="14337" width="0.82421875" style="158" customWidth="1"/>
    <col min="14338" max="14338" width="51.33203125" style="158" customWidth="1"/>
    <col min="14339" max="14339" width="24" style="158" customWidth="1"/>
    <col min="14340" max="14340" width="22.33203125" style="158" customWidth="1"/>
    <col min="14341" max="14341" width="22.16015625" style="158" customWidth="1"/>
    <col min="14342" max="14342" width="0.65625" style="158" customWidth="1"/>
    <col min="14343" max="14343" width="9.33203125" style="158" customWidth="1"/>
    <col min="14344" max="14344" width="11.66015625" style="158" customWidth="1"/>
    <col min="14345" max="14345" width="21.16015625" style="158" customWidth="1"/>
    <col min="14346" max="14592" width="9.33203125" style="158" customWidth="1"/>
    <col min="14593" max="14593" width="0.82421875" style="158" customWidth="1"/>
    <col min="14594" max="14594" width="51.33203125" style="158" customWidth="1"/>
    <col min="14595" max="14595" width="24" style="158" customWidth="1"/>
    <col min="14596" max="14596" width="22.33203125" style="158" customWidth="1"/>
    <col min="14597" max="14597" width="22.16015625" style="158" customWidth="1"/>
    <col min="14598" max="14598" width="0.65625" style="158" customWidth="1"/>
    <col min="14599" max="14599" width="9.33203125" style="158" customWidth="1"/>
    <col min="14600" max="14600" width="11.66015625" style="158" customWidth="1"/>
    <col min="14601" max="14601" width="21.16015625" style="158" customWidth="1"/>
    <col min="14602" max="14848" width="9.33203125" style="158" customWidth="1"/>
    <col min="14849" max="14849" width="0.82421875" style="158" customWidth="1"/>
    <col min="14850" max="14850" width="51.33203125" style="158" customWidth="1"/>
    <col min="14851" max="14851" width="24" style="158" customWidth="1"/>
    <col min="14852" max="14852" width="22.33203125" style="158" customWidth="1"/>
    <col min="14853" max="14853" width="22.16015625" style="158" customWidth="1"/>
    <col min="14854" max="14854" width="0.65625" style="158" customWidth="1"/>
    <col min="14855" max="14855" width="9.33203125" style="158" customWidth="1"/>
    <col min="14856" max="14856" width="11.66015625" style="158" customWidth="1"/>
    <col min="14857" max="14857" width="21.16015625" style="158" customWidth="1"/>
    <col min="14858" max="15104" width="9.33203125" style="158" customWidth="1"/>
    <col min="15105" max="15105" width="0.82421875" style="158" customWidth="1"/>
    <col min="15106" max="15106" width="51.33203125" style="158" customWidth="1"/>
    <col min="15107" max="15107" width="24" style="158" customWidth="1"/>
    <col min="15108" max="15108" width="22.33203125" style="158" customWidth="1"/>
    <col min="15109" max="15109" width="22.16015625" style="158" customWidth="1"/>
    <col min="15110" max="15110" width="0.65625" style="158" customWidth="1"/>
    <col min="15111" max="15111" width="9.33203125" style="158" customWidth="1"/>
    <col min="15112" max="15112" width="11.66015625" style="158" customWidth="1"/>
    <col min="15113" max="15113" width="21.16015625" style="158" customWidth="1"/>
    <col min="15114" max="15360" width="9.33203125" style="158" customWidth="1"/>
    <col min="15361" max="15361" width="0.82421875" style="158" customWidth="1"/>
    <col min="15362" max="15362" width="51.33203125" style="158" customWidth="1"/>
    <col min="15363" max="15363" width="24" style="158" customWidth="1"/>
    <col min="15364" max="15364" width="22.33203125" style="158" customWidth="1"/>
    <col min="15365" max="15365" width="22.16015625" style="158" customWidth="1"/>
    <col min="15366" max="15366" width="0.65625" style="158" customWidth="1"/>
    <col min="15367" max="15367" width="9.33203125" style="158" customWidth="1"/>
    <col min="15368" max="15368" width="11.66015625" style="158" customWidth="1"/>
    <col min="15369" max="15369" width="21.16015625" style="158" customWidth="1"/>
    <col min="15370" max="15616" width="9.33203125" style="158" customWidth="1"/>
    <col min="15617" max="15617" width="0.82421875" style="158" customWidth="1"/>
    <col min="15618" max="15618" width="51.33203125" style="158" customWidth="1"/>
    <col min="15619" max="15619" width="24" style="158" customWidth="1"/>
    <col min="15620" max="15620" width="22.33203125" style="158" customWidth="1"/>
    <col min="15621" max="15621" width="22.16015625" style="158" customWidth="1"/>
    <col min="15622" max="15622" width="0.65625" style="158" customWidth="1"/>
    <col min="15623" max="15623" width="9.33203125" style="158" customWidth="1"/>
    <col min="15624" max="15624" width="11.66015625" style="158" customWidth="1"/>
    <col min="15625" max="15625" width="21.16015625" style="158" customWidth="1"/>
    <col min="15626" max="15872" width="9.33203125" style="158" customWidth="1"/>
    <col min="15873" max="15873" width="0.82421875" style="158" customWidth="1"/>
    <col min="15874" max="15874" width="51.33203125" style="158" customWidth="1"/>
    <col min="15875" max="15875" width="24" style="158" customWidth="1"/>
    <col min="15876" max="15876" width="22.33203125" style="158" customWidth="1"/>
    <col min="15877" max="15877" width="22.16015625" style="158" customWidth="1"/>
    <col min="15878" max="15878" width="0.65625" style="158" customWidth="1"/>
    <col min="15879" max="15879" width="9.33203125" style="158" customWidth="1"/>
    <col min="15880" max="15880" width="11.66015625" style="158" customWidth="1"/>
    <col min="15881" max="15881" width="21.16015625" style="158" customWidth="1"/>
    <col min="15882" max="16128" width="9.33203125" style="158" customWidth="1"/>
    <col min="16129" max="16129" width="0.82421875" style="158" customWidth="1"/>
    <col min="16130" max="16130" width="51.33203125" style="158" customWidth="1"/>
    <col min="16131" max="16131" width="24" style="158" customWidth="1"/>
    <col min="16132" max="16132" width="22.33203125" style="158" customWidth="1"/>
    <col min="16133" max="16133" width="22.16015625" style="158" customWidth="1"/>
    <col min="16134" max="16134" width="0.65625" style="158" customWidth="1"/>
    <col min="16135" max="16135" width="9.33203125" style="158" customWidth="1"/>
    <col min="16136" max="16136" width="11.66015625" style="158" customWidth="1"/>
    <col min="16137" max="16137" width="21.16015625" style="158" customWidth="1"/>
    <col min="16138" max="16384" width="9.33203125" style="158" customWidth="1"/>
  </cols>
  <sheetData>
    <row r="1" spans="1:10" s="158" customFormat="1" ht="135" customHeight="1">
      <c r="A1" s="155" t="s">
        <v>630</v>
      </c>
      <c r="B1" s="155"/>
      <c r="C1" s="155"/>
      <c r="D1" s="155"/>
      <c r="E1" s="155"/>
      <c r="F1" s="156"/>
      <c r="G1" s="157"/>
      <c r="H1" s="157"/>
      <c r="I1" s="157"/>
      <c r="J1" s="157"/>
    </row>
    <row r="2" spans="1:10" s="158" customFormat="1" ht="49.5" customHeight="1">
      <c r="A2" s="159"/>
      <c r="B2" s="159"/>
      <c r="C2" s="159"/>
      <c r="D2" s="159"/>
      <c r="E2" s="159"/>
      <c r="F2" s="156"/>
      <c r="G2" s="157"/>
      <c r="H2" s="157"/>
      <c r="I2" s="157"/>
      <c r="J2" s="157"/>
    </row>
    <row r="3" spans="1:8" s="163" customFormat="1" ht="45" customHeight="1">
      <c r="A3" s="158"/>
      <c r="B3" s="160" t="s">
        <v>622</v>
      </c>
      <c r="C3" s="161" t="s">
        <v>631</v>
      </c>
      <c r="D3" s="160" t="s">
        <v>632</v>
      </c>
      <c r="E3" s="162" t="s">
        <v>623</v>
      </c>
      <c r="H3" s="164"/>
    </row>
    <row r="4" spans="1:8" s="158" customFormat="1" ht="49.5" customHeight="1">
      <c r="A4" s="163"/>
      <c r="B4" s="165" t="s">
        <v>624</v>
      </c>
      <c r="C4" s="166">
        <f>SUM(C5:C6)</f>
        <v>0</v>
      </c>
      <c r="D4" s="166">
        <f>SUM(D5:D6)</f>
        <v>0</v>
      </c>
      <c r="E4" s="167">
        <f>SUM(C4:D4)</f>
        <v>0</v>
      </c>
      <c r="G4" s="168"/>
      <c r="H4" s="164"/>
    </row>
    <row r="5" spans="2:8" s="158" customFormat="1" ht="45" customHeight="1">
      <c r="B5" s="169" t="s">
        <v>625</v>
      </c>
      <c r="C5" s="170">
        <f>'BLOK A - NEINVESTIČNÍ'!N14</f>
        <v>0</v>
      </c>
      <c r="D5" s="170">
        <f>'BLOK A - INVESTIČNÍ'!N14</f>
        <v>0</v>
      </c>
      <c r="E5" s="171">
        <f>SUM(C5:D5)</f>
        <v>0</v>
      </c>
      <c r="G5" s="168"/>
      <c r="H5" s="164"/>
    </row>
    <row r="6" spans="2:8" s="158" customFormat="1" ht="45" customHeight="1">
      <c r="B6" s="169" t="s">
        <v>626</v>
      </c>
      <c r="C6" s="170">
        <f>'BLOK B,C - NEINVESTIČNÍ'!N14</f>
        <v>0</v>
      </c>
      <c r="D6" s="170">
        <f>'BLOK B,C - INVESTIČNÍ'!N14</f>
        <v>0</v>
      </c>
      <c r="E6" s="171">
        <f>SUM(C6:D6)</f>
        <v>0</v>
      </c>
      <c r="G6" s="168"/>
      <c r="H6" s="164"/>
    </row>
    <row r="7" spans="2:8" s="172" customFormat="1" ht="49.5" customHeight="1">
      <c r="B7" s="173" t="s">
        <v>627</v>
      </c>
      <c r="C7" s="174">
        <f>C4</f>
        <v>0</v>
      </c>
      <c r="D7" s="174">
        <f>D4</f>
        <v>0</v>
      </c>
      <c r="E7" s="175">
        <f>SUM(C7:D7)</f>
        <v>0</v>
      </c>
      <c r="G7" s="176"/>
      <c r="H7" s="177"/>
    </row>
    <row r="8" spans="2:8" s="158" customFormat="1" ht="45" customHeight="1">
      <c r="B8" s="178" t="s">
        <v>628</v>
      </c>
      <c r="C8" s="179">
        <f>C7*0.21</f>
        <v>0</v>
      </c>
      <c r="D8" s="179">
        <f>D7*0.21</f>
        <v>0</v>
      </c>
      <c r="E8" s="180">
        <f>E7*0.21</f>
        <v>0</v>
      </c>
      <c r="G8" s="168"/>
      <c r="H8" s="164"/>
    </row>
    <row r="9" spans="2:8" s="172" customFormat="1" ht="49.5" customHeight="1">
      <c r="B9" s="181" t="s">
        <v>629</v>
      </c>
      <c r="C9" s="182">
        <f>C7+C8</f>
        <v>0</v>
      </c>
      <c r="D9" s="182">
        <f>D7+D8</f>
        <v>0</v>
      </c>
      <c r="E9" s="183">
        <f>SUM(C9:D9)</f>
        <v>0</v>
      </c>
      <c r="G9" s="176"/>
      <c r="H9" s="177"/>
    </row>
    <row r="36" spans="3:7" s="158" customFormat="1" ht="20.25" customHeight="1">
      <c r="C36" s="184"/>
      <c r="D36" s="185"/>
      <c r="E36" s="185"/>
      <c r="G36" s="186"/>
    </row>
  </sheetData>
  <sheetProtection password="EC8F" sheet="1" objects="1" scenarios="1"/>
  <mergeCells count="1">
    <mergeCell ref="A1:E1"/>
  </mergeCells>
  <printOptions/>
  <pageMargins left="0.71" right="0.1968503937007874" top="0.98425196850393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BM89"/>
  <sheetViews>
    <sheetView showGridLines="0" view="pageBreakPreview" zoomScaleSheetLayoutView="100" workbookViewId="0" topLeftCell="A1">
      <selection activeCell="J15" sqref="J15"/>
    </sheetView>
  </sheetViews>
  <sheetFormatPr defaultColWidth="9.33203125" defaultRowHeight="13.5"/>
  <cols>
    <col min="1" max="1" width="1.171875" style="34" customWidth="1"/>
    <col min="2" max="2" width="1.66796875" style="34" customWidth="1"/>
    <col min="3" max="3" width="4.16015625" style="34" customWidth="1"/>
    <col min="4" max="4" width="4.33203125" style="34" customWidth="1"/>
    <col min="5" max="5" width="17.16015625" style="34" customWidth="1"/>
    <col min="6" max="7" width="11.16015625" style="34" customWidth="1"/>
    <col min="8" max="8" width="12.5" style="34" customWidth="1"/>
    <col min="9" max="9" width="7" style="34" customWidth="1"/>
    <col min="10" max="10" width="5.16015625" style="34" customWidth="1"/>
    <col min="11" max="11" width="11.5" style="34" customWidth="1"/>
    <col min="12" max="12" width="7.83203125" style="34" customWidth="1"/>
    <col min="13" max="14" width="6" style="34" customWidth="1"/>
    <col min="15" max="15" width="2" style="34" customWidth="1"/>
    <col min="16" max="16" width="12.5" style="34" customWidth="1"/>
    <col min="17" max="17" width="4.16015625" style="34" customWidth="1"/>
    <col min="18" max="18" width="1.66796875" style="34" customWidth="1"/>
    <col min="19" max="19" width="8.16015625" style="100" customWidth="1"/>
    <col min="20" max="20" width="29.66015625" style="100" hidden="1" customWidth="1"/>
    <col min="21" max="21" width="16.33203125" style="100" hidden="1" customWidth="1"/>
    <col min="22" max="22" width="12.33203125" style="100" hidden="1" customWidth="1"/>
    <col min="23" max="23" width="16.33203125" style="100" hidden="1" customWidth="1"/>
    <col min="24" max="24" width="12.16015625" style="100" hidden="1" customWidth="1"/>
    <col min="25" max="25" width="15" style="100" hidden="1" customWidth="1"/>
    <col min="26" max="26" width="11" style="100" hidden="1" customWidth="1"/>
    <col min="27" max="27" width="15" style="100" hidden="1" customWidth="1"/>
    <col min="28" max="28" width="16.33203125" style="100" hidden="1" customWidth="1"/>
    <col min="29" max="29" width="11" style="100" customWidth="1"/>
    <col min="30" max="30" width="15" style="100" customWidth="1"/>
    <col min="31" max="31" width="16.33203125" style="100" customWidth="1"/>
    <col min="32" max="43" width="9.33203125" style="100" customWidth="1"/>
    <col min="44" max="65" width="9.33203125" style="100" hidden="1" customWidth="1"/>
    <col min="66" max="16384" width="9.33203125" style="100" customWidth="1"/>
  </cols>
  <sheetData>
    <row r="2" spans="1:18" s="71" customFormat="1" ht="6.9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s="71" customFormat="1" ht="36.95" customHeight="1">
      <c r="A3" s="4"/>
      <c r="B3" s="5"/>
      <c r="C3" s="141" t="s">
        <v>45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6"/>
    </row>
    <row r="4" spans="1:18" s="71" customFormat="1" ht="6.95" customHeight="1">
      <c r="A4" s="4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18" s="71" customFormat="1" ht="30" customHeight="1">
      <c r="A5" s="4"/>
      <c r="B5" s="5"/>
      <c r="C5" s="8" t="s">
        <v>3</v>
      </c>
      <c r="D5" s="7"/>
      <c r="E5" s="7"/>
      <c r="F5" s="143" t="s">
        <v>4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7"/>
      <c r="R5" s="6"/>
    </row>
    <row r="6" spans="1:18" s="71" customFormat="1" ht="36.95" customHeight="1">
      <c r="A6" s="4"/>
      <c r="B6" s="5"/>
      <c r="C6" s="9" t="s">
        <v>24</v>
      </c>
      <c r="D6" s="7"/>
      <c r="E6" s="7"/>
      <c r="F6" s="145" t="s">
        <v>20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7"/>
      <c r="R6" s="6"/>
    </row>
    <row r="7" spans="1:18" s="71" customFormat="1" ht="6.95" customHeight="1">
      <c r="A7" s="4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s="71" customFormat="1" ht="18" customHeight="1">
      <c r="A8" s="4"/>
      <c r="B8" s="5"/>
      <c r="C8" s="8" t="s">
        <v>6</v>
      </c>
      <c r="D8" s="7"/>
      <c r="E8" s="7"/>
      <c r="F8" s="10" t="s">
        <v>7</v>
      </c>
      <c r="G8" s="7"/>
      <c r="H8" s="7"/>
      <c r="I8" s="7"/>
      <c r="J8" s="7"/>
      <c r="K8" s="8" t="s">
        <v>8</v>
      </c>
      <c r="L8" s="7"/>
      <c r="M8" s="146"/>
      <c r="N8" s="146"/>
      <c r="O8" s="146"/>
      <c r="P8" s="146"/>
      <c r="Q8" s="7"/>
      <c r="R8" s="6"/>
    </row>
    <row r="9" spans="1:18" s="71" customFormat="1" ht="6.95" customHeight="1">
      <c r="A9" s="4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s="71" customFormat="1" ht="15">
      <c r="A10" s="4"/>
      <c r="B10" s="5"/>
      <c r="C10" s="8" t="s">
        <v>10</v>
      </c>
      <c r="D10" s="7"/>
      <c r="E10" s="7"/>
      <c r="F10" s="10" t="s">
        <v>7</v>
      </c>
      <c r="G10" s="7"/>
      <c r="H10" s="7"/>
      <c r="I10" s="7"/>
      <c r="J10" s="7"/>
      <c r="K10" s="8" t="s">
        <v>12</v>
      </c>
      <c r="L10" s="7"/>
      <c r="M10" s="147" t="s">
        <v>7</v>
      </c>
      <c r="N10" s="147"/>
      <c r="O10" s="147"/>
      <c r="P10" s="147"/>
      <c r="Q10" s="147"/>
      <c r="R10" s="6"/>
    </row>
    <row r="11" spans="1:18" s="71" customFormat="1" ht="14.45" customHeight="1">
      <c r="A11" s="4"/>
      <c r="B11" s="5"/>
      <c r="C11" s="8" t="s">
        <v>11</v>
      </c>
      <c r="D11" s="7"/>
      <c r="E11" s="7"/>
      <c r="F11" s="10" t="s">
        <v>7</v>
      </c>
      <c r="G11" s="7"/>
      <c r="H11" s="7"/>
      <c r="I11" s="7"/>
      <c r="J11" s="7"/>
      <c r="K11" s="8" t="s">
        <v>13</v>
      </c>
      <c r="L11" s="7"/>
      <c r="M11" s="147" t="s">
        <v>7</v>
      </c>
      <c r="N11" s="147"/>
      <c r="O11" s="147"/>
      <c r="P11" s="147"/>
      <c r="Q11" s="147"/>
      <c r="R11" s="6"/>
    </row>
    <row r="12" spans="1:18" s="71" customFormat="1" ht="10.35" customHeight="1">
      <c r="A12" s="4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27" s="72" customFormat="1" ht="29.25" customHeight="1">
      <c r="A13" s="15"/>
      <c r="B13" s="11"/>
      <c r="C13" s="12" t="s">
        <v>46</v>
      </c>
      <c r="D13" s="13" t="s">
        <v>47</v>
      </c>
      <c r="E13" s="13" t="s">
        <v>16</v>
      </c>
      <c r="F13" s="148" t="s">
        <v>48</v>
      </c>
      <c r="G13" s="148"/>
      <c r="H13" s="148"/>
      <c r="I13" s="148"/>
      <c r="J13" s="13" t="s">
        <v>49</v>
      </c>
      <c r="K13" s="13" t="s">
        <v>50</v>
      </c>
      <c r="L13" s="149" t="s">
        <v>51</v>
      </c>
      <c r="M13" s="149"/>
      <c r="N13" s="148" t="s">
        <v>26</v>
      </c>
      <c r="O13" s="148"/>
      <c r="P13" s="148"/>
      <c r="Q13" s="150"/>
      <c r="R13" s="14"/>
      <c r="T13" s="73" t="s">
        <v>52</v>
      </c>
      <c r="U13" s="74" t="s">
        <v>14</v>
      </c>
      <c r="V13" s="74" t="s">
        <v>53</v>
      </c>
      <c r="W13" s="74" t="s">
        <v>54</v>
      </c>
      <c r="X13" s="74" t="s">
        <v>55</v>
      </c>
      <c r="Y13" s="74" t="s">
        <v>56</v>
      </c>
      <c r="Z13" s="74" t="s">
        <v>57</v>
      </c>
      <c r="AA13" s="75" t="s">
        <v>58</v>
      </c>
    </row>
    <row r="14" spans="1:63" s="71" customFormat="1" ht="29.25" customHeight="1">
      <c r="A14" s="4"/>
      <c r="B14" s="5"/>
      <c r="C14" s="16" t="s">
        <v>25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137">
        <f>BK14</f>
        <v>0</v>
      </c>
      <c r="O14" s="138"/>
      <c r="P14" s="138"/>
      <c r="Q14" s="138"/>
      <c r="R14" s="6"/>
      <c r="T14" s="76"/>
      <c r="U14" s="77"/>
      <c r="V14" s="77"/>
      <c r="W14" s="78">
        <f>W15+W52+W87</f>
        <v>1236.0780370000002</v>
      </c>
      <c r="X14" s="77"/>
      <c r="Y14" s="78">
        <f>Y15+Y52+Y87</f>
        <v>33.09341105</v>
      </c>
      <c r="Z14" s="77"/>
      <c r="AA14" s="79">
        <f>AA15+AA52+AA87</f>
        <v>40.689335</v>
      </c>
      <c r="AT14" s="80" t="s">
        <v>17</v>
      </c>
      <c r="AU14" s="80" t="s">
        <v>27</v>
      </c>
      <c r="BK14" s="81">
        <f>BK15+BK52+BK87</f>
        <v>0</v>
      </c>
    </row>
    <row r="15" spans="1:63" s="84" customFormat="1" ht="37.35" customHeight="1">
      <c r="A15" s="21"/>
      <c r="B15" s="17"/>
      <c r="C15" s="18"/>
      <c r="D15" s="19" t="s">
        <v>28</v>
      </c>
      <c r="E15" s="19"/>
      <c r="F15" s="19"/>
      <c r="G15" s="19"/>
      <c r="H15" s="19"/>
      <c r="I15" s="19"/>
      <c r="J15" s="19"/>
      <c r="K15" s="19"/>
      <c r="L15" s="19"/>
      <c r="M15" s="19"/>
      <c r="N15" s="139">
        <f>BK15</f>
        <v>0</v>
      </c>
      <c r="O15" s="140"/>
      <c r="P15" s="140"/>
      <c r="Q15" s="140"/>
      <c r="R15" s="20"/>
      <c r="T15" s="85"/>
      <c r="U15" s="82"/>
      <c r="V15" s="82"/>
      <c r="W15" s="86">
        <f>W16+W18+W21+W26+W43+W50</f>
        <v>731.3979860000001</v>
      </c>
      <c r="X15" s="82"/>
      <c r="Y15" s="86">
        <f>Y16+Y18+Y21+Y26+Y43+Y50</f>
        <v>30.360073449999998</v>
      </c>
      <c r="Z15" s="82"/>
      <c r="AA15" s="87">
        <f>AA16+AA18+AA21+AA26+AA43+AA50</f>
        <v>39.861422</v>
      </c>
      <c r="AR15" s="88" t="s">
        <v>5</v>
      </c>
      <c r="AT15" s="89" t="s">
        <v>17</v>
      </c>
      <c r="AU15" s="89" t="s">
        <v>18</v>
      </c>
      <c r="AY15" s="88" t="s">
        <v>59</v>
      </c>
      <c r="BK15" s="90">
        <f>BK16+BK18+BK21+BK26+BK43+BK50</f>
        <v>0</v>
      </c>
    </row>
    <row r="16" spans="1:63" s="84" customFormat="1" ht="19.9" customHeight="1">
      <c r="A16" s="21"/>
      <c r="B16" s="17"/>
      <c r="C16" s="18"/>
      <c r="D16" s="2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133">
        <f>BK16</f>
        <v>0</v>
      </c>
      <c r="O16" s="134"/>
      <c r="P16" s="134"/>
      <c r="Q16" s="134"/>
      <c r="R16" s="20"/>
      <c r="T16" s="85"/>
      <c r="U16" s="82"/>
      <c r="V16" s="82"/>
      <c r="W16" s="86">
        <f>W17</f>
        <v>6.4768</v>
      </c>
      <c r="X16" s="82"/>
      <c r="Y16" s="86">
        <f>Y17</f>
        <v>0</v>
      </c>
      <c r="Z16" s="82"/>
      <c r="AA16" s="87">
        <f>AA17</f>
        <v>10.3224</v>
      </c>
      <c r="AR16" s="88" t="s">
        <v>5</v>
      </c>
      <c r="AT16" s="89" t="s">
        <v>17</v>
      </c>
      <c r="AU16" s="89" t="s">
        <v>5</v>
      </c>
      <c r="AY16" s="88" t="s">
        <v>59</v>
      </c>
      <c r="BK16" s="90">
        <f>BK17</f>
        <v>0</v>
      </c>
    </row>
    <row r="17" spans="1:65" s="71" customFormat="1" ht="31.5" customHeight="1">
      <c r="A17" s="4"/>
      <c r="B17" s="5"/>
      <c r="C17" s="23" t="s">
        <v>5</v>
      </c>
      <c r="D17" s="23" t="s">
        <v>60</v>
      </c>
      <c r="E17" s="24" t="s">
        <v>61</v>
      </c>
      <c r="F17" s="123" t="s">
        <v>62</v>
      </c>
      <c r="G17" s="123"/>
      <c r="H17" s="123"/>
      <c r="I17" s="123"/>
      <c r="J17" s="25" t="s">
        <v>63</v>
      </c>
      <c r="K17" s="26">
        <v>40.48</v>
      </c>
      <c r="L17" s="124"/>
      <c r="M17" s="124"/>
      <c r="N17" s="125">
        <f>ROUND(L17*K17,2)</f>
        <v>0</v>
      </c>
      <c r="O17" s="125"/>
      <c r="P17" s="125"/>
      <c r="Q17" s="125"/>
      <c r="R17" s="6"/>
      <c r="T17" s="92" t="s">
        <v>0</v>
      </c>
      <c r="U17" s="93" t="s">
        <v>15</v>
      </c>
      <c r="V17" s="94">
        <v>0.16</v>
      </c>
      <c r="W17" s="94">
        <f>V17*K17</f>
        <v>6.4768</v>
      </c>
      <c r="X17" s="94">
        <v>0</v>
      </c>
      <c r="Y17" s="94">
        <f>X17*K17</f>
        <v>0</v>
      </c>
      <c r="Z17" s="94">
        <v>0.255</v>
      </c>
      <c r="AA17" s="95">
        <f>Z17*K17</f>
        <v>10.3224</v>
      </c>
      <c r="AR17" s="80" t="s">
        <v>64</v>
      </c>
      <c r="AT17" s="80" t="s">
        <v>60</v>
      </c>
      <c r="AU17" s="80" t="s">
        <v>23</v>
      </c>
      <c r="AY17" s="80" t="s">
        <v>59</v>
      </c>
      <c r="BE17" s="96">
        <f>IF(U17="základní",N17,0)</f>
        <v>0</v>
      </c>
      <c r="BF17" s="96">
        <f>IF(U17="snížená",N17,0)</f>
        <v>0</v>
      </c>
      <c r="BG17" s="96">
        <f>IF(U17="zákl. přenesená",N17,0)</f>
        <v>0</v>
      </c>
      <c r="BH17" s="96">
        <f>IF(U17="sníž. přenesená",N17,0)</f>
        <v>0</v>
      </c>
      <c r="BI17" s="96">
        <f>IF(U17="nulová",N17,0)</f>
        <v>0</v>
      </c>
      <c r="BJ17" s="80" t="s">
        <v>5</v>
      </c>
      <c r="BK17" s="96">
        <f>ROUND(L17*K17,2)</f>
        <v>0</v>
      </c>
      <c r="BL17" s="80" t="s">
        <v>64</v>
      </c>
      <c r="BM17" s="80" t="s">
        <v>65</v>
      </c>
    </row>
    <row r="18" spans="1:63" s="84" customFormat="1" ht="29.85" customHeight="1">
      <c r="A18" s="21"/>
      <c r="B18" s="17"/>
      <c r="C18" s="18"/>
      <c r="D18" s="22" t="s">
        <v>30</v>
      </c>
      <c r="E18" s="22"/>
      <c r="F18" s="22"/>
      <c r="G18" s="22"/>
      <c r="H18" s="22"/>
      <c r="I18" s="22"/>
      <c r="J18" s="22"/>
      <c r="K18" s="22"/>
      <c r="L18" s="91"/>
      <c r="M18" s="91"/>
      <c r="N18" s="126">
        <f>BK18</f>
        <v>0</v>
      </c>
      <c r="O18" s="127"/>
      <c r="P18" s="127"/>
      <c r="Q18" s="127"/>
      <c r="R18" s="20"/>
      <c r="T18" s="85"/>
      <c r="U18" s="82"/>
      <c r="V18" s="82"/>
      <c r="W18" s="86">
        <f>SUM(W19:W20)</f>
        <v>30.9672</v>
      </c>
      <c r="X18" s="82"/>
      <c r="Y18" s="86">
        <f>SUM(Y19:Y20)</f>
        <v>10.285968</v>
      </c>
      <c r="Z18" s="82"/>
      <c r="AA18" s="87">
        <f>SUM(AA19:AA20)</f>
        <v>0</v>
      </c>
      <c r="AR18" s="88" t="s">
        <v>5</v>
      </c>
      <c r="AT18" s="89" t="s">
        <v>17</v>
      </c>
      <c r="AU18" s="89" t="s">
        <v>5</v>
      </c>
      <c r="AY18" s="88" t="s">
        <v>59</v>
      </c>
      <c r="BK18" s="90">
        <f>SUM(BK19:BK20)</f>
        <v>0</v>
      </c>
    </row>
    <row r="19" spans="1:65" s="71" customFormat="1" ht="31.5" customHeight="1">
      <c r="A19" s="4"/>
      <c r="B19" s="5"/>
      <c r="C19" s="23" t="s">
        <v>23</v>
      </c>
      <c r="D19" s="23" t="s">
        <v>60</v>
      </c>
      <c r="E19" s="24" t="s">
        <v>95</v>
      </c>
      <c r="F19" s="123" t="s">
        <v>96</v>
      </c>
      <c r="G19" s="123"/>
      <c r="H19" s="123"/>
      <c r="I19" s="123"/>
      <c r="J19" s="25" t="s">
        <v>63</v>
      </c>
      <c r="K19" s="26">
        <v>40.48</v>
      </c>
      <c r="L19" s="124"/>
      <c r="M19" s="124"/>
      <c r="N19" s="125">
        <f>ROUND(L19*K19,2)</f>
        <v>0</v>
      </c>
      <c r="O19" s="125"/>
      <c r="P19" s="125"/>
      <c r="Q19" s="125"/>
      <c r="R19" s="6"/>
      <c r="T19" s="92" t="s">
        <v>0</v>
      </c>
      <c r="U19" s="93" t="s">
        <v>15</v>
      </c>
      <c r="V19" s="94">
        <v>0.765</v>
      </c>
      <c r="W19" s="94">
        <f>V19*K19</f>
        <v>30.9672</v>
      </c>
      <c r="X19" s="94">
        <v>0.1461</v>
      </c>
      <c r="Y19" s="94">
        <f>X19*K19</f>
        <v>5.914128</v>
      </c>
      <c r="Z19" s="94">
        <v>0</v>
      </c>
      <c r="AA19" s="95">
        <f>Z19*K19</f>
        <v>0</v>
      </c>
      <c r="AR19" s="80" t="s">
        <v>64</v>
      </c>
      <c r="AT19" s="80" t="s">
        <v>60</v>
      </c>
      <c r="AU19" s="80" t="s">
        <v>23</v>
      </c>
      <c r="AY19" s="80" t="s">
        <v>59</v>
      </c>
      <c r="BE19" s="96">
        <f>IF(U19="základní",N19,0)</f>
        <v>0</v>
      </c>
      <c r="BF19" s="96">
        <f>IF(U19="snížená",N19,0)</f>
        <v>0</v>
      </c>
      <c r="BG19" s="96">
        <f>IF(U19="zákl. přenesená",N19,0)</f>
        <v>0</v>
      </c>
      <c r="BH19" s="96">
        <f>IF(U19="sníž. přenesená",N19,0)</f>
        <v>0</v>
      </c>
      <c r="BI19" s="96">
        <f>IF(U19="nulová",N19,0)</f>
        <v>0</v>
      </c>
      <c r="BJ19" s="80" t="s">
        <v>5</v>
      </c>
      <c r="BK19" s="96">
        <f>ROUND(L19*K19,2)</f>
        <v>0</v>
      </c>
      <c r="BL19" s="80" t="s">
        <v>64</v>
      </c>
      <c r="BM19" s="80" t="s">
        <v>97</v>
      </c>
    </row>
    <row r="20" spans="1:65" s="71" customFormat="1" ht="22.5" customHeight="1">
      <c r="A20" s="4"/>
      <c r="B20" s="5"/>
      <c r="C20" s="27" t="s">
        <v>70</v>
      </c>
      <c r="D20" s="27" t="s">
        <v>98</v>
      </c>
      <c r="E20" s="28" t="s">
        <v>99</v>
      </c>
      <c r="F20" s="135" t="s">
        <v>100</v>
      </c>
      <c r="G20" s="135"/>
      <c r="H20" s="135"/>
      <c r="I20" s="135"/>
      <c r="J20" s="29" t="s">
        <v>63</v>
      </c>
      <c r="K20" s="30">
        <v>40.48</v>
      </c>
      <c r="L20" s="124"/>
      <c r="M20" s="124"/>
      <c r="N20" s="136">
        <f>ROUND(L20*K20,2)</f>
        <v>0</v>
      </c>
      <c r="O20" s="125"/>
      <c r="P20" s="125"/>
      <c r="Q20" s="125"/>
      <c r="R20" s="6"/>
      <c r="T20" s="92" t="s">
        <v>0</v>
      </c>
      <c r="U20" s="93" t="s">
        <v>15</v>
      </c>
      <c r="V20" s="94">
        <v>0</v>
      </c>
      <c r="W20" s="94">
        <f>V20*K20</f>
        <v>0</v>
      </c>
      <c r="X20" s="94">
        <v>0.108</v>
      </c>
      <c r="Y20" s="94">
        <f>X20*K20</f>
        <v>4.37184</v>
      </c>
      <c r="Z20" s="94">
        <v>0</v>
      </c>
      <c r="AA20" s="95">
        <f>Z20*K20</f>
        <v>0</v>
      </c>
      <c r="AR20" s="80" t="s">
        <v>90</v>
      </c>
      <c r="AT20" s="80" t="s">
        <v>98</v>
      </c>
      <c r="AU20" s="80" t="s">
        <v>23</v>
      </c>
      <c r="AY20" s="80" t="s">
        <v>59</v>
      </c>
      <c r="BE20" s="96">
        <f>IF(U20="základní",N20,0)</f>
        <v>0</v>
      </c>
      <c r="BF20" s="96">
        <f>IF(U20="snížená",N20,0)</f>
        <v>0</v>
      </c>
      <c r="BG20" s="96">
        <f>IF(U20="zákl. přenesená",N20,0)</f>
        <v>0</v>
      </c>
      <c r="BH20" s="96">
        <f>IF(U20="sníž. přenesená",N20,0)</f>
        <v>0</v>
      </c>
      <c r="BI20" s="96">
        <f>IF(U20="nulová",N20,0)</f>
        <v>0</v>
      </c>
      <c r="BJ20" s="80" t="s">
        <v>5</v>
      </c>
      <c r="BK20" s="96">
        <f>ROUND(L20*K20,2)</f>
        <v>0</v>
      </c>
      <c r="BL20" s="80" t="s">
        <v>64</v>
      </c>
      <c r="BM20" s="80" t="s">
        <v>101</v>
      </c>
    </row>
    <row r="21" spans="1:63" s="84" customFormat="1" ht="29.85" customHeight="1">
      <c r="A21" s="21"/>
      <c r="B21" s="17"/>
      <c r="C21" s="18"/>
      <c r="D21" s="22" t="s">
        <v>31</v>
      </c>
      <c r="E21" s="22"/>
      <c r="F21" s="22"/>
      <c r="G21" s="22"/>
      <c r="H21" s="22"/>
      <c r="I21" s="22"/>
      <c r="J21" s="22"/>
      <c r="K21" s="22"/>
      <c r="L21" s="91"/>
      <c r="M21" s="91"/>
      <c r="N21" s="126">
        <f>BK21</f>
        <v>0</v>
      </c>
      <c r="O21" s="127"/>
      <c r="P21" s="127"/>
      <c r="Q21" s="127"/>
      <c r="R21" s="20"/>
      <c r="T21" s="85"/>
      <c r="U21" s="82"/>
      <c r="V21" s="82"/>
      <c r="W21" s="86">
        <f>SUM(W22:W25)</f>
        <v>108.47957099999999</v>
      </c>
      <c r="X21" s="82"/>
      <c r="Y21" s="86">
        <f>SUM(Y22:Y25)</f>
        <v>19.46151745</v>
      </c>
      <c r="Z21" s="82"/>
      <c r="AA21" s="87">
        <f>SUM(AA22:AA25)</f>
        <v>0</v>
      </c>
      <c r="AR21" s="88" t="s">
        <v>5</v>
      </c>
      <c r="AT21" s="89" t="s">
        <v>17</v>
      </c>
      <c r="AU21" s="89" t="s">
        <v>5</v>
      </c>
      <c r="AY21" s="88" t="s">
        <v>59</v>
      </c>
      <c r="BK21" s="90">
        <f>SUM(BK22:BK25)</f>
        <v>0</v>
      </c>
    </row>
    <row r="22" spans="1:65" s="71" customFormat="1" ht="44.25" customHeight="1">
      <c r="A22" s="4"/>
      <c r="B22" s="5"/>
      <c r="C22" s="23" t="s">
        <v>64</v>
      </c>
      <c r="D22" s="23" t="s">
        <v>60</v>
      </c>
      <c r="E22" s="24" t="s">
        <v>192</v>
      </c>
      <c r="F22" s="123" t="s">
        <v>193</v>
      </c>
      <c r="G22" s="123"/>
      <c r="H22" s="123"/>
      <c r="I22" s="123"/>
      <c r="J22" s="25" t="s">
        <v>63</v>
      </c>
      <c r="K22" s="26">
        <v>319.157</v>
      </c>
      <c r="L22" s="124"/>
      <c r="M22" s="124"/>
      <c r="N22" s="125">
        <f>ROUND(L22*K22,2)</f>
        <v>0</v>
      </c>
      <c r="O22" s="125"/>
      <c r="P22" s="125"/>
      <c r="Q22" s="125"/>
      <c r="R22" s="6"/>
      <c r="T22" s="92" t="s">
        <v>0</v>
      </c>
      <c r="U22" s="93" t="s">
        <v>15</v>
      </c>
      <c r="V22" s="94">
        <v>0.294</v>
      </c>
      <c r="W22" s="94">
        <f>V22*K22</f>
        <v>93.83215799999999</v>
      </c>
      <c r="X22" s="94">
        <v>0.01899</v>
      </c>
      <c r="Y22" s="94">
        <f>X22*K22</f>
        <v>6.060791429999999</v>
      </c>
      <c r="Z22" s="94">
        <v>0</v>
      </c>
      <c r="AA22" s="95">
        <f>Z22*K22</f>
        <v>0</v>
      </c>
      <c r="AR22" s="80" t="s">
        <v>64</v>
      </c>
      <c r="AT22" s="80" t="s">
        <v>60</v>
      </c>
      <c r="AU22" s="80" t="s">
        <v>23</v>
      </c>
      <c r="AY22" s="80" t="s">
        <v>59</v>
      </c>
      <c r="BE22" s="96">
        <f>IF(U22="základní",N22,0)</f>
        <v>0</v>
      </c>
      <c r="BF22" s="96">
        <f>IF(U22="snížená",N22,0)</f>
        <v>0</v>
      </c>
      <c r="BG22" s="96">
        <f>IF(U22="zákl. přenesená",N22,0)</f>
        <v>0</v>
      </c>
      <c r="BH22" s="96">
        <f>IF(U22="sníž. přenesená",N22,0)</f>
        <v>0</v>
      </c>
      <c r="BI22" s="96">
        <f>IF(U22="nulová",N22,0)</f>
        <v>0</v>
      </c>
      <c r="BJ22" s="80" t="s">
        <v>5</v>
      </c>
      <c r="BK22" s="96">
        <f>ROUND(L22*K22,2)</f>
        <v>0</v>
      </c>
      <c r="BL22" s="80" t="s">
        <v>64</v>
      </c>
      <c r="BM22" s="80" t="s">
        <v>194</v>
      </c>
    </row>
    <row r="23" spans="1:65" s="71" customFormat="1" ht="31.5" customHeight="1">
      <c r="A23" s="4"/>
      <c r="B23" s="5"/>
      <c r="C23" s="23" t="s">
        <v>77</v>
      </c>
      <c r="D23" s="23" t="s">
        <v>60</v>
      </c>
      <c r="E23" s="24" t="s">
        <v>212</v>
      </c>
      <c r="F23" s="123" t="s">
        <v>213</v>
      </c>
      <c r="G23" s="123"/>
      <c r="H23" s="123"/>
      <c r="I23" s="123"/>
      <c r="J23" s="25" t="s">
        <v>68</v>
      </c>
      <c r="K23" s="26">
        <v>5.422</v>
      </c>
      <c r="L23" s="124"/>
      <c r="M23" s="124"/>
      <c r="N23" s="125">
        <f>ROUND(L23*K23,2)</f>
        <v>0</v>
      </c>
      <c r="O23" s="125"/>
      <c r="P23" s="125"/>
      <c r="Q23" s="125"/>
      <c r="R23" s="6"/>
      <c r="T23" s="92" t="s">
        <v>0</v>
      </c>
      <c r="U23" s="93" t="s">
        <v>15</v>
      </c>
      <c r="V23" s="94">
        <v>2.317</v>
      </c>
      <c r="W23" s="94">
        <f>V23*K23</f>
        <v>12.562774000000001</v>
      </c>
      <c r="X23" s="94">
        <v>2.45329</v>
      </c>
      <c r="Y23" s="94">
        <f>X23*K23</f>
        <v>13.30173838</v>
      </c>
      <c r="Z23" s="94">
        <v>0</v>
      </c>
      <c r="AA23" s="95">
        <f>Z23*K23</f>
        <v>0</v>
      </c>
      <c r="AR23" s="80" t="s">
        <v>64</v>
      </c>
      <c r="AT23" s="80" t="s">
        <v>60</v>
      </c>
      <c r="AU23" s="80" t="s">
        <v>23</v>
      </c>
      <c r="AY23" s="80" t="s">
        <v>59</v>
      </c>
      <c r="BE23" s="96">
        <f>IF(U23="základní",N23,0)</f>
        <v>0</v>
      </c>
      <c r="BF23" s="96">
        <f>IF(U23="snížená",N23,0)</f>
        <v>0</v>
      </c>
      <c r="BG23" s="96">
        <f>IF(U23="zákl. přenesená",N23,0)</f>
        <v>0</v>
      </c>
      <c r="BH23" s="96">
        <f>IF(U23="sníž. přenesená",N23,0)</f>
        <v>0</v>
      </c>
      <c r="BI23" s="96">
        <f>IF(U23="nulová",N23,0)</f>
        <v>0</v>
      </c>
      <c r="BJ23" s="80" t="s">
        <v>5</v>
      </c>
      <c r="BK23" s="96">
        <f>ROUND(L23*K23,2)</f>
        <v>0</v>
      </c>
      <c r="BL23" s="80" t="s">
        <v>64</v>
      </c>
      <c r="BM23" s="80" t="s">
        <v>214</v>
      </c>
    </row>
    <row r="24" spans="1:65" s="71" customFormat="1" ht="31.5" customHeight="1">
      <c r="A24" s="4"/>
      <c r="B24" s="5"/>
      <c r="C24" s="23" t="s">
        <v>82</v>
      </c>
      <c r="D24" s="23" t="s">
        <v>60</v>
      </c>
      <c r="E24" s="24" t="s">
        <v>216</v>
      </c>
      <c r="F24" s="123" t="s">
        <v>217</v>
      </c>
      <c r="G24" s="123"/>
      <c r="H24" s="123"/>
      <c r="I24" s="123"/>
      <c r="J24" s="25" t="s">
        <v>68</v>
      </c>
      <c r="K24" s="26">
        <v>3.185</v>
      </c>
      <c r="L24" s="124"/>
      <c r="M24" s="124"/>
      <c r="N24" s="125">
        <f>ROUND(L24*K24,2)</f>
        <v>0</v>
      </c>
      <c r="O24" s="125"/>
      <c r="P24" s="125"/>
      <c r="Q24" s="125"/>
      <c r="R24" s="6"/>
      <c r="T24" s="92" t="s">
        <v>0</v>
      </c>
      <c r="U24" s="93" t="s">
        <v>15</v>
      </c>
      <c r="V24" s="94">
        <v>0.205</v>
      </c>
      <c r="W24" s="94">
        <f>V24*K24</f>
        <v>0.652925</v>
      </c>
      <c r="X24" s="94">
        <v>0</v>
      </c>
      <c r="Y24" s="94">
        <f>X24*K24</f>
        <v>0</v>
      </c>
      <c r="Z24" s="94">
        <v>0</v>
      </c>
      <c r="AA24" s="95">
        <f>Z24*K24</f>
        <v>0</v>
      </c>
      <c r="AR24" s="80" t="s">
        <v>64</v>
      </c>
      <c r="AT24" s="80" t="s">
        <v>60</v>
      </c>
      <c r="AU24" s="80" t="s">
        <v>23</v>
      </c>
      <c r="AY24" s="80" t="s">
        <v>59</v>
      </c>
      <c r="BE24" s="96">
        <f>IF(U24="základní",N24,0)</f>
        <v>0</v>
      </c>
      <c r="BF24" s="96">
        <f>IF(U24="snížená",N24,0)</f>
        <v>0</v>
      </c>
      <c r="BG24" s="96">
        <f>IF(U24="zákl. přenesená",N24,0)</f>
        <v>0</v>
      </c>
      <c r="BH24" s="96">
        <f>IF(U24="sníž. přenesená",N24,0)</f>
        <v>0</v>
      </c>
      <c r="BI24" s="96">
        <f>IF(U24="nulová",N24,0)</f>
        <v>0</v>
      </c>
      <c r="BJ24" s="80" t="s">
        <v>5</v>
      </c>
      <c r="BK24" s="96">
        <f>ROUND(L24*K24,2)</f>
        <v>0</v>
      </c>
      <c r="BL24" s="80" t="s">
        <v>64</v>
      </c>
      <c r="BM24" s="80" t="s">
        <v>218</v>
      </c>
    </row>
    <row r="25" spans="1:65" s="71" customFormat="1" ht="22.5" customHeight="1">
      <c r="A25" s="4"/>
      <c r="B25" s="5"/>
      <c r="C25" s="23" t="s">
        <v>86</v>
      </c>
      <c r="D25" s="23" t="s">
        <v>60</v>
      </c>
      <c r="E25" s="24" t="s">
        <v>220</v>
      </c>
      <c r="F25" s="123" t="s">
        <v>221</v>
      </c>
      <c r="G25" s="123"/>
      <c r="H25" s="123"/>
      <c r="I25" s="123"/>
      <c r="J25" s="25" t="s">
        <v>80</v>
      </c>
      <c r="K25" s="26">
        <v>0.094</v>
      </c>
      <c r="L25" s="124"/>
      <c r="M25" s="124"/>
      <c r="N25" s="125">
        <f>ROUND(L25*K25,2)</f>
        <v>0</v>
      </c>
      <c r="O25" s="125"/>
      <c r="P25" s="125"/>
      <c r="Q25" s="125"/>
      <c r="R25" s="6"/>
      <c r="T25" s="92" t="s">
        <v>0</v>
      </c>
      <c r="U25" s="93" t="s">
        <v>15</v>
      </c>
      <c r="V25" s="94">
        <v>15.231</v>
      </c>
      <c r="W25" s="94">
        <f>V25*K25</f>
        <v>1.431714</v>
      </c>
      <c r="X25" s="94">
        <v>1.05306</v>
      </c>
      <c r="Y25" s="94">
        <f>X25*K25</f>
        <v>0.09898764000000002</v>
      </c>
      <c r="Z25" s="94">
        <v>0</v>
      </c>
      <c r="AA25" s="95">
        <f>Z25*K25</f>
        <v>0</v>
      </c>
      <c r="AR25" s="80" t="s">
        <v>64</v>
      </c>
      <c r="AT25" s="80" t="s">
        <v>60</v>
      </c>
      <c r="AU25" s="80" t="s">
        <v>23</v>
      </c>
      <c r="AY25" s="80" t="s">
        <v>59</v>
      </c>
      <c r="BE25" s="96">
        <f>IF(U25="základní",N25,0)</f>
        <v>0</v>
      </c>
      <c r="BF25" s="96">
        <f>IF(U25="snížená",N25,0)</f>
        <v>0</v>
      </c>
      <c r="BG25" s="96">
        <f>IF(U25="zákl. přenesená",N25,0)</f>
        <v>0</v>
      </c>
      <c r="BH25" s="96">
        <f>IF(U25="sníž. přenesená",N25,0)</f>
        <v>0</v>
      </c>
      <c r="BI25" s="96">
        <f>IF(U25="nulová",N25,0)</f>
        <v>0</v>
      </c>
      <c r="BJ25" s="80" t="s">
        <v>5</v>
      </c>
      <c r="BK25" s="96">
        <f>ROUND(L25*K25,2)</f>
        <v>0</v>
      </c>
      <c r="BL25" s="80" t="s">
        <v>64</v>
      </c>
      <c r="BM25" s="80" t="s">
        <v>222</v>
      </c>
    </row>
    <row r="26" spans="1:63" s="84" customFormat="1" ht="29.85" customHeight="1">
      <c r="A26" s="21"/>
      <c r="B26" s="17"/>
      <c r="C26" s="18"/>
      <c r="D26" s="22" t="s">
        <v>32</v>
      </c>
      <c r="E26" s="22"/>
      <c r="F26" s="22"/>
      <c r="G26" s="22"/>
      <c r="H26" s="22"/>
      <c r="I26" s="22"/>
      <c r="J26" s="22"/>
      <c r="K26" s="22"/>
      <c r="L26" s="91"/>
      <c r="M26" s="91"/>
      <c r="N26" s="126">
        <f>BK26</f>
        <v>0</v>
      </c>
      <c r="O26" s="127"/>
      <c r="P26" s="127"/>
      <c r="Q26" s="127"/>
      <c r="R26" s="20"/>
      <c r="T26" s="85"/>
      <c r="U26" s="82"/>
      <c r="V26" s="82"/>
      <c r="W26" s="86">
        <f>SUM(W27:W42)</f>
        <v>150.922089</v>
      </c>
      <c r="X26" s="82"/>
      <c r="Y26" s="86">
        <f>SUM(Y27:Y42)</f>
        <v>0.612588</v>
      </c>
      <c r="Z26" s="82"/>
      <c r="AA26" s="87">
        <f>SUM(AA27:AA42)</f>
        <v>29.539022</v>
      </c>
      <c r="AR26" s="88" t="s">
        <v>5</v>
      </c>
      <c r="AT26" s="89" t="s">
        <v>17</v>
      </c>
      <c r="AU26" s="89" t="s">
        <v>5</v>
      </c>
      <c r="AY26" s="88" t="s">
        <v>59</v>
      </c>
      <c r="BK26" s="90">
        <f>SUM(BK27:BK42)</f>
        <v>0</v>
      </c>
    </row>
    <row r="27" spans="1:65" s="71" customFormat="1" ht="22.5" customHeight="1">
      <c r="A27" s="4"/>
      <c r="B27" s="5"/>
      <c r="C27" s="23" t="s">
        <v>90</v>
      </c>
      <c r="D27" s="23" t="s">
        <v>60</v>
      </c>
      <c r="E27" s="24" t="s">
        <v>257</v>
      </c>
      <c r="F27" s="123" t="s">
        <v>258</v>
      </c>
      <c r="G27" s="123"/>
      <c r="H27" s="123"/>
      <c r="I27" s="123"/>
      <c r="J27" s="25" t="s">
        <v>63</v>
      </c>
      <c r="K27" s="26">
        <v>1457.69</v>
      </c>
      <c r="L27" s="124"/>
      <c r="M27" s="124"/>
      <c r="N27" s="125">
        <f aca="true" t="shared" si="0" ref="N27:N42">ROUND(L27*K27,2)</f>
        <v>0</v>
      </c>
      <c r="O27" s="125"/>
      <c r="P27" s="125"/>
      <c r="Q27" s="125"/>
      <c r="R27" s="6"/>
      <c r="T27" s="92" t="s">
        <v>0</v>
      </c>
      <c r="U27" s="93" t="s">
        <v>15</v>
      </c>
      <c r="V27" s="94">
        <v>0.01</v>
      </c>
      <c r="W27" s="94">
        <f aca="true" t="shared" si="1" ref="W27:W42">V27*K27</f>
        <v>14.5769</v>
      </c>
      <c r="X27" s="94">
        <v>0</v>
      </c>
      <c r="Y27" s="94">
        <f aca="true" t="shared" si="2" ref="Y27:Y42">X27*K27</f>
        <v>0</v>
      </c>
      <c r="Z27" s="94">
        <v>0</v>
      </c>
      <c r="AA27" s="95">
        <f aca="true" t="shared" si="3" ref="AA27:AA42">Z27*K27</f>
        <v>0</v>
      </c>
      <c r="AR27" s="80" t="s">
        <v>64</v>
      </c>
      <c r="AT27" s="80" t="s">
        <v>60</v>
      </c>
      <c r="AU27" s="80" t="s">
        <v>23</v>
      </c>
      <c r="AY27" s="80" t="s">
        <v>59</v>
      </c>
      <c r="BE27" s="96">
        <f aca="true" t="shared" si="4" ref="BE27:BE42">IF(U27="základní",N27,0)</f>
        <v>0</v>
      </c>
      <c r="BF27" s="96">
        <f aca="true" t="shared" si="5" ref="BF27:BF42">IF(U27="snížená",N27,0)</f>
        <v>0</v>
      </c>
      <c r="BG27" s="96">
        <f aca="true" t="shared" si="6" ref="BG27:BG42">IF(U27="zákl. přenesená",N27,0)</f>
        <v>0</v>
      </c>
      <c r="BH27" s="96">
        <f aca="true" t="shared" si="7" ref="BH27:BH42">IF(U27="sníž. přenesená",N27,0)</f>
        <v>0</v>
      </c>
      <c r="BI27" s="96">
        <f aca="true" t="shared" si="8" ref="BI27:BI42">IF(U27="nulová",N27,0)</f>
        <v>0</v>
      </c>
      <c r="BJ27" s="80" t="s">
        <v>5</v>
      </c>
      <c r="BK27" s="96">
        <f aca="true" t="shared" si="9" ref="BK27:BK42">ROUND(L27*K27,2)</f>
        <v>0</v>
      </c>
      <c r="BL27" s="80" t="s">
        <v>64</v>
      </c>
      <c r="BM27" s="80" t="s">
        <v>259</v>
      </c>
    </row>
    <row r="28" spans="1:65" s="71" customFormat="1" ht="31.5" customHeight="1">
      <c r="A28" s="4"/>
      <c r="B28" s="5"/>
      <c r="C28" s="23" t="s">
        <v>94</v>
      </c>
      <c r="D28" s="23" t="s">
        <v>60</v>
      </c>
      <c r="E28" s="24" t="s">
        <v>261</v>
      </c>
      <c r="F28" s="123" t="s">
        <v>262</v>
      </c>
      <c r="G28" s="123"/>
      <c r="H28" s="123"/>
      <c r="I28" s="123"/>
      <c r="J28" s="25" t="s">
        <v>68</v>
      </c>
      <c r="K28" s="26">
        <v>3.11</v>
      </c>
      <c r="L28" s="124"/>
      <c r="M28" s="124"/>
      <c r="N28" s="125">
        <f t="shared" si="0"/>
        <v>0</v>
      </c>
      <c r="O28" s="125"/>
      <c r="P28" s="125"/>
      <c r="Q28" s="125"/>
      <c r="R28" s="6"/>
      <c r="T28" s="92" t="s">
        <v>0</v>
      </c>
      <c r="U28" s="93" t="s">
        <v>15</v>
      </c>
      <c r="V28" s="94">
        <v>6.436</v>
      </c>
      <c r="W28" s="94">
        <f t="shared" si="1"/>
        <v>20.01596</v>
      </c>
      <c r="X28" s="94">
        <v>0</v>
      </c>
      <c r="Y28" s="94">
        <f t="shared" si="2"/>
        <v>0</v>
      </c>
      <c r="Z28" s="94">
        <v>2</v>
      </c>
      <c r="AA28" s="95">
        <f t="shared" si="3"/>
        <v>6.22</v>
      </c>
      <c r="AR28" s="80" t="s">
        <v>64</v>
      </c>
      <c r="AT28" s="80" t="s">
        <v>60</v>
      </c>
      <c r="AU28" s="80" t="s">
        <v>23</v>
      </c>
      <c r="AY28" s="80" t="s">
        <v>59</v>
      </c>
      <c r="BE28" s="96">
        <f t="shared" si="4"/>
        <v>0</v>
      </c>
      <c r="BF28" s="96">
        <f t="shared" si="5"/>
        <v>0</v>
      </c>
      <c r="BG28" s="96">
        <f t="shared" si="6"/>
        <v>0</v>
      </c>
      <c r="BH28" s="96">
        <f t="shared" si="7"/>
        <v>0</v>
      </c>
      <c r="BI28" s="96">
        <f t="shared" si="8"/>
        <v>0</v>
      </c>
      <c r="BJ28" s="80" t="s">
        <v>5</v>
      </c>
      <c r="BK28" s="96">
        <f t="shared" si="9"/>
        <v>0</v>
      </c>
      <c r="BL28" s="80" t="s">
        <v>64</v>
      </c>
      <c r="BM28" s="80" t="s">
        <v>263</v>
      </c>
    </row>
    <row r="29" spans="1:65" s="71" customFormat="1" ht="31.5" customHeight="1">
      <c r="A29" s="4"/>
      <c r="B29" s="5"/>
      <c r="C29" s="23" t="s">
        <v>9</v>
      </c>
      <c r="D29" s="23" t="s">
        <v>60</v>
      </c>
      <c r="E29" s="24" t="s">
        <v>265</v>
      </c>
      <c r="F29" s="123" t="s">
        <v>266</v>
      </c>
      <c r="G29" s="123"/>
      <c r="H29" s="123"/>
      <c r="I29" s="123"/>
      <c r="J29" s="25" t="s">
        <v>63</v>
      </c>
      <c r="K29" s="26">
        <v>72.03</v>
      </c>
      <c r="L29" s="124"/>
      <c r="M29" s="124"/>
      <c r="N29" s="125">
        <f t="shared" si="0"/>
        <v>0</v>
      </c>
      <c r="O29" s="125"/>
      <c r="P29" s="125"/>
      <c r="Q29" s="125"/>
      <c r="R29" s="6"/>
      <c r="T29" s="92" t="s">
        <v>0</v>
      </c>
      <c r="U29" s="93" t="s">
        <v>15</v>
      </c>
      <c r="V29" s="94">
        <v>0.406</v>
      </c>
      <c r="W29" s="94">
        <f t="shared" si="1"/>
        <v>29.244180000000004</v>
      </c>
      <c r="X29" s="94">
        <v>0</v>
      </c>
      <c r="Y29" s="94">
        <f t="shared" si="2"/>
        <v>0</v>
      </c>
      <c r="Z29" s="94">
        <v>0.055</v>
      </c>
      <c r="AA29" s="95">
        <f t="shared" si="3"/>
        <v>3.96165</v>
      </c>
      <c r="AR29" s="80" t="s">
        <v>64</v>
      </c>
      <c r="AT29" s="80" t="s">
        <v>60</v>
      </c>
      <c r="AU29" s="80" t="s">
        <v>23</v>
      </c>
      <c r="AY29" s="80" t="s">
        <v>59</v>
      </c>
      <c r="BE29" s="96">
        <f t="shared" si="4"/>
        <v>0</v>
      </c>
      <c r="BF29" s="96">
        <f t="shared" si="5"/>
        <v>0</v>
      </c>
      <c r="BG29" s="96">
        <f t="shared" si="6"/>
        <v>0</v>
      </c>
      <c r="BH29" s="96">
        <f t="shared" si="7"/>
        <v>0</v>
      </c>
      <c r="BI29" s="96">
        <f t="shared" si="8"/>
        <v>0</v>
      </c>
      <c r="BJ29" s="80" t="s">
        <v>5</v>
      </c>
      <c r="BK29" s="96">
        <f t="shared" si="9"/>
        <v>0</v>
      </c>
      <c r="BL29" s="80" t="s">
        <v>64</v>
      </c>
      <c r="BM29" s="80" t="s">
        <v>267</v>
      </c>
    </row>
    <row r="30" spans="1:65" s="71" customFormat="1" ht="31.5" customHeight="1">
      <c r="A30" s="4"/>
      <c r="B30" s="5"/>
      <c r="C30" s="23" t="s">
        <v>102</v>
      </c>
      <c r="D30" s="23" t="s">
        <v>60</v>
      </c>
      <c r="E30" s="24" t="s">
        <v>269</v>
      </c>
      <c r="F30" s="123" t="s">
        <v>270</v>
      </c>
      <c r="G30" s="123"/>
      <c r="H30" s="123"/>
      <c r="I30" s="123"/>
      <c r="J30" s="25" t="s">
        <v>63</v>
      </c>
      <c r="K30" s="26">
        <v>19</v>
      </c>
      <c r="L30" s="124"/>
      <c r="M30" s="124"/>
      <c r="N30" s="125">
        <f t="shared" si="0"/>
        <v>0</v>
      </c>
      <c r="O30" s="125"/>
      <c r="P30" s="125"/>
      <c r="Q30" s="125"/>
      <c r="R30" s="6"/>
      <c r="T30" s="92" t="s">
        <v>0</v>
      </c>
      <c r="U30" s="93" t="s">
        <v>15</v>
      </c>
      <c r="V30" s="94">
        <v>0.362</v>
      </c>
      <c r="W30" s="94">
        <f t="shared" si="1"/>
        <v>6.878</v>
      </c>
      <c r="X30" s="94">
        <v>0</v>
      </c>
      <c r="Y30" s="94">
        <f t="shared" si="2"/>
        <v>0</v>
      </c>
      <c r="Z30" s="94">
        <v>0.034</v>
      </c>
      <c r="AA30" s="95">
        <f t="shared" si="3"/>
        <v>0.646</v>
      </c>
      <c r="AR30" s="80" t="s">
        <v>64</v>
      </c>
      <c r="AT30" s="80" t="s">
        <v>60</v>
      </c>
      <c r="AU30" s="80" t="s">
        <v>23</v>
      </c>
      <c r="AY30" s="80" t="s">
        <v>59</v>
      </c>
      <c r="BE30" s="96">
        <f t="shared" si="4"/>
        <v>0</v>
      </c>
      <c r="BF30" s="96">
        <f t="shared" si="5"/>
        <v>0</v>
      </c>
      <c r="BG30" s="96">
        <f t="shared" si="6"/>
        <v>0</v>
      </c>
      <c r="BH30" s="96">
        <f t="shared" si="7"/>
        <v>0</v>
      </c>
      <c r="BI30" s="96">
        <f t="shared" si="8"/>
        <v>0</v>
      </c>
      <c r="BJ30" s="80" t="s">
        <v>5</v>
      </c>
      <c r="BK30" s="96">
        <f t="shared" si="9"/>
        <v>0</v>
      </c>
      <c r="BL30" s="80" t="s">
        <v>64</v>
      </c>
      <c r="BM30" s="80" t="s">
        <v>271</v>
      </c>
    </row>
    <row r="31" spans="1:65" s="71" customFormat="1" ht="22.5" customHeight="1">
      <c r="A31" s="4"/>
      <c r="B31" s="5"/>
      <c r="C31" s="23" t="s">
        <v>106</v>
      </c>
      <c r="D31" s="23" t="s">
        <v>60</v>
      </c>
      <c r="E31" s="24" t="s">
        <v>273</v>
      </c>
      <c r="F31" s="123" t="s">
        <v>274</v>
      </c>
      <c r="G31" s="123"/>
      <c r="H31" s="123"/>
      <c r="I31" s="123"/>
      <c r="J31" s="25" t="s">
        <v>63</v>
      </c>
      <c r="K31" s="26">
        <v>3.52</v>
      </c>
      <c r="L31" s="124"/>
      <c r="M31" s="124"/>
      <c r="N31" s="125">
        <f t="shared" si="0"/>
        <v>0</v>
      </c>
      <c r="O31" s="125"/>
      <c r="P31" s="125"/>
      <c r="Q31" s="125"/>
      <c r="R31" s="6"/>
      <c r="T31" s="92" t="s">
        <v>0</v>
      </c>
      <c r="U31" s="93" t="s">
        <v>15</v>
      </c>
      <c r="V31" s="94">
        <v>0.939</v>
      </c>
      <c r="W31" s="94">
        <f t="shared" si="1"/>
        <v>3.3052799999999998</v>
      </c>
      <c r="X31" s="94">
        <v>0</v>
      </c>
      <c r="Y31" s="94">
        <f t="shared" si="2"/>
        <v>0</v>
      </c>
      <c r="Z31" s="94">
        <v>0.076</v>
      </c>
      <c r="AA31" s="95">
        <f t="shared" si="3"/>
        <v>0.26752</v>
      </c>
      <c r="AR31" s="80" t="s">
        <v>64</v>
      </c>
      <c r="AT31" s="80" t="s">
        <v>60</v>
      </c>
      <c r="AU31" s="80" t="s">
        <v>23</v>
      </c>
      <c r="AY31" s="80" t="s">
        <v>59</v>
      </c>
      <c r="BE31" s="96">
        <f t="shared" si="4"/>
        <v>0</v>
      </c>
      <c r="BF31" s="96">
        <f t="shared" si="5"/>
        <v>0</v>
      </c>
      <c r="BG31" s="96">
        <f t="shared" si="6"/>
        <v>0</v>
      </c>
      <c r="BH31" s="96">
        <f t="shared" si="7"/>
        <v>0</v>
      </c>
      <c r="BI31" s="96">
        <f t="shared" si="8"/>
        <v>0</v>
      </c>
      <c r="BJ31" s="80" t="s">
        <v>5</v>
      </c>
      <c r="BK31" s="96">
        <f t="shared" si="9"/>
        <v>0</v>
      </c>
      <c r="BL31" s="80" t="s">
        <v>64</v>
      </c>
      <c r="BM31" s="80" t="s">
        <v>275</v>
      </c>
    </row>
    <row r="32" spans="1:65" s="71" customFormat="1" ht="22.5" customHeight="1">
      <c r="A32" s="4"/>
      <c r="B32" s="5"/>
      <c r="C32" s="23" t="s">
        <v>110</v>
      </c>
      <c r="D32" s="23" t="s">
        <v>60</v>
      </c>
      <c r="E32" s="24" t="s">
        <v>277</v>
      </c>
      <c r="F32" s="123" t="s">
        <v>278</v>
      </c>
      <c r="G32" s="123"/>
      <c r="H32" s="123"/>
      <c r="I32" s="123"/>
      <c r="J32" s="25" t="s">
        <v>63</v>
      </c>
      <c r="K32" s="26">
        <v>37.667</v>
      </c>
      <c r="L32" s="124"/>
      <c r="M32" s="124"/>
      <c r="N32" s="125">
        <f t="shared" si="0"/>
        <v>0</v>
      </c>
      <c r="O32" s="125"/>
      <c r="P32" s="125"/>
      <c r="Q32" s="125"/>
      <c r="R32" s="6"/>
      <c r="T32" s="92" t="s">
        <v>0</v>
      </c>
      <c r="U32" s="93" t="s">
        <v>15</v>
      </c>
      <c r="V32" s="94">
        <v>0.347</v>
      </c>
      <c r="W32" s="94">
        <f t="shared" si="1"/>
        <v>13.070449</v>
      </c>
      <c r="X32" s="94">
        <v>0</v>
      </c>
      <c r="Y32" s="94">
        <f t="shared" si="2"/>
        <v>0</v>
      </c>
      <c r="Z32" s="94">
        <v>0.066</v>
      </c>
      <c r="AA32" s="95">
        <f t="shared" si="3"/>
        <v>2.486022</v>
      </c>
      <c r="AR32" s="80" t="s">
        <v>64</v>
      </c>
      <c r="AT32" s="80" t="s">
        <v>60</v>
      </c>
      <c r="AU32" s="80" t="s">
        <v>23</v>
      </c>
      <c r="AY32" s="80" t="s">
        <v>59</v>
      </c>
      <c r="BE32" s="96">
        <f t="shared" si="4"/>
        <v>0</v>
      </c>
      <c r="BF32" s="96">
        <f t="shared" si="5"/>
        <v>0</v>
      </c>
      <c r="BG32" s="96">
        <f t="shared" si="6"/>
        <v>0</v>
      </c>
      <c r="BH32" s="96">
        <f t="shared" si="7"/>
        <v>0</v>
      </c>
      <c r="BI32" s="96">
        <f t="shared" si="8"/>
        <v>0</v>
      </c>
      <c r="BJ32" s="80" t="s">
        <v>5</v>
      </c>
      <c r="BK32" s="96">
        <f t="shared" si="9"/>
        <v>0</v>
      </c>
      <c r="BL32" s="80" t="s">
        <v>64</v>
      </c>
      <c r="BM32" s="80" t="s">
        <v>279</v>
      </c>
    </row>
    <row r="33" spans="1:65" s="71" customFormat="1" ht="31.5" customHeight="1">
      <c r="A33" s="4"/>
      <c r="B33" s="5"/>
      <c r="C33" s="23" t="s">
        <v>114</v>
      </c>
      <c r="D33" s="23" t="s">
        <v>60</v>
      </c>
      <c r="E33" s="24" t="s">
        <v>281</v>
      </c>
      <c r="F33" s="123" t="s">
        <v>282</v>
      </c>
      <c r="G33" s="123"/>
      <c r="H33" s="123"/>
      <c r="I33" s="123"/>
      <c r="J33" s="25" t="s">
        <v>63</v>
      </c>
      <c r="K33" s="26">
        <v>1595.783</v>
      </c>
      <c r="L33" s="124"/>
      <c r="M33" s="124"/>
      <c r="N33" s="125">
        <f t="shared" si="0"/>
        <v>0</v>
      </c>
      <c r="O33" s="125"/>
      <c r="P33" s="125"/>
      <c r="Q33" s="125"/>
      <c r="R33" s="6"/>
      <c r="T33" s="92" t="s">
        <v>0</v>
      </c>
      <c r="U33" s="93" t="s">
        <v>15</v>
      </c>
      <c r="V33" s="94">
        <v>0.04</v>
      </c>
      <c r="W33" s="94">
        <f t="shared" si="1"/>
        <v>63.83132</v>
      </c>
      <c r="X33" s="94">
        <v>0</v>
      </c>
      <c r="Y33" s="94">
        <f t="shared" si="2"/>
        <v>0</v>
      </c>
      <c r="Z33" s="94">
        <v>0.01</v>
      </c>
      <c r="AA33" s="95">
        <f t="shared" si="3"/>
        <v>15.95783</v>
      </c>
      <c r="AR33" s="80" t="s">
        <v>64</v>
      </c>
      <c r="AT33" s="80" t="s">
        <v>60</v>
      </c>
      <c r="AU33" s="80" t="s">
        <v>23</v>
      </c>
      <c r="AY33" s="80" t="s">
        <v>59</v>
      </c>
      <c r="BE33" s="96">
        <f t="shared" si="4"/>
        <v>0</v>
      </c>
      <c r="BF33" s="96">
        <f t="shared" si="5"/>
        <v>0</v>
      </c>
      <c r="BG33" s="96">
        <f t="shared" si="6"/>
        <v>0</v>
      </c>
      <c r="BH33" s="96">
        <f t="shared" si="7"/>
        <v>0</v>
      </c>
      <c r="BI33" s="96">
        <f t="shared" si="8"/>
        <v>0</v>
      </c>
      <c r="BJ33" s="80" t="s">
        <v>5</v>
      </c>
      <c r="BK33" s="96">
        <f t="shared" si="9"/>
        <v>0</v>
      </c>
      <c r="BL33" s="80" t="s">
        <v>64</v>
      </c>
      <c r="BM33" s="80" t="s">
        <v>283</v>
      </c>
    </row>
    <row r="34" spans="1:65" s="71" customFormat="1" ht="31.5" customHeight="1">
      <c r="A34" s="4"/>
      <c r="B34" s="5"/>
      <c r="C34" s="23" t="s">
        <v>2</v>
      </c>
      <c r="D34" s="23" t="s">
        <v>60</v>
      </c>
      <c r="E34" s="24" t="s">
        <v>285</v>
      </c>
      <c r="F34" s="123" t="s">
        <v>286</v>
      </c>
      <c r="G34" s="123"/>
      <c r="H34" s="123"/>
      <c r="I34" s="123"/>
      <c r="J34" s="25" t="s">
        <v>287</v>
      </c>
      <c r="K34" s="26">
        <v>60.95</v>
      </c>
      <c r="L34" s="124"/>
      <c r="M34" s="124"/>
      <c r="N34" s="125">
        <f t="shared" si="0"/>
        <v>0</v>
      </c>
      <c r="O34" s="125"/>
      <c r="P34" s="125"/>
      <c r="Q34" s="125"/>
      <c r="R34" s="6"/>
      <c r="T34" s="92" t="s">
        <v>0</v>
      </c>
      <c r="U34" s="93" t="s">
        <v>15</v>
      </c>
      <c r="V34" s="94">
        <v>0</v>
      </c>
      <c r="W34" s="94">
        <f t="shared" si="1"/>
        <v>0</v>
      </c>
      <c r="X34" s="94">
        <v>0.005</v>
      </c>
      <c r="Y34" s="94">
        <f t="shared" si="2"/>
        <v>0.30475</v>
      </c>
      <c r="Z34" s="94">
        <v>0</v>
      </c>
      <c r="AA34" s="95">
        <f t="shared" si="3"/>
        <v>0</v>
      </c>
      <c r="AR34" s="80" t="s">
        <v>64</v>
      </c>
      <c r="AT34" s="80" t="s">
        <v>60</v>
      </c>
      <c r="AU34" s="80" t="s">
        <v>23</v>
      </c>
      <c r="AY34" s="80" t="s">
        <v>59</v>
      </c>
      <c r="BE34" s="96">
        <f t="shared" si="4"/>
        <v>0</v>
      </c>
      <c r="BF34" s="96">
        <f t="shared" si="5"/>
        <v>0</v>
      </c>
      <c r="BG34" s="96">
        <f t="shared" si="6"/>
        <v>0</v>
      </c>
      <c r="BH34" s="96">
        <f t="shared" si="7"/>
        <v>0</v>
      </c>
      <c r="BI34" s="96">
        <f t="shared" si="8"/>
        <v>0</v>
      </c>
      <c r="BJ34" s="80" t="s">
        <v>5</v>
      </c>
      <c r="BK34" s="96">
        <f t="shared" si="9"/>
        <v>0</v>
      </c>
      <c r="BL34" s="80" t="s">
        <v>64</v>
      </c>
      <c r="BM34" s="80" t="s">
        <v>288</v>
      </c>
    </row>
    <row r="35" spans="1:65" s="71" customFormat="1" ht="31.5" customHeight="1">
      <c r="A35" s="4"/>
      <c r="B35" s="5"/>
      <c r="C35" s="23" t="s">
        <v>121</v>
      </c>
      <c r="D35" s="23" t="s">
        <v>60</v>
      </c>
      <c r="E35" s="24" t="s">
        <v>290</v>
      </c>
      <c r="F35" s="123" t="s">
        <v>291</v>
      </c>
      <c r="G35" s="123"/>
      <c r="H35" s="123"/>
      <c r="I35" s="123"/>
      <c r="J35" s="25" t="s">
        <v>63</v>
      </c>
      <c r="K35" s="26">
        <v>1457.69</v>
      </c>
      <c r="L35" s="124"/>
      <c r="M35" s="124"/>
      <c r="N35" s="125">
        <f t="shared" si="0"/>
        <v>0</v>
      </c>
      <c r="O35" s="125"/>
      <c r="P35" s="125"/>
      <c r="Q35" s="125"/>
      <c r="R35" s="6"/>
      <c r="T35" s="92" t="s">
        <v>0</v>
      </c>
      <c r="U35" s="93" t="s">
        <v>15</v>
      </c>
      <c r="V35" s="94">
        <v>0</v>
      </c>
      <c r="W35" s="94">
        <f t="shared" si="1"/>
        <v>0</v>
      </c>
      <c r="X35" s="94">
        <v>0.0002</v>
      </c>
      <c r="Y35" s="94">
        <f t="shared" si="2"/>
        <v>0.291538</v>
      </c>
      <c r="Z35" s="94">
        <v>0</v>
      </c>
      <c r="AA35" s="95">
        <f t="shared" si="3"/>
        <v>0</v>
      </c>
      <c r="AR35" s="80" t="s">
        <v>64</v>
      </c>
      <c r="AT35" s="80" t="s">
        <v>60</v>
      </c>
      <c r="AU35" s="80" t="s">
        <v>23</v>
      </c>
      <c r="AY35" s="80" t="s">
        <v>59</v>
      </c>
      <c r="BE35" s="96">
        <f t="shared" si="4"/>
        <v>0</v>
      </c>
      <c r="BF35" s="96">
        <f t="shared" si="5"/>
        <v>0</v>
      </c>
      <c r="BG35" s="96">
        <f t="shared" si="6"/>
        <v>0</v>
      </c>
      <c r="BH35" s="96">
        <f t="shared" si="7"/>
        <v>0</v>
      </c>
      <c r="BI35" s="96">
        <f t="shared" si="8"/>
        <v>0</v>
      </c>
      <c r="BJ35" s="80" t="s">
        <v>5</v>
      </c>
      <c r="BK35" s="96">
        <f t="shared" si="9"/>
        <v>0</v>
      </c>
      <c r="BL35" s="80" t="s">
        <v>64</v>
      </c>
      <c r="BM35" s="80" t="s">
        <v>292</v>
      </c>
    </row>
    <row r="36" spans="1:65" s="71" customFormat="1" ht="31.5" customHeight="1">
      <c r="A36" s="4"/>
      <c r="B36" s="5"/>
      <c r="C36" s="23" t="s">
        <v>125</v>
      </c>
      <c r="D36" s="23" t="s">
        <v>60</v>
      </c>
      <c r="E36" s="24" t="s">
        <v>294</v>
      </c>
      <c r="F36" s="123" t="s">
        <v>295</v>
      </c>
      <c r="G36" s="123"/>
      <c r="H36" s="123"/>
      <c r="I36" s="123"/>
      <c r="J36" s="25" t="s">
        <v>296</v>
      </c>
      <c r="K36" s="26">
        <v>3</v>
      </c>
      <c r="L36" s="124"/>
      <c r="M36" s="124"/>
      <c r="N36" s="125">
        <f t="shared" si="0"/>
        <v>0</v>
      </c>
      <c r="O36" s="125"/>
      <c r="P36" s="125"/>
      <c r="Q36" s="125"/>
      <c r="R36" s="6"/>
      <c r="T36" s="92" t="s">
        <v>0</v>
      </c>
      <c r="U36" s="93" t="s">
        <v>15</v>
      </c>
      <c r="V36" s="94">
        <v>0</v>
      </c>
      <c r="W36" s="94">
        <f t="shared" si="1"/>
        <v>0</v>
      </c>
      <c r="X36" s="94">
        <v>0.0002</v>
      </c>
      <c r="Y36" s="94">
        <f t="shared" si="2"/>
        <v>0.0006000000000000001</v>
      </c>
      <c r="Z36" s="94">
        <v>0</v>
      </c>
      <c r="AA36" s="95">
        <f t="shared" si="3"/>
        <v>0</v>
      </c>
      <c r="AR36" s="80" t="s">
        <v>64</v>
      </c>
      <c r="AT36" s="80" t="s">
        <v>60</v>
      </c>
      <c r="AU36" s="80" t="s">
        <v>23</v>
      </c>
      <c r="AY36" s="80" t="s">
        <v>59</v>
      </c>
      <c r="BE36" s="96">
        <f t="shared" si="4"/>
        <v>0</v>
      </c>
      <c r="BF36" s="96">
        <f t="shared" si="5"/>
        <v>0</v>
      </c>
      <c r="BG36" s="96">
        <f t="shared" si="6"/>
        <v>0</v>
      </c>
      <c r="BH36" s="96">
        <f t="shared" si="7"/>
        <v>0</v>
      </c>
      <c r="BI36" s="96">
        <f t="shared" si="8"/>
        <v>0</v>
      </c>
      <c r="BJ36" s="80" t="s">
        <v>5</v>
      </c>
      <c r="BK36" s="96">
        <f t="shared" si="9"/>
        <v>0</v>
      </c>
      <c r="BL36" s="80" t="s">
        <v>64</v>
      </c>
      <c r="BM36" s="80" t="s">
        <v>297</v>
      </c>
    </row>
    <row r="37" spans="1:65" s="71" customFormat="1" ht="22.5" customHeight="1">
      <c r="A37" s="4"/>
      <c r="B37" s="5"/>
      <c r="C37" s="23" t="s">
        <v>130</v>
      </c>
      <c r="D37" s="23" t="s">
        <v>60</v>
      </c>
      <c r="E37" s="24" t="s">
        <v>299</v>
      </c>
      <c r="F37" s="123" t="s">
        <v>300</v>
      </c>
      <c r="G37" s="123"/>
      <c r="H37" s="123"/>
      <c r="I37" s="123"/>
      <c r="J37" s="25" t="s">
        <v>296</v>
      </c>
      <c r="K37" s="26">
        <v>1</v>
      </c>
      <c r="L37" s="124"/>
      <c r="M37" s="124"/>
      <c r="N37" s="125">
        <f t="shared" si="0"/>
        <v>0</v>
      </c>
      <c r="O37" s="125"/>
      <c r="P37" s="125"/>
      <c r="Q37" s="125"/>
      <c r="R37" s="6"/>
      <c r="T37" s="92" t="s">
        <v>0</v>
      </c>
      <c r="U37" s="93" t="s">
        <v>15</v>
      </c>
      <c r="V37" s="94">
        <v>0</v>
      </c>
      <c r="W37" s="94">
        <f t="shared" si="1"/>
        <v>0</v>
      </c>
      <c r="X37" s="94">
        <v>0.0002</v>
      </c>
      <c r="Y37" s="94">
        <f t="shared" si="2"/>
        <v>0.0002</v>
      </c>
      <c r="Z37" s="94">
        <v>0</v>
      </c>
      <c r="AA37" s="95">
        <f t="shared" si="3"/>
        <v>0</v>
      </c>
      <c r="AR37" s="80" t="s">
        <v>64</v>
      </c>
      <c r="AT37" s="80" t="s">
        <v>60</v>
      </c>
      <c r="AU37" s="80" t="s">
        <v>23</v>
      </c>
      <c r="AY37" s="80" t="s">
        <v>59</v>
      </c>
      <c r="BE37" s="96">
        <f t="shared" si="4"/>
        <v>0</v>
      </c>
      <c r="BF37" s="96">
        <f t="shared" si="5"/>
        <v>0</v>
      </c>
      <c r="BG37" s="96">
        <f t="shared" si="6"/>
        <v>0</v>
      </c>
      <c r="BH37" s="96">
        <f t="shared" si="7"/>
        <v>0</v>
      </c>
      <c r="BI37" s="96">
        <f t="shared" si="8"/>
        <v>0</v>
      </c>
      <c r="BJ37" s="80" t="s">
        <v>5</v>
      </c>
      <c r="BK37" s="96">
        <f t="shared" si="9"/>
        <v>0</v>
      </c>
      <c r="BL37" s="80" t="s">
        <v>64</v>
      </c>
      <c r="BM37" s="80" t="s">
        <v>301</v>
      </c>
    </row>
    <row r="38" spans="1:65" s="71" customFormat="1" ht="57" customHeight="1">
      <c r="A38" s="4"/>
      <c r="B38" s="5"/>
      <c r="C38" s="23" t="s">
        <v>134</v>
      </c>
      <c r="D38" s="23" t="s">
        <v>60</v>
      </c>
      <c r="E38" s="24" t="s">
        <v>303</v>
      </c>
      <c r="F38" s="123" t="s">
        <v>304</v>
      </c>
      <c r="G38" s="123"/>
      <c r="H38" s="123"/>
      <c r="I38" s="123"/>
      <c r="J38" s="25" t="s">
        <v>296</v>
      </c>
      <c r="K38" s="26">
        <v>6</v>
      </c>
      <c r="L38" s="124"/>
      <c r="M38" s="124"/>
      <c r="N38" s="125">
        <f t="shared" si="0"/>
        <v>0</v>
      </c>
      <c r="O38" s="125"/>
      <c r="P38" s="125"/>
      <c r="Q38" s="125"/>
      <c r="R38" s="6"/>
      <c r="T38" s="92" t="s">
        <v>0</v>
      </c>
      <c r="U38" s="93" t="s">
        <v>15</v>
      </c>
      <c r="V38" s="94">
        <v>0</v>
      </c>
      <c r="W38" s="94">
        <f t="shared" si="1"/>
        <v>0</v>
      </c>
      <c r="X38" s="94">
        <v>0.0025</v>
      </c>
      <c r="Y38" s="94">
        <f t="shared" si="2"/>
        <v>0.015</v>
      </c>
      <c r="Z38" s="94">
        <v>0</v>
      </c>
      <c r="AA38" s="95">
        <f t="shared" si="3"/>
        <v>0</v>
      </c>
      <c r="AR38" s="80" t="s">
        <v>64</v>
      </c>
      <c r="AT38" s="80" t="s">
        <v>60</v>
      </c>
      <c r="AU38" s="80" t="s">
        <v>23</v>
      </c>
      <c r="AY38" s="80" t="s">
        <v>59</v>
      </c>
      <c r="BE38" s="96">
        <f t="shared" si="4"/>
        <v>0</v>
      </c>
      <c r="BF38" s="96">
        <f t="shared" si="5"/>
        <v>0</v>
      </c>
      <c r="BG38" s="96">
        <f t="shared" si="6"/>
        <v>0</v>
      </c>
      <c r="BH38" s="96">
        <f t="shared" si="7"/>
        <v>0</v>
      </c>
      <c r="BI38" s="96">
        <f t="shared" si="8"/>
        <v>0</v>
      </c>
      <c r="BJ38" s="80" t="s">
        <v>5</v>
      </c>
      <c r="BK38" s="96">
        <f t="shared" si="9"/>
        <v>0</v>
      </c>
      <c r="BL38" s="80" t="s">
        <v>64</v>
      </c>
      <c r="BM38" s="80" t="s">
        <v>305</v>
      </c>
    </row>
    <row r="39" spans="1:65" s="71" customFormat="1" ht="44.25" customHeight="1">
      <c r="A39" s="4"/>
      <c r="B39" s="5"/>
      <c r="C39" s="23" t="s">
        <v>138</v>
      </c>
      <c r="D39" s="23" t="s">
        <v>60</v>
      </c>
      <c r="E39" s="24" t="s">
        <v>307</v>
      </c>
      <c r="F39" s="123" t="s">
        <v>308</v>
      </c>
      <c r="G39" s="123"/>
      <c r="H39" s="123"/>
      <c r="I39" s="123"/>
      <c r="J39" s="25" t="s">
        <v>296</v>
      </c>
      <c r="K39" s="26">
        <v>1</v>
      </c>
      <c r="L39" s="124"/>
      <c r="M39" s="124"/>
      <c r="N39" s="125">
        <f t="shared" si="0"/>
        <v>0</v>
      </c>
      <c r="O39" s="125"/>
      <c r="P39" s="125"/>
      <c r="Q39" s="125"/>
      <c r="R39" s="6"/>
      <c r="T39" s="92" t="s">
        <v>0</v>
      </c>
      <c r="U39" s="93" t="s">
        <v>15</v>
      </c>
      <c r="V39" s="94">
        <v>0</v>
      </c>
      <c r="W39" s="94">
        <f t="shared" si="1"/>
        <v>0</v>
      </c>
      <c r="X39" s="94">
        <v>0.0005</v>
      </c>
      <c r="Y39" s="94">
        <f t="shared" si="2"/>
        <v>0.0005</v>
      </c>
      <c r="Z39" s="94">
        <v>0</v>
      </c>
      <c r="AA39" s="95">
        <f t="shared" si="3"/>
        <v>0</v>
      </c>
      <c r="AR39" s="80" t="s">
        <v>121</v>
      </c>
      <c r="AT39" s="80" t="s">
        <v>60</v>
      </c>
      <c r="AU39" s="80" t="s">
        <v>23</v>
      </c>
      <c r="AY39" s="80" t="s">
        <v>59</v>
      </c>
      <c r="BE39" s="96">
        <f t="shared" si="4"/>
        <v>0</v>
      </c>
      <c r="BF39" s="96">
        <f t="shared" si="5"/>
        <v>0</v>
      </c>
      <c r="BG39" s="96">
        <f t="shared" si="6"/>
        <v>0</v>
      </c>
      <c r="BH39" s="96">
        <f t="shared" si="7"/>
        <v>0</v>
      </c>
      <c r="BI39" s="96">
        <f t="shared" si="8"/>
        <v>0</v>
      </c>
      <c r="BJ39" s="80" t="s">
        <v>5</v>
      </c>
      <c r="BK39" s="96">
        <f t="shared" si="9"/>
        <v>0</v>
      </c>
      <c r="BL39" s="80" t="s">
        <v>121</v>
      </c>
      <c r="BM39" s="80" t="s">
        <v>309</v>
      </c>
    </row>
    <row r="40" spans="1:65" s="71" customFormat="1" ht="22.5" customHeight="1">
      <c r="A40" s="4"/>
      <c r="B40" s="5"/>
      <c r="C40" s="23" t="s">
        <v>1</v>
      </c>
      <c r="D40" s="23" t="s">
        <v>60</v>
      </c>
      <c r="E40" s="24" t="s">
        <v>319</v>
      </c>
      <c r="F40" s="123" t="s">
        <v>320</v>
      </c>
      <c r="G40" s="123"/>
      <c r="H40" s="123"/>
      <c r="I40" s="123"/>
      <c r="J40" s="25" t="s">
        <v>321</v>
      </c>
      <c r="K40" s="26">
        <v>30</v>
      </c>
      <c r="L40" s="124"/>
      <c r="M40" s="124"/>
      <c r="N40" s="125">
        <f t="shared" si="0"/>
        <v>0</v>
      </c>
      <c r="O40" s="125"/>
      <c r="P40" s="125"/>
      <c r="Q40" s="125"/>
      <c r="R40" s="6"/>
      <c r="T40" s="92" t="s">
        <v>0</v>
      </c>
      <c r="U40" s="93" t="s">
        <v>15</v>
      </c>
      <c r="V40" s="94">
        <v>0</v>
      </c>
      <c r="W40" s="94">
        <f t="shared" si="1"/>
        <v>0</v>
      </c>
      <c r="X40" s="94">
        <v>0</v>
      </c>
      <c r="Y40" s="94">
        <f t="shared" si="2"/>
        <v>0</v>
      </c>
      <c r="Z40" s="94">
        <v>0</v>
      </c>
      <c r="AA40" s="95">
        <f t="shared" si="3"/>
        <v>0</v>
      </c>
      <c r="AR40" s="80" t="s">
        <v>64</v>
      </c>
      <c r="AT40" s="80" t="s">
        <v>60</v>
      </c>
      <c r="AU40" s="80" t="s">
        <v>23</v>
      </c>
      <c r="AY40" s="80" t="s">
        <v>59</v>
      </c>
      <c r="BE40" s="96">
        <f t="shared" si="4"/>
        <v>0</v>
      </c>
      <c r="BF40" s="96">
        <f t="shared" si="5"/>
        <v>0</v>
      </c>
      <c r="BG40" s="96">
        <f t="shared" si="6"/>
        <v>0</v>
      </c>
      <c r="BH40" s="96">
        <f t="shared" si="7"/>
        <v>0</v>
      </c>
      <c r="BI40" s="96">
        <f t="shared" si="8"/>
        <v>0</v>
      </c>
      <c r="BJ40" s="80" t="s">
        <v>5</v>
      </c>
      <c r="BK40" s="96">
        <f t="shared" si="9"/>
        <v>0</v>
      </c>
      <c r="BL40" s="80" t="s">
        <v>64</v>
      </c>
      <c r="BM40" s="80" t="s">
        <v>322</v>
      </c>
    </row>
    <row r="41" spans="1:65" s="71" customFormat="1" ht="22.5" customHeight="1">
      <c r="A41" s="4"/>
      <c r="B41" s="5"/>
      <c r="C41" s="23" t="s">
        <v>145</v>
      </c>
      <c r="D41" s="23" t="s">
        <v>60</v>
      </c>
      <c r="E41" s="24" t="s">
        <v>324</v>
      </c>
      <c r="F41" s="123" t="s">
        <v>325</v>
      </c>
      <c r="G41" s="123"/>
      <c r="H41" s="123"/>
      <c r="I41" s="123"/>
      <c r="J41" s="25" t="s">
        <v>321</v>
      </c>
      <c r="K41" s="26">
        <v>25</v>
      </c>
      <c r="L41" s="124"/>
      <c r="M41" s="124"/>
      <c r="N41" s="125">
        <f t="shared" si="0"/>
        <v>0</v>
      </c>
      <c r="O41" s="125"/>
      <c r="P41" s="125"/>
      <c r="Q41" s="125"/>
      <c r="R41" s="6"/>
      <c r="T41" s="92" t="s">
        <v>0</v>
      </c>
      <c r="U41" s="93" t="s">
        <v>15</v>
      </c>
      <c r="V41" s="94">
        <v>0</v>
      </c>
      <c r="W41" s="94">
        <f t="shared" si="1"/>
        <v>0</v>
      </c>
      <c r="X41" s="94">
        <v>0</v>
      </c>
      <c r="Y41" s="94">
        <f t="shared" si="2"/>
        <v>0</v>
      </c>
      <c r="Z41" s="94">
        <v>0</v>
      </c>
      <c r="AA41" s="95">
        <f t="shared" si="3"/>
        <v>0</v>
      </c>
      <c r="AR41" s="80" t="s">
        <v>64</v>
      </c>
      <c r="AT41" s="80" t="s">
        <v>60</v>
      </c>
      <c r="AU41" s="80" t="s">
        <v>23</v>
      </c>
      <c r="AY41" s="80" t="s">
        <v>59</v>
      </c>
      <c r="BE41" s="96">
        <f t="shared" si="4"/>
        <v>0</v>
      </c>
      <c r="BF41" s="96">
        <f t="shared" si="5"/>
        <v>0</v>
      </c>
      <c r="BG41" s="96">
        <f t="shared" si="6"/>
        <v>0</v>
      </c>
      <c r="BH41" s="96">
        <f t="shared" si="7"/>
        <v>0</v>
      </c>
      <c r="BI41" s="96">
        <f t="shared" si="8"/>
        <v>0</v>
      </c>
      <c r="BJ41" s="80" t="s">
        <v>5</v>
      </c>
      <c r="BK41" s="96">
        <f t="shared" si="9"/>
        <v>0</v>
      </c>
      <c r="BL41" s="80" t="s">
        <v>64</v>
      </c>
      <c r="BM41" s="80" t="s">
        <v>326</v>
      </c>
    </row>
    <row r="42" spans="1:65" s="71" customFormat="1" ht="31.5" customHeight="1">
      <c r="A42" s="4"/>
      <c r="B42" s="5"/>
      <c r="C42" s="23" t="s">
        <v>149</v>
      </c>
      <c r="D42" s="23" t="s">
        <v>60</v>
      </c>
      <c r="E42" s="24" t="s">
        <v>328</v>
      </c>
      <c r="F42" s="123" t="s">
        <v>329</v>
      </c>
      <c r="G42" s="123"/>
      <c r="H42" s="123"/>
      <c r="I42" s="123"/>
      <c r="J42" s="25" t="s">
        <v>330</v>
      </c>
      <c r="K42" s="26">
        <v>1</v>
      </c>
      <c r="L42" s="124"/>
      <c r="M42" s="124"/>
      <c r="N42" s="125">
        <f t="shared" si="0"/>
        <v>0</v>
      </c>
      <c r="O42" s="125"/>
      <c r="P42" s="125"/>
      <c r="Q42" s="125"/>
      <c r="R42" s="6"/>
      <c r="T42" s="92" t="s">
        <v>0</v>
      </c>
      <c r="U42" s="93" t="s">
        <v>15</v>
      </c>
      <c r="V42" s="94">
        <v>0</v>
      </c>
      <c r="W42" s="94">
        <f t="shared" si="1"/>
        <v>0</v>
      </c>
      <c r="X42" s="94">
        <v>0</v>
      </c>
      <c r="Y42" s="94">
        <f t="shared" si="2"/>
        <v>0</v>
      </c>
      <c r="Z42" s="94">
        <v>0</v>
      </c>
      <c r="AA42" s="95">
        <f t="shared" si="3"/>
        <v>0</v>
      </c>
      <c r="AR42" s="80" t="s">
        <v>64</v>
      </c>
      <c r="AT42" s="80" t="s">
        <v>60</v>
      </c>
      <c r="AU42" s="80" t="s">
        <v>23</v>
      </c>
      <c r="AY42" s="80" t="s">
        <v>59</v>
      </c>
      <c r="BE42" s="96">
        <f t="shared" si="4"/>
        <v>0</v>
      </c>
      <c r="BF42" s="96">
        <f t="shared" si="5"/>
        <v>0</v>
      </c>
      <c r="BG42" s="96">
        <f t="shared" si="6"/>
        <v>0</v>
      </c>
      <c r="BH42" s="96">
        <f t="shared" si="7"/>
        <v>0</v>
      </c>
      <c r="BI42" s="96">
        <f t="shared" si="8"/>
        <v>0</v>
      </c>
      <c r="BJ42" s="80" t="s">
        <v>5</v>
      </c>
      <c r="BK42" s="96">
        <f t="shared" si="9"/>
        <v>0</v>
      </c>
      <c r="BL42" s="80" t="s">
        <v>64</v>
      </c>
      <c r="BM42" s="80" t="s">
        <v>331</v>
      </c>
    </row>
    <row r="43" spans="1:63" s="84" customFormat="1" ht="29.85" customHeight="1">
      <c r="A43" s="21"/>
      <c r="B43" s="17"/>
      <c r="C43" s="18"/>
      <c r="D43" s="22" t="s">
        <v>33</v>
      </c>
      <c r="E43" s="22"/>
      <c r="F43" s="22"/>
      <c r="G43" s="22"/>
      <c r="H43" s="22"/>
      <c r="I43" s="22"/>
      <c r="J43" s="22"/>
      <c r="K43" s="22"/>
      <c r="L43" s="91"/>
      <c r="M43" s="91"/>
      <c r="N43" s="126">
        <f>BK43</f>
        <v>0</v>
      </c>
      <c r="O43" s="127"/>
      <c r="P43" s="127"/>
      <c r="Q43" s="127"/>
      <c r="R43" s="20"/>
      <c r="T43" s="85"/>
      <c r="U43" s="82"/>
      <c r="V43" s="82"/>
      <c r="W43" s="86">
        <f>SUM(W44:W49)</f>
        <v>424.59424600000006</v>
      </c>
      <c r="X43" s="82"/>
      <c r="Y43" s="86">
        <f>SUM(Y44:Y49)</f>
        <v>0</v>
      </c>
      <c r="Z43" s="82"/>
      <c r="AA43" s="87">
        <f>SUM(AA44:AA49)</f>
        <v>0</v>
      </c>
      <c r="AR43" s="88" t="s">
        <v>5</v>
      </c>
      <c r="AT43" s="89" t="s">
        <v>17</v>
      </c>
      <c r="AU43" s="89" t="s">
        <v>5</v>
      </c>
      <c r="AY43" s="88" t="s">
        <v>59</v>
      </c>
      <c r="BK43" s="90">
        <f>SUM(BK44:BK49)</f>
        <v>0</v>
      </c>
    </row>
    <row r="44" spans="1:65" s="71" customFormat="1" ht="31.5" customHeight="1">
      <c r="A44" s="4"/>
      <c r="B44" s="5"/>
      <c r="C44" s="23" t="s">
        <v>153</v>
      </c>
      <c r="D44" s="23" t="s">
        <v>60</v>
      </c>
      <c r="E44" s="24" t="s">
        <v>333</v>
      </c>
      <c r="F44" s="123" t="s">
        <v>334</v>
      </c>
      <c r="G44" s="123"/>
      <c r="H44" s="123"/>
      <c r="I44" s="123"/>
      <c r="J44" s="25" t="s">
        <v>80</v>
      </c>
      <c r="K44" s="26">
        <v>40.689</v>
      </c>
      <c r="L44" s="124"/>
      <c r="M44" s="124"/>
      <c r="N44" s="125">
        <f aca="true" t="shared" si="10" ref="N44:N49">ROUND(L44*K44,2)</f>
        <v>0</v>
      </c>
      <c r="O44" s="125"/>
      <c r="P44" s="125"/>
      <c r="Q44" s="125"/>
      <c r="R44" s="6"/>
      <c r="T44" s="92" t="s">
        <v>0</v>
      </c>
      <c r="U44" s="93" t="s">
        <v>15</v>
      </c>
      <c r="V44" s="94">
        <v>10.3</v>
      </c>
      <c r="W44" s="94">
        <f aca="true" t="shared" si="11" ref="W44:W49">V44*K44</f>
        <v>419.09670000000006</v>
      </c>
      <c r="X44" s="94">
        <v>0</v>
      </c>
      <c r="Y44" s="94">
        <f aca="true" t="shared" si="12" ref="Y44:Y49">X44*K44</f>
        <v>0</v>
      </c>
      <c r="Z44" s="94">
        <v>0</v>
      </c>
      <c r="AA44" s="95">
        <f aca="true" t="shared" si="13" ref="AA44:AA49">Z44*K44</f>
        <v>0</v>
      </c>
      <c r="AR44" s="80" t="s">
        <v>64</v>
      </c>
      <c r="AT44" s="80" t="s">
        <v>60</v>
      </c>
      <c r="AU44" s="80" t="s">
        <v>23</v>
      </c>
      <c r="AY44" s="80" t="s">
        <v>59</v>
      </c>
      <c r="BE44" s="96">
        <f aca="true" t="shared" si="14" ref="BE44:BE49">IF(U44="základní",N44,0)</f>
        <v>0</v>
      </c>
      <c r="BF44" s="96">
        <f aca="true" t="shared" si="15" ref="BF44:BF49">IF(U44="snížená",N44,0)</f>
        <v>0</v>
      </c>
      <c r="BG44" s="96">
        <f aca="true" t="shared" si="16" ref="BG44:BG49">IF(U44="zákl. přenesená",N44,0)</f>
        <v>0</v>
      </c>
      <c r="BH44" s="96">
        <f aca="true" t="shared" si="17" ref="BH44:BH49">IF(U44="sníž. přenesená",N44,0)</f>
        <v>0</v>
      </c>
      <c r="BI44" s="96">
        <f aca="true" t="shared" si="18" ref="BI44:BI49">IF(U44="nulová",N44,0)</f>
        <v>0</v>
      </c>
      <c r="BJ44" s="80" t="s">
        <v>5</v>
      </c>
      <c r="BK44" s="96">
        <f aca="true" t="shared" si="19" ref="BK44:BK49">ROUND(L44*K44,2)</f>
        <v>0</v>
      </c>
      <c r="BL44" s="80" t="s">
        <v>64</v>
      </c>
      <c r="BM44" s="80" t="s">
        <v>335</v>
      </c>
    </row>
    <row r="45" spans="1:65" s="71" customFormat="1" ht="31.5" customHeight="1">
      <c r="A45" s="4"/>
      <c r="B45" s="5"/>
      <c r="C45" s="23" t="s">
        <v>155</v>
      </c>
      <c r="D45" s="23" t="s">
        <v>60</v>
      </c>
      <c r="E45" s="24" t="s">
        <v>337</v>
      </c>
      <c r="F45" s="123" t="s">
        <v>338</v>
      </c>
      <c r="G45" s="123"/>
      <c r="H45" s="123"/>
      <c r="I45" s="123"/>
      <c r="J45" s="25" t="s">
        <v>80</v>
      </c>
      <c r="K45" s="26">
        <v>41.966</v>
      </c>
      <c r="L45" s="124"/>
      <c r="M45" s="124"/>
      <c r="N45" s="125">
        <f t="shared" si="10"/>
        <v>0</v>
      </c>
      <c r="O45" s="125"/>
      <c r="P45" s="125"/>
      <c r="Q45" s="125"/>
      <c r="R45" s="6"/>
      <c r="T45" s="92" t="s">
        <v>0</v>
      </c>
      <c r="U45" s="93" t="s">
        <v>15</v>
      </c>
      <c r="V45" s="94">
        <v>0.006</v>
      </c>
      <c r="W45" s="94">
        <f t="shared" si="11"/>
        <v>0.251796</v>
      </c>
      <c r="X45" s="94">
        <v>0</v>
      </c>
      <c r="Y45" s="94">
        <f t="shared" si="12"/>
        <v>0</v>
      </c>
      <c r="Z45" s="94">
        <v>0</v>
      </c>
      <c r="AA45" s="95">
        <f t="shared" si="13"/>
        <v>0</v>
      </c>
      <c r="AR45" s="80" t="s">
        <v>64</v>
      </c>
      <c r="AT45" s="80" t="s">
        <v>60</v>
      </c>
      <c r="AU45" s="80" t="s">
        <v>23</v>
      </c>
      <c r="AY45" s="80" t="s">
        <v>59</v>
      </c>
      <c r="BE45" s="96">
        <f t="shared" si="14"/>
        <v>0</v>
      </c>
      <c r="BF45" s="96">
        <f t="shared" si="15"/>
        <v>0</v>
      </c>
      <c r="BG45" s="96">
        <f t="shared" si="16"/>
        <v>0</v>
      </c>
      <c r="BH45" s="96">
        <f t="shared" si="17"/>
        <v>0</v>
      </c>
      <c r="BI45" s="96">
        <f t="shared" si="18"/>
        <v>0</v>
      </c>
      <c r="BJ45" s="80" t="s">
        <v>5</v>
      </c>
      <c r="BK45" s="96">
        <f t="shared" si="19"/>
        <v>0</v>
      </c>
      <c r="BL45" s="80" t="s">
        <v>64</v>
      </c>
      <c r="BM45" s="80" t="s">
        <v>339</v>
      </c>
    </row>
    <row r="46" spans="1:65" s="71" customFormat="1" ht="31.5" customHeight="1">
      <c r="A46" s="4"/>
      <c r="B46" s="5"/>
      <c r="C46" s="23" t="s">
        <v>159</v>
      </c>
      <c r="D46" s="23" t="s">
        <v>60</v>
      </c>
      <c r="E46" s="24" t="s">
        <v>341</v>
      </c>
      <c r="F46" s="123" t="s">
        <v>342</v>
      </c>
      <c r="G46" s="123"/>
      <c r="H46" s="123"/>
      <c r="I46" s="123"/>
      <c r="J46" s="25" t="s">
        <v>80</v>
      </c>
      <c r="K46" s="26">
        <v>41.966</v>
      </c>
      <c r="L46" s="124"/>
      <c r="M46" s="124"/>
      <c r="N46" s="125">
        <f t="shared" si="10"/>
        <v>0</v>
      </c>
      <c r="O46" s="125"/>
      <c r="P46" s="125"/>
      <c r="Q46" s="125"/>
      <c r="R46" s="6"/>
      <c r="T46" s="92" t="s">
        <v>0</v>
      </c>
      <c r="U46" s="93" t="s">
        <v>15</v>
      </c>
      <c r="V46" s="94">
        <v>0.125</v>
      </c>
      <c r="W46" s="94">
        <f t="shared" si="11"/>
        <v>5.24575</v>
      </c>
      <c r="X46" s="94">
        <v>0</v>
      </c>
      <c r="Y46" s="94">
        <f t="shared" si="12"/>
        <v>0</v>
      </c>
      <c r="Z46" s="94">
        <v>0</v>
      </c>
      <c r="AA46" s="95">
        <f t="shared" si="13"/>
        <v>0</v>
      </c>
      <c r="AR46" s="80" t="s">
        <v>64</v>
      </c>
      <c r="AT46" s="80" t="s">
        <v>60</v>
      </c>
      <c r="AU46" s="80" t="s">
        <v>23</v>
      </c>
      <c r="AY46" s="80" t="s">
        <v>59</v>
      </c>
      <c r="BE46" s="96">
        <f t="shared" si="14"/>
        <v>0</v>
      </c>
      <c r="BF46" s="96">
        <f t="shared" si="15"/>
        <v>0</v>
      </c>
      <c r="BG46" s="96">
        <f t="shared" si="16"/>
        <v>0</v>
      </c>
      <c r="BH46" s="96">
        <f t="shared" si="17"/>
        <v>0</v>
      </c>
      <c r="BI46" s="96">
        <f t="shared" si="18"/>
        <v>0</v>
      </c>
      <c r="BJ46" s="80" t="s">
        <v>5</v>
      </c>
      <c r="BK46" s="96">
        <f t="shared" si="19"/>
        <v>0</v>
      </c>
      <c r="BL46" s="80" t="s">
        <v>64</v>
      </c>
      <c r="BM46" s="80" t="s">
        <v>343</v>
      </c>
    </row>
    <row r="47" spans="1:65" s="71" customFormat="1" ht="31.5" customHeight="1">
      <c r="A47" s="4"/>
      <c r="B47" s="5"/>
      <c r="C47" s="23" t="s">
        <v>163</v>
      </c>
      <c r="D47" s="23" t="s">
        <v>60</v>
      </c>
      <c r="E47" s="24" t="s">
        <v>345</v>
      </c>
      <c r="F47" s="123" t="s">
        <v>346</v>
      </c>
      <c r="G47" s="123"/>
      <c r="H47" s="123"/>
      <c r="I47" s="123"/>
      <c r="J47" s="25" t="s">
        <v>80</v>
      </c>
      <c r="K47" s="26">
        <v>28</v>
      </c>
      <c r="L47" s="124"/>
      <c r="M47" s="124"/>
      <c r="N47" s="125">
        <f t="shared" si="10"/>
        <v>0</v>
      </c>
      <c r="O47" s="125"/>
      <c r="P47" s="125"/>
      <c r="Q47" s="125"/>
      <c r="R47" s="6"/>
      <c r="T47" s="92" t="s">
        <v>0</v>
      </c>
      <c r="U47" s="93" t="s">
        <v>15</v>
      </c>
      <c r="V47" s="94">
        <v>0</v>
      </c>
      <c r="W47" s="94">
        <f t="shared" si="11"/>
        <v>0</v>
      </c>
      <c r="X47" s="94">
        <v>0</v>
      </c>
      <c r="Y47" s="94">
        <f t="shared" si="12"/>
        <v>0</v>
      </c>
      <c r="Z47" s="94">
        <v>0</v>
      </c>
      <c r="AA47" s="95">
        <f t="shared" si="13"/>
        <v>0</v>
      </c>
      <c r="AR47" s="80" t="s">
        <v>64</v>
      </c>
      <c r="AT47" s="80" t="s">
        <v>60</v>
      </c>
      <c r="AU47" s="80" t="s">
        <v>23</v>
      </c>
      <c r="AY47" s="80" t="s">
        <v>59</v>
      </c>
      <c r="BE47" s="96">
        <f t="shared" si="14"/>
        <v>0</v>
      </c>
      <c r="BF47" s="96">
        <f t="shared" si="15"/>
        <v>0</v>
      </c>
      <c r="BG47" s="96">
        <f t="shared" si="16"/>
        <v>0</v>
      </c>
      <c r="BH47" s="96">
        <f t="shared" si="17"/>
        <v>0</v>
      </c>
      <c r="BI47" s="96">
        <f t="shared" si="18"/>
        <v>0</v>
      </c>
      <c r="BJ47" s="80" t="s">
        <v>5</v>
      </c>
      <c r="BK47" s="96">
        <f t="shared" si="19"/>
        <v>0</v>
      </c>
      <c r="BL47" s="80" t="s">
        <v>64</v>
      </c>
      <c r="BM47" s="80" t="s">
        <v>347</v>
      </c>
    </row>
    <row r="48" spans="1:65" s="71" customFormat="1" ht="31.5" customHeight="1">
      <c r="A48" s="4"/>
      <c r="B48" s="5"/>
      <c r="C48" s="23" t="s">
        <v>167</v>
      </c>
      <c r="D48" s="23" t="s">
        <v>60</v>
      </c>
      <c r="E48" s="24" t="s">
        <v>349</v>
      </c>
      <c r="F48" s="123" t="s">
        <v>350</v>
      </c>
      <c r="G48" s="123"/>
      <c r="H48" s="123"/>
      <c r="I48" s="123"/>
      <c r="J48" s="25" t="s">
        <v>80</v>
      </c>
      <c r="K48" s="26">
        <v>1</v>
      </c>
      <c r="L48" s="124"/>
      <c r="M48" s="124"/>
      <c r="N48" s="125">
        <f t="shared" si="10"/>
        <v>0</v>
      </c>
      <c r="O48" s="125"/>
      <c r="P48" s="125"/>
      <c r="Q48" s="125"/>
      <c r="R48" s="6"/>
      <c r="T48" s="92" t="s">
        <v>0</v>
      </c>
      <c r="U48" s="93" t="s">
        <v>15</v>
      </c>
      <c r="V48" s="94">
        <v>0</v>
      </c>
      <c r="W48" s="94">
        <f t="shared" si="11"/>
        <v>0</v>
      </c>
      <c r="X48" s="94">
        <v>0</v>
      </c>
      <c r="Y48" s="94">
        <f t="shared" si="12"/>
        <v>0</v>
      </c>
      <c r="Z48" s="94">
        <v>0</v>
      </c>
      <c r="AA48" s="95">
        <f t="shared" si="13"/>
        <v>0</v>
      </c>
      <c r="AR48" s="80" t="s">
        <v>64</v>
      </c>
      <c r="AT48" s="80" t="s">
        <v>60</v>
      </c>
      <c r="AU48" s="80" t="s">
        <v>23</v>
      </c>
      <c r="AY48" s="80" t="s">
        <v>59</v>
      </c>
      <c r="BE48" s="96">
        <f t="shared" si="14"/>
        <v>0</v>
      </c>
      <c r="BF48" s="96">
        <f t="shared" si="15"/>
        <v>0</v>
      </c>
      <c r="BG48" s="96">
        <f t="shared" si="16"/>
        <v>0</v>
      </c>
      <c r="BH48" s="96">
        <f t="shared" si="17"/>
        <v>0</v>
      </c>
      <c r="BI48" s="96">
        <f t="shared" si="18"/>
        <v>0</v>
      </c>
      <c r="BJ48" s="80" t="s">
        <v>5</v>
      </c>
      <c r="BK48" s="96">
        <f t="shared" si="19"/>
        <v>0</v>
      </c>
      <c r="BL48" s="80" t="s">
        <v>64</v>
      </c>
      <c r="BM48" s="80" t="s">
        <v>351</v>
      </c>
    </row>
    <row r="49" spans="1:65" s="71" customFormat="1" ht="31.5" customHeight="1">
      <c r="A49" s="4"/>
      <c r="B49" s="5"/>
      <c r="C49" s="23" t="s">
        <v>171</v>
      </c>
      <c r="D49" s="23" t="s">
        <v>60</v>
      </c>
      <c r="E49" s="24" t="s">
        <v>352</v>
      </c>
      <c r="F49" s="123" t="s">
        <v>353</v>
      </c>
      <c r="G49" s="123"/>
      <c r="H49" s="123"/>
      <c r="I49" s="123"/>
      <c r="J49" s="25" t="s">
        <v>80</v>
      </c>
      <c r="K49" s="26">
        <v>14.966</v>
      </c>
      <c r="L49" s="124"/>
      <c r="M49" s="124"/>
      <c r="N49" s="125">
        <f t="shared" si="10"/>
        <v>0</v>
      </c>
      <c r="O49" s="125"/>
      <c r="P49" s="125"/>
      <c r="Q49" s="125"/>
      <c r="R49" s="6"/>
      <c r="T49" s="92" t="s">
        <v>0</v>
      </c>
      <c r="U49" s="93" t="s">
        <v>15</v>
      </c>
      <c r="V49" s="94">
        <v>0</v>
      </c>
      <c r="W49" s="94">
        <f t="shared" si="11"/>
        <v>0</v>
      </c>
      <c r="X49" s="94">
        <v>0</v>
      </c>
      <c r="Y49" s="94">
        <f t="shared" si="12"/>
        <v>0</v>
      </c>
      <c r="Z49" s="94">
        <v>0</v>
      </c>
      <c r="AA49" s="95">
        <f t="shared" si="13"/>
        <v>0</v>
      </c>
      <c r="AR49" s="80" t="s">
        <v>64</v>
      </c>
      <c r="AT49" s="80" t="s">
        <v>60</v>
      </c>
      <c r="AU49" s="80" t="s">
        <v>23</v>
      </c>
      <c r="AY49" s="80" t="s">
        <v>59</v>
      </c>
      <c r="BE49" s="96">
        <f t="shared" si="14"/>
        <v>0</v>
      </c>
      <c r="BF49" s="96">
        <f t="shared" si="15"/>
        <v>0</v>
      </c>
      <c r="BG49" s="96">
        <f t="shared" si="16"/>
        <v>0</v>
      </c>
      <c r="BH49" s="96">
        <f t="shared" si="17"/>
        <v>0</v>
      </c>
      <c r="BI49" s="96">
        <f t="shared" si="18"/>
        <v>0</v>
      </c>
      <c r="BJ49" s="80" t="s">
        <v>5</v>
      </c>
      <c r="BK49" s="96">
        <f t="shared" si="19"/>
        <v>0</v>
      </c>
      <c r="BL49" s="80" t="s">
        <v>64</v>
      </c>
      <c r="BM49" s="80" t="s">
        <v>354</v>
      </c>
    </row>
    <row r="50" spans="1:63" s="84" customFormat="1" ht="29.85" customHeight="1">
      <c r="A50" s="21"/>
      <c r="B50" s="17"/>
      <c r="C50" s="18"/>
      <c r="D50" s="22" t="s">
        <v>34</v>
      </c>
      <c r="E50" s="22"/>
      <c r="F50" s="22"/>
      <c r="G50" s="22"/>
      <c r="H50" s="22"/>
      <c r="I50" s="22"/>
      <c r="J50" s="22"/>
      <c r="K50" s="22"/>
      <c r="L50" s="91"/>
      <c r="M50" s="91"/>
      <c r="N50" s="126">
        <f>BK50</f>
        <v>0</v>
      </c>
      <c r="O50" s="127"/>
      <c r="P50" s="127"/>
      <c r="Q50" s="127"/>
      <c r="R50" s="20"/>
      <c r="T50" s="85"/>
      <c r="U50" s="82"/>
      <c r="V50" s="82"/>
      <c r="W50" s="86">
        <f>W51</f>
        <v>9.95808</v>
      </c>
      <c r="X50" s="82"/>
      <c r="Y50" s="86">
        <f>Y51</f>
        <v>0</v>
      </c>
      <c r="Z50" s="82"/>
      <c r="AA50" s="87">
        <f>AA51</f>
        <v>0</v>
      </c>
      <c r="AR50" s="88" t="s">
        <v>5</v>
      </c>
      <c r="AT50" s="89" t="s">
        <v>17</v>
      </c>
      <c r="AU50" s="89" t="s">
        <v>5</v>
      </c>
      <c r="AY50" s="88" t="s">
        <v>59</v>
      </c>
      <c r="BK50" s="90">
        <f>BK51</f>
        <v>0</v>
      </c>
    </row>
    <row r="51" spans="1:65" s="71" customFormat="1" ht="22.5" customHeight="1">
      <c r="A51" s="4"/>
      <c r="B51" s="5"/>
      <c r="C51" s="23" t="s">
        <v>175</v>
      </c>
      <c r="D51" s="23" t="s">
        <v>60</v>
      </c>
      <c r="E51" s="24" t="s">
        <v>355</v>
      </c>
      <c r="F51" s="123" t="s">
        <v>356</v>
      </c>
      <c r="G51" s="123"/>
      <c r="H51" s="123"/>
      <c r="I51" s="123"/>
      <c r="J51" s="25" t="s">
        <v>80</v>
      </c>
      <c r="K51" s="26">
        <v>30.36</v>
      </c>
      <c r="L51" s="124"/>
      <c r="M51" s="124"/>
      <c r="N51" s="125">
        <f>ROUND(L51*K51,2)</f>
        <v>0</v>
      </c>
      <c r="O51" s="125"/>
      <c r="P51" s="125"/>
      <c r="Q51" s="125"/>
      <c r="R51" s="6"/>
      <c r="T51" s="92" t="s">
        <v>0</v>
      </c>
      <c r="U51" s="93" t="s">
        <v>15</v>
      </c>
      <c r="V51" s="94">
        <v>0.328</v>
      </c>
      <c r="W51" s="94">
        <f>V51*K51</f>
        <v>9.95808</v>
      </c>
      <c r="X51" s="94">
        <v>0</v>
      </c>
      <c r="Y51" s="94">
        <f>X51*K51</f>
        <v>0</v>
      </c>
      <c r="Z51" s="94">
        <v>0</v>
      </c>
      <c r="AA51" s="95">
        <f>Z51*K51</f>
        <v>0</v>
      </c>
      <c r="AR51" s="80" t="s">
        <v>64</v>
      </c>
      <c r="AT51" s="80" t="s">
        <v>60</v>
      </c>
      <c r="AU51" s="80" t="s">
        <v>23</v>
      </c>
      <c r="AY51" s="80" t="s">
        <v>59</v>
      </c>
      <c r="BE51" s="96">
        <f>IF(U51="základní",N51,0)</f>
        <v>0</v>
      </c>
      <c r="BF51" s="96">
        <f>IF(U51="snížená",N51,0)</f>
        <v>0</v>
      </c>
      <c r="BG51" s="96">
        <f>IF(U51="zákl. přenesená",N51,0)</f>
        <v>0</v>
      </c>
      <c r="BH51" s="96">
        <f>IF(U51="sníž. přenesená",N51,0)</f>
        <v>0</v>
      </c>
      <c r="BI51" s="96">
        <f>IF(U51="nulová",N51,0)</f>
        <v>0</v>
      </c>
      <c r="BJ51" s="80" t="s">
        <v>5</v>
      </c>
      <c r="BK51" s="96">
        <f>ROUND(L51*K51,2)</f>
        <v>0</v>
      </c>
      <c r="BL51" s="80" t="s">
        <v>64</v>
      </c>
      <c r="BM51" s="80" t="s">
        <v>357</v>
      </c>
    </row>
    <row r="52" spans="1:63" s="84" customFormat="1" ht="37.35" customHeight="1">
      <c r="A52" s="21"/>
      <c r="B52" s="17"/>
      <c r="C52" s="18"/>
      <c r="D52" s="19" t="s">
        <v>35</v>
      </c>
      <c r="E52" s="19"/>
      <c r="F52" s="19"/>
      <c r="G52" s="19"/>
      <c r="H52" s="19"/>
      <c r="I52" s="19"/>
      <c r="J52" s="19"/>
      <c r="K52" s="19"/>
      <c r="L52" s="83"/>
      <c r="M52" s="83"/>
      <c r="N52" s="131">
        <f>BK52</f>
        <v>0</v>
      </c>
      <c r="O52" s="132"/>
      <c r="P52" s="132"/>
      <c r="Q52" s="132"/>
      <c r="R52" s="20"/>
      <c r="T52" s="85"/>
      <c r="U52" s="82"/>
      <c r="V52" s="82"/>
      <c r="W52" s="86">
        <f>W53+W64+W72+W83</f>
        <v>504.68005100000005</v>
      </c>
      <c r="X52" s="82"/>
      <c r="Y52" s="86">
        <f>Y53+Y64+Y72+Y83</f>
        <v>2.7333376</v>
      </c>
      <c r="Z52" s="82"/>
      <c r="AA52" s="87">
        <f>AA53+AA64+AA72+AA83</f>
        <v>0.8279130000000001</v>
      </c>
      <c r="AR52" s="88" t="s">
        <v>23</v>
      </c>
      <c r="AT52" s="89" t="s">
        <v>17</v>
      </c>
      <c r="AU52" s="89" t="s">
        <v>18</v>
      </c>
      <c r="AY52" s="88" t="s">
        <v>59</v>
      </c>
      <c r="BK52" s="90">
        <f>BK53+BK64+BK72+BK83</f>
        <v>0</v>
      </c>
    </row>
    <row r="53" spans="1:63" s="84" customFormat="1" ht="19.9" customHeight="1">
      <c r="A53" s="21"/>
      <c r="B53" s="17"/>
      <c r="C53" s="18"/>
      <c r="D53" s="22" t="s">
        <v>40</v>
      </c>
      <c r="E53" s="22"/>
      <c r="F53" s="22"/>
      <c r="G53" s="22"/>
      <c r="H53" s="22"/>
      <c r="I53" s="22"/>
      <c r="J53" s="22"/>
      <c r="K53" s="22"/>
      <c r="L53" s="91"/>
      <c r="M53" s="91"/>
      <c r="N53" s="133">
        <f>BK53</f>
        <v>0</v>
      </c>
      <c r="O53" s="134"/>
      <c r="P53" s="134"/>
      <c r="Q53" s="134"/>
      <c r="R53" s="20"/>
      <c r="T53" s="85"/>
      <c r="U53" s="82"/>
      <c r="V53" s="82"/>
      <c r="W53" s="86">
        <f>SUM(W54:W63)</f>
        <v>498.289931</v>
      </c>
      <c r="X53" s="82"/>
      <c r="Y53" s="86">
        <f>SUM(Y54:Y63)</f>
        <v>2.7229254</v>
      </c>
      <c r="Z53" s="82"/>
      <c r="AA53" s="87">
        <f>SUM(AA54:AA63)</f>
        <v>0.8279130000000001</v>
      </c>
      <c r="AR53" s="88" t="s">
        <v>23</v>
      </c>
      <c r="AT53" s="89" t="s">
        <v>17</v>
      </c>
      <c r="AU53" s="89" t="s">
        <v>5</v>
      </c>
      <c r="AY53" s="88" t="s">
        <v>59</v>
      </c>
      <c r="BK53" s="90">
        <f>SUM(BK54:BK63)</f>
        <v>0</v>
      </c>
    </row>
    <row r="54" spans="1:65" s="71" customFormat="1" ht="22.5" customHeight="1">
      <c r="A54" s="4"/>
      <c r="B54" s="5"/>
      <c r="C54" s="23" t="s">
        <v>179</v>
      </c>
      <c r="D54" s="23" t="s">
        <v>60</v>
      </c>
      <c r="E54" s="24" t="s">
        <v>436</v>
      </c>
      <c r="F54" s="123" t="s">
        <v>437</v>
      </c>
      <c r="G54" s="123"/>
      <c r="H54" s="123"/>
      <c r="I54" s="123"/>
      <c r="J54" s="25" t="s">
        <v>128</v>
      </c>
      <c r="K54" s="26">
        <v>232.8</v>
      </c>
      <c r="L54" s="124"/>
      <c r="M54" s="124"/>
      <c r="N54" s="125">
        <f aca="true" t="shared" si="20" ref="N54:N63">ROUND(L54*K54,2)</f>
        <v>0</v>
      </c>
      <c r="O54" s="125"/>
      <c r="P54" s="125"/>
      <c r="Q54" s="125"/>
      <c r="R54" s="6"/>
      <c r="T54" s="92" t="s">
        <v>0</v>
      </c>
      <c r="U54" s="93" t="s">
        <v>15</v>
      </c>
      <c r="V54" s="94">
        <v>0.43</v>
      </c>
      <c r="W54" s="94">
        <f aca="true" t="shared" si="21" ref="W54:W63">V54*K54</f>
        <v>100.104</v>
      </c>
      <c r="X54" s="94">
        <v>0</v>
      </c>
      <c r="Y54" s="94">
        <f aca="true" t="shared" si="22" ref="Y54:Y63">X54*K54</f>
        <v>0</v>
      </c>
      <c r="Z54" s="94">
        <v>0.00191</v>
      </c>
      <c r="AA54" s="95">
        <f aca="true" t="shared" si="23" ref="AA54:AA63">Z54*K54</f>
        <v>0.44464800000000004</v>
      </c>
      <c r="AR54" s="80" t="s">
        <v>121</v>
      </c>
      <c r="AT54" s="80" t="s">
        <v>60</v>
      </c>
      <c r="AU54" s="80" t="s">
        <v>23</v>
      </c>
      <c r="AY54" s="80" t="s">
        <v>59</v>
      </c>
      <c r="BE54" s="96">
        <f aca="true" t="shared" si="24" ref="BE54:BE63">IF(U54="základní",N54,0)</f>
        <v>0</v>
      </c>
      <c r="BF54" s="96">
        <f aca="true" t="shared" si="25" ref="BF54:BF63">IF(U54="snížená",N54,0)</f>
        <v>0</v>
      </c>
      <c r="BG54" s="96">
        <f aca="true" t="shared" si="26" ref="BG54:BG63">IF(U54="zákl. přenesená",N54,0)</f>
        <v>0</v>
      </c>
      <c r="BH54" s="96">
        <f aca="true" t="shared" si="27" ref="BH54:BH63">IF(U54="sníž. přenesená",N54,0)</f>
        <v>0</v>
      </c>
      <c r="BI54" s="96">
        <f aca="true" t="shared" si="28" ref="BI54:BI63">IF(U54="nulová",N54,0)</f>
        <v>0</v>
      </c>
      <c r="BJ54" s="80" t="s">
        <v>5</v>
      </c>
      <c r="BK54" s="96">
        <f aca="true" t="shared" si="29" ref="BK54:BK63">ROUND(L54*K54,2)</f>
        <v>0</v>
      </c>
      <c r="BL54" s="80" t="s">
        <v>121</v>
      </c>
      <c r="BM54" s="80" t="s">
        <v>438</v>
      </c>
    </row>
    <row r="55" spans="1:65" s="71" customFormat="1" ht="22.5" customHeight="1">
      <c r="A55" s="4"/>
      <c r="B55" s="5"/>
      <c r="C55" s="23" t="s">
        <v>183</v>
      </c>
      <c r="D55" s="23" t="s">
        <v>60</v>
      </c>
      <c r="E55" s="24" t="s">
        <v>439</v>
      </c>
      <c r="F55" s="123" t="s">
        <v>440</v>
      </c>
      <c r="G55" s="123"/>
      <c r="H55" s="123"/>
      <c r="I55" s="123"/>
      <c r="J55" s="25" t="s">
        <v>128</v>
      </c>
      <c r="K55" s="26">
        <v>229.5</v>
      </c>
      <c r="L55" s="124"/>
      <c r="M55" s="124"/>
      <c r="N55" s="125">
        <f t="shared" si="20"/>
        <v>0</v>
      </c>
      <c r="O55" s="125"/>
      <c r="P55" s="125"/>
      <c r="Q55" s="125"/>
      <c r="R55" s="6"/>
      <c r="T55" s="92" t="s">
        <v>0</v>
      </c>
      <c r="U55" s="93" t="s">
        <v>15</v>
      </c>
      <c r="V55" s="94">
        <v>0.195</v>
      </c>
      <c r="W55" s="94">
        <f t="shared" si="21"/>
        <v>44.752500000000005</v>
      </c>
      <c r="X55" s="94">
        <v>0</v>
      </c>
      <c r="Y55" s="94">
        <f t="shared" si="22"/>
        <v>0</v>
      </c>
      <c r="Z55" s="94">
        <v>0.00167</v>
      </c>
      <c r="AA55" s="95">
        <f t="shared" si="23"/>
        <v>0.383265</v>
      </c>
      <c r="AR55" s="80" t="s">
        <v>121</v>
      </c>
      <c r="AT55" s="80" t="s">
        <v>60</v>
      </c>
      <c r="AU55" s="80" t="s">
        <v>23</v>
      </c>
      <c r="AY55" s="80" t="s">
        <v>59</v>
      </c>
      <c r="BE55" s="96">
        <f t="shared" si="24"/>
        <v>0</v>
      </c>
      <c r="BF55" s="96">
        <f t="shared" si="25"/>
        <v>0</v>
      </c>
      <c r="BG55" s="96">
        <f t="shared" si="26"/>
        <v>0</v>
      </c>
      <c r="BH55" s="96">
        <f t="shared" si="27"/>
        <v>0</v>
      </c>
      <c r="BI55" s="96">
        <f t="shared" si="28"/>
        <v>0</v>
      </c>
      <c r="BJ55" s="80" t="s">
        <v>5</v>
      </c>
      <c r="BK55" s="96">
        <f t="shared" si="29"/>
        <v>0</v>
      </c>
      <c r="BL55" s="80" t="s">
        <v>121</v>
      </c>
      <c r="BM55" s="80" t="s">
        <v>441</v>
      </c>
    </row>
    <row r="56" spans="1:65" s="71" customFormat="1" ht="44.25" customHeight="1">
      <c r="A56" s="4"/>
      <c r="B56" s="5"/>
      <c r="C56" s="23" t="s">
        <v>187</v>
      </c>
      <c r="D56" s="23" t="s">
        <v>60</v>
      </c>
      <c r="E56" s="24" t="s">
        <v>442</v>
      </c>
      <c r="F56" s="123" t="s">
        <v>443</v>
      </c>
      <c r="G56" s="123"/>
      <c r="H56" s="123"/>
      <c r="I56" s="123"/>
      <c r="J56" s="25" t="s">
        <v>128</v>
      </c>
      <c r="K56" s="26">
        <v>7.8</v>
      </c>
      <c r="L56" s="124"/>
      <c r="M56" s="124"/>
      <c r="N56" s="125">
        <f t="shared" si="20"/>
        <v>0</v>
      </c>
      <c r="O56" s="125"/>
      <c r="P56" s="125"/>
      <c r="Q56" s="125"/>
      <c r="R56" s="6"/>
      <c r="T56" s="92" t="s">
        <v>0</v>
      </c>
      <c r="U56" s="93" t="s">
        <v>15</v>
      </c>
      <c r="V56" s="94">
        <v>0.625</v>
      </c>
      <c r="W56" s="94">
        <f t="shared" si="21"/>
        <v>4.875</v>
      </c>
      <c r="X56" s="94">
        <v>0.00291</v>
      </c>
      <c r="Y56" s="94">
        <f t="shared" si="22"/>
        <v>0.022698</v>
      </c>
      <c r="Z56" s="94">
        <v>0</v>
      </c>
      <c r="AA56" s="95">
        <f t="shared" si="23"/>
        <v>0</v>
      </c>
      <c r="AR56" s="80" t="s">
        <v>121</v>
      </c>
      <c r="AT56" s="80" t="s">
        <v>60</v>
      </c>
      <c r="AU56" s="80" t="s">
        <v>23</v>
      </c>
      <c r="AY56" s="80" t="s">
        <v>59</v>
      </c>
      <c r="BE56" s="96">
        <f t="shared" si="24"/>
        <v>0</v>
      </c>
      <c r="BF56" s="96">
        <f t="shared" si="25"/>
        <v>0</v>
      </c>
      <c r="BG56" s="96">
        <f t="shared" si="26"/>
        <v>0</v>
      </c>
      <c r="BH56" s="96">
        <f t="shared" si="27"/>
        <v>0</v>
      </c>
      <c r="BI56" s="96">
        <f t="shared" si="28"/>
        <v>0</v>
      </c>
      <c r="BJ56" s="80" t="s">
        <v>5</v>
      </c>
      <c r="BK56" s="96">
        <f t="shared" si="29"/>
        <v>0</v>
      </c>
      <c r="BL56" s="80" t="s">
        <v>121</v>
      </c>
      <c r="BM56" s="80" t="s">
        <v>444</v>
      </c>
    </row>
    <row r="57" spans="1:65" s="71" customFormat="1" ht="44.25" customHeight="1">
      <c r="A57" s="4"/>
      <c r="B57" s="5"/>
      <c r="C57" s="23" t="s">
        <v>191</v>
      </c>
      <c r="D57" s="23" t="s">
        <v>60</v>
      </c>
      <c r="E57" s="24" t="s">
        <v>445</v>
      </c>
      <c r="F57" s="123" t="s">
        <v>446</v>
      </c>
      <c r="G57" s="123"/>
      <c r="H57" s="123"/>
      <c r="I57" s="123"/>
      <c r="J57" s="25" t="s">
        <v>128</v>
      </c>
      <c r="K57" s="26">
        <v>225</v>
      </c>
      <c r="L57" s="124"/>
      <c r="M57" s="124"/>
      <c r="N57" s="125">
        <f t="shared" si="20"/>
        <v>0</v>
      </c>
      <c r="O57" s="125"/>
      <c r="P57" s="125"/>
      <c r="Q57" s="125"/>
      <c r="R57" s="6"/>
      <c r="T57" s="92" t="s">
        <v>0</v>
      </c>
      <c r="U57" s="93" t="s">
        <v>15</v>
      </c>
      <c r="V57" s="94">
        <v>0.995</v>
      </c>
      <c r="W57" s="94">
        <f t="shared" si="21"/>
        <v>223.875</v>
      </c>
      <c r="X57" s="94">
        <v>0.00696</v>
      </c>
      <c r="Y57" s="94">
        <f t="shared" si="22"/>
        <v>1.566</v>
      </c>
      <c r="Z57" s="94">
        <v>0</v>
      </c>
      <c r="AA57" s="95">
        <f t="shared" si="23"/>
        <v>0</v>
      </c>
      <c r="AR57" s="80" t="s">
        <v>121</v>
      </c>
      <c r="AT57" s="80" t="s">
        <v>60</v>
      </c>
      <c r="AU57" s="80" t="s">
        <v>23</v>
      </c>
      <c r="AY57" s="80" t="s">
        <v>59</v>
      </c>
      <c r="BE57" s="96">
        <f t="shared" si="24"/>
        <v>0</v>
      </c>
      <c r="BF57" s="96">
        <f t="shared" si="25"/>
        <v>0</v>
      </c>
      <c r="BG57" s="96">
        <f t="shared" si="26"/>
        <v>0</v>
      </c>
      <c r="BH57" s="96">
        <f t="shared" si="27"/>
        <v>0</v>
      </c>
      <c r="BI57" s="96">
        <f t="shared" si="28"/>
        <v>0</v>
      </c>
      <c r="BJ57" s="80" t="s">
        <v>5</v>
      </c>
      <c r="BK57" s="96">
        <f t="shared" si="29"/>
        <v>0</v>
      </c>
      <c r="BL57" s="80" t="s">
        <v>121</v>
      </c>
      <c r="BM57" s="80" t="s">
        <v>447</v>
      </c>
    </row>
    <row r="58" spans="1:65" s="71" customFormat="1" ht="44.25" customHeight="1">
      <c r="A58" s="4"/>
      <c r="B58" s="5"/>
      <c r="C58" s="23" t="s">
        <v>195</v>
      </c>
      <c r="D58" s="23" t="s">
        <v>60</v>
      </c>
      <c r="E58" s="24" t="s">
        <v>448</v>
      </c>
      <c r="F58" s="123" t="s">
        <v>449</v>
      </c>
      <c r="G58" s="123"/>
      <c r="H58" s="123"/>
      <c r="I58" s="123"/>
      <c r="J58" s="25" t="s">
        <v>128</v>
      </c>
      <c r="K58" s="26">
        <v>229.5</v>
      </c>
      <c r="L58" s="124"/>
      <c r="M58" s="124"/>
      <c r="N58" s="125">
        <f t="shared" si="20"/>
        <v>0</v>
      </c>
      <c r="O58" s="125"/>
      <c r="P58" s="125"/>
      <c r="Q58" s="125"/>
      <c r="R58" s="6"/>
      <c r="T58" s="92" t="s">
        <v>0</v>
      </c>
      <c r="U58" s="93" t="s">
        <v>15</v>
      </c>
      <c r="V58" s="94">
        <v>0.347</v>
      </c>
      <c r="W58" s="94">
        <f t="shared" si="21"/>
        <v>79.6365</v>
      </c>
      <c r="X58" s="94">
        <v>0.00291</v>
      </c>
      <c r="Y58" s="94">
        <f t="shared" si="22"/>
        <v>0.6678449999999999</v>
      </c>
      <c r="Z58" s="94">
        <v>0</v>
      </c>
      <c r="AA58" s="95">
        <f t="shared" si="23"/>
        <v>0</v>
      </c>
      <c r="AR58" s="80" t="s">
        <v>121</v>
      </c>
      <c r="AT58" s="80" t="s">
        <v>60</v>
      </c>
      <c r="AU58" s="80" t="s">
        <v>23</v>
      </c>
      <c r="AY58" s="80" t="s">
        <v>59</v>
      </c>
      <c r="BE58" s="96">
        <f t="shared" si="24"/>
        <v>0</v>
      </c>
      <c r="BF58" s="96">
        <f t="shared" si="25"/>
        <v>0</v>
      </c>
      <c r="BG58" s="96">
        <f t="shared" si="26"/>
        <v>0</v>
      </c>
      <c r="BH58" s="96">
        <f t="shared" si="27"/>
        <v>0</v>
      </c>
      <c r="BI58" s="96">
        <f t="shared" si="28"/>
        <v>0</v>
      </c>
      <c r="BJ58" s="80" t="s">
        <v>5</v>
      </c>
      <c r="BK58" s="96">
        <f t="shared" si="29"/>
        <v>0</v>
      </c>
      <c r="BL58" s="80" t="s">
        <v>121</v>
      </c>
      <c r="BM58" s="80" t="s">
        <v>450</v>
      </c>
    </row>
    <row r="59" spans="1:65" s="71" customFormat="1" ht="57" customHeight="1">
      <c r="A59" s="4"/>
      <c r="B59" s="5"/>
      <c r="C59" s="23" t="s">
        <v>199</v>
      </c>
      <c r="D59" s="23" t="s">
        <v>60</v>
      </c>
      <c r="E59" s="24" t="s">
        <v>451</v>
      </c>
      <c r="F59" s="123" t="s">
        <v>452</v>
      </c>
      <c r="G59" s="123"/>
      <c r="H59" s="123"/>
      <c r="I59" s="123"/>
      <c r="J59" s="25" t="s">
        <v>128</v>
      </c>
      <c r="K59" s="26">
        <v>1</v>
      </c>
      <c r="L59" s="124"/>
      <c r="M59" s="124"/>
      <c r="N59" s="125">
        <f t="shared" si="20"/>
        <v>0</v>
      </c>
      <c r="O59" s="125"/>
      <c r="P59" s="125"/>
      <c r="Q59" s="125"/>
      <c r="R59" s="6"/>
      <c r="T59" s="92" t="s">
        <v>0</v>
      </c>
      <c r="U59" s="93" t="s">
        <v>15</v>
      </c>
      <c r="V59" s="94">
        <v>0.232</v>
      </c>
      <c r="W59" s="94">
        <f t="shared" si="21"/>
        <v>0.232</v>
      </c>
      <c r="X59" s="94">
        <v>0.00291</v>
      </c>
      <c r="Y59" s="94">
        <f t="shared" si="22"/>
        <v>0.00291</v>
      </c>
      <c r="Z59" s="94">
        <v>0</v>
      </c>
      <c r="AA59" s="95">
        <f t="shared" si="23"/>
        <v>0</v>
      </c>
      <c r="AR59" s="80" t="s">
        <v>121</v>
      </c>
      <c r="AT59" s="80" t="s">
        <v>60</v>
      </c>
      <c r="AU59" s="80" t="s">
        <v>23</v>
      </c>
      <c r="AY59" s="80" t="s">
        <v>59</v>
      </c>
      <c r="BE59" s="96">
        <f t="shared" si="24"/>
        <v>0</v>
      </c>
      <c r="BF59" s="96">
        <f t="shared" si="25"/>
        <v>0</v>
      </c>
      <c r="BG59" s="96">
        <f t="shared" si="26"/>
        <v>0</v>
      </c>
      <c r="BH59" s="96">
        <f t="shared" si="27"/>
        <v>0</v>
      </c>
      <c r="BI59" s="96">
        <f t="shared" si="28"/>
        <v>0</v>
      </c>
      <c r="BJ59" s="80" t="s">
        <v>5</v>
      </c>
      <c r="BK59" s="96">
        <f t="shared" si="29"/>
        <v>0</v>
      </c>
      <c r="BL59" s="80" t="s">
        <v>121</v>
      </c>
      <c r="BM59" s="80" t="s">
        <v>453</v>
      </c>
    </row>
    <row r="60" spans="1:65" s="71" customFormat="1" ht="31.5" customHeight="1">
      <c r="A60" s="4"/>
      <c r="B60" s="5"/>
      <c r="C60" s="23" t="s">
        <v>203</v>
      </c>
      <c r="D60" s="23" t="s">
        <v>60</v>
      </c>
      <c r="E60" s="24" t="s">
        <v>454</v>
      </c>
      <c r="F60" s="123" t="s">
        <v>455</v>
      </c>
      <c r="G60" s="123"/>
      <c r="H60" s="123"/>
      <c r="I60" s="123"/>
      <c r="J60" s="25" t="s">
        <v>128</v>
      </c>
      <c r="K60" s="26">
        <v>89.5</v>
      </c>
      <c r="L60" s="124"/>
      <c r="M60" s="124"/>
      <c r="N60" s="125">
        <f t="shared" si="20"/>
        <v>0</v>
      </c>
      <c r="O60" s="125"/>
      <c r="P60" s="125"/>
      <c r="Q60" s="125"/>
      <c r="R60" s="6"/>
      <c r="T60" s="92" t="s">
        <v>0</v>
      </c>
      <c r="U60" s="93" t="s">
        <v>15</v>
      </c>
      <c r="V60" s="94">
        <v>0.278</v>
      </c>
      <c r="W60" s="94">
        <f t="shared" si="21"/>
        <v>24.881000000000004</v>
      </c>
      <c r="X60" s="94">
        <v>0.00436</v>
      </c>
      <c r="Y60" s="94">
        <f t="shared" si="22"/>
        <v>0.39022</v>
      </c>
      <c r="Z60" s="94">
        <v>0</v>
      </c>
      <c r="AA60" s="95">
        <f t="shared" si="23"/>
        <v>0</v>
      </c>
      <c r="AR60" s="80" t="s">
        <v>121</v>
      </c>
      <c r="AT60" s="80" t="s">
        <v>60</v>
      </c>
      <c r="AU60" s="80" t="s">
        <v>23</v>
      </c>
      <c r="AY60" s="80" t="s">
        <v>59</v>
      </c>
      <c r="BE60" s="96">
        <f t="shared" si="24"/>
        <v>0</v>
      </c>
      <c r="BF60" s="96">
        <f t="shared" si="25"/>
        <v>0</v>
      </c>
      <c r="BG60" s="96">
        <f t="shared" si="26"/>
        <v>0</v>
      </c>
      <c r="BH60" s="96">
        <f t="shared" si="27"/>
        <v>0</v>
      </c>
      <c r="BI60" s="96">
        <f t="shared" si="28"/>
        <v>0</v>
      </c>
      <c r="BJ60" s="80" t="s">
        <v>5</v>
      </c>
      <c r="BK60" s="96">
        <f t="shared" si="29"/>
        <v>0</v>
      </c>
      <c r="BL60" s="80" t="s">
        <v>121</v>
      </c>
      <c r="BM60" s="80" t="s">
        <v>456</v>
      </c>
    </row>
    <row r="61" spans="1:65" s="71" customFormat="1" ht="44.25" customHeight="1">
      <c r="A61" s="4"/>
      <c r="B61" s="5"/>
      <c r="C61" s="23" t="s">
        <v>207</v>
      </c>
      <c r="D61" s="23" t="s">
        <v>60</v>
      </c>
      <c r="E61" s="24" t="s">
        <v>457</v>
      </c>
      <c r="F61" s="123" t="s">
        <v>458</v>
      </c>
      <c r="G61" s="123"/>
      <c r="H61" s="123"/>
      <c r="I61" s="123"/>
      <c r="J61" s="25" t="s">
        <v>128</v>
      </c>
      <c r="K61" s="26">
        <v>18.97</v>
      </c>
      <c r="L61" s="124"/>
      <c r="M61" s="124"/>
      <c r="N61" s="125">
        <f t="shared" si="20"/>
        <v>0</v>
      </c>
      <c r="O61" s="125"/>
      <c r="P61" s="125"/>
      <c r="Q61" s="125"/>
      <c r="R61" s="6"/>
      <c r="T61" s="92" t="s">
        <v>0</v>
      </c>
      <c r="U61" s="93" t="s">
        <v>15</v>
      </c>
      <c r="V61" s="94">
        <v>0.265</v>
      </c>
      <c r="W61" s="94">
        <f t="shared" si="21"/>
        <v>5.02705</v>
      </c>
      <c r="X61" s="94">
        <v>0.00322</v>
      </c>
      <c r="Y61" s="94">
        <f t="shared" si="22"/>
        <v>0.0610834</v>
      </c>
      <c r="Z61" s="94">
        <v>0</v>
      </c>
      <c r="AA61" s="95">
        <f t="shared" si="23"/>
        <v>0</v>
      </c>
      <c r="AR61" s="80" t="s">
        <v>121</v>
      </c>
      <c r="AT61" s="80" t="s">
        <v>60</v>
      </c>
      <c r="AU61" s="80" t="s">
        <v>23</v>
      </c>
      <c r="AY61" s="80" t="s">
        <v>59</v>
      </c>
      <c r="BE61" s="96">
        <f t="shared" si="24"/>
        <v>0</v>
      </c>
      <c r="BF61" s="96">
        <f t="shared" si="25"/>
        <v>0</v>
      </c>
      <c r="BG61" s="96">
        <f t="shared" si="26"/>
        <v>0</v>
      </c>
      <c r="BH61" s="96">
        <f t="shared" si="27"/>
        <v>0</v>
      </c>
      <c r="BI61" s="96">
        <f t="shared" si="28"/>
        <v>0</v>
      </c>
      <c r="BJ61" s="80" t="s">
        <v>5</v>
      </c>
      <c r="BK61" s="96">
        <f t="shared" si="29"/>
        <v>0</v>
      </c>
      <c r="BL61" s="80" t="s">
        <v>121</v>
      </c>
      <c r="BM61" s="80" t="s">
        <v>459</v>
      </c>
    </row>
    <row r="62" spans="1:65" s="71" customFormat="1" ht="31.5" customHeight="1">
      <c r="A62" s="4"/>
      <c r="B62" s="5"/>
      <c r="C62" s="23" t="s">
        <v>211</v>
      </c>
      <c r="D62" s="23" t="s">
        <v>60</v>
      </c>
      <c r="E62" s="24" t="s">
        <v>460</v>
      </c>
      <c r="F62" s="123" t="s">
        <v>461</v>
      </c>
      <c r="G62" s="123"/>
      <c r="H62" s="123"/>
      <c r="I62" s="123"/>
      <c r="J62" s="25" t="s">
        <v>128</v>
      </c>
      <c r="K62" s="26">
        <v>4.3</v>
      </c>
      <c r="L62" s="124"/>
      <c r="M62" s="124"/>
      <c r="N62" s="125">
        <f t="shared" si="20"/>
        <v>0</v>
      </c>
      <c r="O62" s="125"/>
      <c r="P62" s="125"/>
      <c r="Q62" s="125"/>
      <c r="R62" s="6"/>
      <c r="T62" s="92" t="s">
        <v>0</v>
      </c>
      <c r="U62" s="93" t="s">
        <v>15</v>
      </c>
      <c r="V62" s="94">
        <v>0.334</v>
      </c>
      <c r="W62" s="94">
        <f t="shared" si="21"/>
        <v>1.4362</v>
      </c>
      <c r="X62" s="94">
        <v>0.00283</v>
      </c>
      <c r="Y62" s="94">
        <f t="shared" si="22"/>
        <v>0.012169</v>
      </c>
      <c r="Z62" s="94">
        <v>0</v>
      </c>
      <c r="AA62" s="95">
        <f t="shared" si="23"/>
        <v>0</v>
      </c>
      <c r="AR62" s="80" t="s">
        <v>121</v>
      </c>
      <c r="AT62" s="80" t="s">
        <v>60</v>
      </c>
      <c r="AU62" s="80" t="s">
        <v>23</v>
      </c>
      <c r="AY62" s="80" t="s">
        <v>59</v>
      </c>
      <c r="BE62" s="96">
        <f t="shared" si="24"/>
        <v>0</v>
      </c>
      <c r="BF62" s="96">
        <f t="shared" si="25"/>
        <v>0</v>
      </c>
      <c r="BG62" s="96">
        <f t="shared" si="26"/>
        <v>0</v>
      </c>
      <c r="BH62" s="96">
        <f t="shared" si="27"/>
        <v>0</v>
      </c>
      <c r="BI62" s="96">
        <f t="shared" si="28"/>
        <v>0</v>
      </c>
      <c r="BJ62" s="80" t="s">
        <v>5</v>
      </c>
      <c r="BK62" s="96">
        <f t="shared" si="29"/>
        <v>0</v>
      </c>
      <c r="BL62" s="80" t="s">
        <v>121</v>
      </c>
      <c r="BM62" s="80" t="s">
        <v>462</v>
      </c>
    </row>
    <row r="63" spans="1:65" s="71" customFormat="1" ht="31.5" customHeight="1">
      <c r="A63" s="4"/>
      <c r="B63" s="5"/>
      <c r="C63" s="23" t="s">
        <v>215</v>
      </c>
      <c r="D63" s="23" t="s">
        <v>60</v>
      </c>
      <c r="E63" s="24" t="s">
        <v>463</v>
      </c>
      <c r="F63" s="123" t="s">
        <v>464</v>
      </c>
      <c r="G63" s="123"/>
      <c r="H63" s="123"/>
      <c r="I63" s="123"/>
      <c r="J63" s="25" t="s">
        <v>80</v>
      </c>
      <c r="K63" s="26">
        <v>2.723</v>
      </c>
      <c r="L63" s="124"/>
      <c r="M63" s="124"/>
      <c r="N63" s="125">
        <f t="shared" si="20"/>
        <v>0</v>
      </c>
      <c r="O63" s="125"/>
      <c r="P63" s="125"/>
      <c r="Q63" s="125"/>
      <c r="R63" s="6"/>
      <c r="T63" s="92" t="s">
        <v>0</v>
      </c>
      <c r="U63" s="93" t="s">
        <v>15</v>
      </c>
      <c r="V63" s="94">
        <v>4.947</v>
      </c>
      <c r="W63" s="94">
        <f t="shared" si="21"/>
        <v>13.470680999999999</v>
      </c>
      <c r="X63" s="94">
        <v>0</v>
      </c>
      <c r="Y63" s="94">
        <f t="shared" si="22"/>
        <v>0</v>
      </c>
      <c r="Z63" s="94">
        <v>0</v>
      </c>
      <c r="AA63" s="95">
        <f t="shared" si="23"/>
        <v>0</v>
      </c>
      <c r="AR63" s="80" t="s">
        <v>121</v>
      </c>
      <c r="AT63" s="80" t="s">
        <v>60</v>
      </c>
      <c r="AU63" s="80" t="s">
        <v>23</v>
      </c>
      <c r="AY63" s="80" t="s">
        <v>59</v>
      </c>
      <c r="BE63" s="96">
        <f t="shared" si="24"/>
        <v>0</v>
      </c>
      <c r="BF63" s="96">
        <f t="shared" si="25"/>
        <v>0</v>
      </c>
      <c r="BG63" s="96">
        <f t="shared" si="26"/>
        <v>0</v>
      </c>
      <c r="BH63" s="96">
        <f t="shared" si="27"/>
        <v>0</v>
      </c>
      <c r="BI63" s="96">
        <f t="shared" si="28"/>
        <v>0</v>
      </c>
      <c r="BJ63" s="80" t="s">
        <v>5</v>
      </c>
      <c r="BK63" s="96">
        <f t="shared" si="29"/>
        <v>0</v>
      </c>
      <c r="BL63" s="80" t="s">
        <v>121</v>
      </c>
      <c r="BM63" s="80" t="s">
        <v>465</v>
      </c>
    </row>
    <row r="64" spans="1:63" s="84" customFormat="1" ht="29.85" customHeight="1">
      <c r="A64" s="21"/>
      <c r="B64" s="17"/>
      <c r="C64" s="18"/>
      <c r="D64" s="22" t="s">
        <v>41</v>
      </c>
      <c r="E64" s="22"/>
      <c r="F64" s="22"/>
      <c r="G64" s="22"/>
      <c r="H64" s="22"/>
      <c r="I64" s="22"/>
      <c r="J64" s="22"/>
      <c r="K64" s="22"/>
      <c r="L64" s="91"/>
      <c r="M64" s="91"/>
      <c r="N64" s="126">
        <f>BK64</f>
        <v>0</v>
      </c>
      <c r="O64" s="127"/>
      <c r="P64" s="127"/>
      <c r="Q64" s="127"/>
      <c r="R64" s="20"/>
      <c r="T64" s="85"/>
      <c r="U64" s="82"/>
      <c r="V64" s="82"/>
      <c r="W64" s="86">
        <f>SUM(W65:W71)</f>
        <v>0</v>
      </c>
      <c r="X64" s="82"/>
      <c r="Y64" s="86">
        <f>SUM(Y65:Y71)</f>
        <v>0</v>
      </c>
      <c r="Z64" s="82"/>
      <c r="AA64" s="87">
        <f>SUM(AA65:AA71)</f>
        <v>0</v>
      </c>
      <c r="AR64" s="88" t="s">
        <v>23</v>
      </c>
      <c r="AT64" s="89" t="s">
        <v>17</v>
      </c>
      <c r="AU64" s="89" t="s">
        <v>5</v>
      </c>
      <c r="AY64" s="88" t="s">
        <v>59</v>
      </c>
      <c r="BK64" s="90">
        <f>SUM(BK65:BK71)</f>
        <v>0</v>
      </c>
    </row>
    <row r="65" spans="1:65" s="71" customFormat="1" ht="57" customHeight="1">
      <c r="A65" s="4"/>
      <c r="B65" s="5"/>
      <c r="C65" s="23" t="s">
        <v>219</v>
      </c>
      <c r="D65" s="23" t="s">
        <v>60</v>
      </c>
      <c r="E65" s="24" t="s">
        <v>466</v>
      </c>
      <c r="F65" s="123" t="s">
        <v>467</v>
      </c>
      <c r="G65" s="123"/>
      <c r="H65" s="123"/>
      <c r="I65" s="123"/>
      <c r="J65" s="25" t="s">
        <v>296</v>
      </c>
      <c r="K65" s="26">
        <v>1</v>
      </c>
      <c r="L65" s="124"/>
      <c r="M65" s="124"/>
      <c r="N65" s="125">
        <f aca="true" t="shared" si="30" ref="N65:N71">ROUND(L65*K65,2)</f>
        <v>0</v>
      </c>
      <c r="O65" s="125"/>
      <c r="P65" s="125"/>
      <c r="Q65" s="125"/>
      <c r="R65" s="6"/>
      <c r="T65" s="92" t="s">
        <v>0</v>
      </c>
      <c r="U65" s="93" t="s">
        <v>15</v>
      </c>
      <c r="V65" s="94">
        <v>0</v>
      </c>
      <c r="W65" s="94">
        <f aca="true" t="shared" si="31" ref="W65:W71">V65*K65</f>
        <v>0</v>
      </c>
      <c r="X65" s="94">
        <v>0</v>
      </c>
      <c r="Y65" s="94">
        <f aca="true" t="shared" si="32" ref="Y65:Y71">X65*K65</f>
        <v>0</v>
      </c>
      <c r="Z65" s="94">
        <v>0</v>
      </c>
      <c r="AA65" s="95">
        <f aca="true" t="shared" si="33" ref="AA65:AA71">Z65*K65</f>
        <v>0</v>
      </c>
      <c r="AR65" s="80" t="s">
        <v>121</v>
      </c>
      <c r="AT65" s="80" t="s">
        <v>60</v>
      </c>
      <c r="AU65" s="80" t="s">
        <v>23</v>
      </c>
      <c r="AY65" s="80" t="s">
        <v>59</v>
      </c>
      <c r="BE65" s="96">
        <f aca="true" t="shared" si="34" ref="BE65:BE71">IF(U65="základní",N65,0)</f>
        <v>0</v>
      </c>
      <c r="BF65" s="96">
        <f aca="true" t="shared" si="35" ref="BF65:BF71">IF(U65="snížená",N65,0)</f>
        <v>0</v>
      </c>
      <c r="BG65" s="96">
        <f aca="true" t="shared" si="36" ref="BG65:BG71">IF(U65="zákl. přenesená",N65,0)</f>
        <v>0</v>
      </c>
      <c r="BH65" s="96">
        <f aca="true" t="shared" si="37" ref="BH65:BH71">IF(U65="sníž. přenesená",N65,0)</f>
        <v>0</v>
      </c>
      <c r="BI65" s="96">
        <f aca="true" t="shared" si="38" ref="BI65:BI71">IF(U65="nulová",N65,0)</f>
        <v>0</v>
      </c>
      <c r="BJ65" s="80" t="s">
        <v>5</v>
      </c>
      <c r="BK65" s="96">
        <f aca="true" t="shared" si="39" ref="BK65:BK71">ROUND(L65*K65,2)</f>
        <v>0</v>
      </c>
      <c r="BL65" s="80" t="s">
        <v>121</v>
      </c>
      <c r="BM65" s="80" t="s">
        <v>468</v>
      </c>
    </row>
    <row r="66" spans="1:65" s="71" customFormat="1" ht="57" customHeight="1">
      <c r="A66" s="4"/>
      <c r="B66" s="5"/>
      <c r="C66" s="23" t="s">
        <v>223</v>
      </c>
      <c r="D66" s="23" t="s">
        <v>60</v>
      </c>
      <c r="E66" s="24" t="s">
        <v>469</v>
      </c>
      <c r="F66" s="123" t="s">
        <v>470</v>
      </c>
      <c r="G66" s="123"/>
      <c r="H66" s="123"/>
      <c r="I66" s="123"/>
      <c r="J66" s="25" t="s">
        <v>296</v>
      </c>
      <c r="K66" s="26">
        <v>1</v>
      </c>
      <c r="L66" s="124"/>
      <c r="M66" s="124"/>
      <c r="N66" s="125">
        <f t="shared" si="30"/>
        <v>0</v>
      </c>
      <c r="O66" s="125"/>
      <c r="P66" s="125"/>
      <c r="Q66" s="125"/>
      <c r="R66" s="6"/>
      <c r="T66" s="92" t="s">
        <v>0</v>
      </c>
      <c r="U66" s="93" t="s">
        <v>15</v>
      </c>
      <c r="V66" s="94">
        <v>0</v>
      </c>
      <c r="W66" s="94">
        <f t="shared" si="31"/>
        <v>0</v>
      </c>
      <c r="X66" s="94">
        <v>0</v>
      </c>
      <c r="Y66" s="94">
        <f t="shared" si="32"/>
        <v>0</v>
      </c>
      <c r="Z66" s="94">
        <v>0</v>
      </c>
      <c r="AA66" s="95">
        <f t="shared" si="33"/>
        <v>0</v>
      </c>
      <c r="AR66" s="80" t="s">
        <v>121</v>
      </c>
      <c r="AT66" s="80" t="s">
        <v>60</v>
      </c>
      <c r="AU66" s="80" t="s">
        <v>23</v>
      </c>
      <c r="AY66" s="80" t="s">
        <v>59</v>
      </c>
      <c r="BE66" s="96">
        <f t="shared" si="34"/>
        <v>0</v>
      </c>
      <c r="BF66" s="96">
        <f t="shared" si="35"/>
        <v>0</v>
      </c>
      <c r="BG66" s="96">
        <f t="shared" si="36"/>
        <v>0</v>
      </c>
      <c r="BH66" s="96">
        <f t="shared" si="37"/>
        <v>0</v>
      </c>
      <c r="BI66" s="96">
        <f t="shared" si="38"/>
        <v>0</v>
      </c>
      <c r="BJ66" s="80" t="s">
        <v>5</v>
      </c>
      <c r="BK66" s="96">
        <f t="shared" si="39"/>
        <v>0</v>
      </c>
      <c r="BL66" s="80" t="s">
        <v>121</v>
      </c>
      <c r="BM66" s="80" t="s">
        <v>471</v>
      </c>
    </row>
    <row r="67" spans="1:65" s="71" customFormat="1" ht="44.25" customHeight="1">
      <c r="A67" s="4"/>
      <c r="B67" s="5"/>
      <c r="C67" s="23" t="s">
        <v>227</v>
      </c>
      <c r="D67" s="23" t="s">
        <v>60</v>
      </c>
      <c r="E67" s="24" t="s">
        <v>472</v>
      </c>
      <c r="F67" s="130" t="s">
        <v>641</v>
      </c>
      <c r="G67" s="123"/>
      <c r="H67" s="123"/>
      <c r="I67" s="123"/>
      <c r="J67" s="25" t="s">
        <v>296</v>
      </c>
      <c r="K67" s="26">
        <v>5</v>
      </c>
      <c r="L67" s="124"/>
      <c r="M67" s="124"/>
      <c r="N67" s="125">
        <f t="shared" si="30"/>
        <v>0</v>
      </c>
      <c r="O67" s="125"/>
      <c r="P67" s="125"/>
      <c r="Q67" s="125"/>
      <c r="R67" s="6"/>
      <c r="T67" s="92" t="s">
        <v>0</v>
      </c>
      <c r="U67" s="93" t="s">
        <v>15</v>
      </c>
      <c r="V67" s="94">
        <v>0</v>
      </c>
      <c r="W67" s="94">
        <f t="shared" si="31"/>
        <v>0</v>
      </c>
      <c r="X67" s="94">
        <v>0</v>
      </c>
      <c r="Y67" s="94">
        <f t="shared" si="32"/>
        <v>0</v>
      </c>
      <c r="Z67" s="94">
        <v>0</v>
      </c>
      <c r="AA67" s="95">
        <f t="shared" si="33"/>
        <v>0</v>
      </c>
      <c r="AR67" s="80" t="s">
        <v>121</v>
      </c>
      <c r="AT67" s="80" t="s">
        <v>60</v>
      </c>
      <c r="AU67" s="80" t="s">
        <v>23</v>
      </c>
      <c r="AY67" s="80" t="s">
        <v>59</v>
      </c>
      <c r="BE67" s="96">
        <f t="shared" si="34"/>
        <v>0</v>
      </c>
      <c r="BF67" s="96">
        <f t="shared" si="35"/>
        <v>0</v>
      </c>
      <c r="BG67" s="96">
        <f t="shared" si="36"/>
        <v>0</v>
      </c>
      <c r="BH67" s="96">
        <f t="shared" si="37"/>
        <v>0</v>
      </c>
      <c r="BI67" s="96">
        <f t="shared" si="38"/>
        <v>0</v>
      </c>
      <c r="BJ67" s="80" t="s">
        <v>5</v>
      </c>
      <c r="BK67" s="96">
        <f t="shared" si="39"/>
        <v>0</v>
      </c>
      <c r="BL67" s="80" t="s">
        <v>121</v>
      </c>
      <c r="BM67" s="80" t="s">
        <v>473</v>
      </c>
    </row>
    <row r="68" spans="1:65" s="71" customFormat="1" ht="44.25" customHeight="1">
      <c r="A68" s="4"/>
      <c r="B68" s="5"/>
      <c r="C68" s="23" t="s">
        <v>232</v>
      </c>
      <c r="D68" s="23" t="s">
        <v>60</v>
      </c>
      <c r="E68" s="24" t="s">
        <v>474</v>
      </c>
      <c r="F68" s="123" t="s">
        <v>475</v>
      </c>
      <c r="G68" s="123"/>
      <c r="H68" s="123"/>
      <c r="I68" s="123"/>
      <c r="J68" s="25" t="s">
        <v>296</v>
      </c>
      <c r="K68" s="26">
        <v>2</v>
      </c>
      <c r="L68" s="124"/>
      <c r="M68" s="124"/>
      <c r="N68" s="125">
        <f t="shared" si="30"/>
        <v>0</v>
      </c>
      <c r="O68" s="125"/>
      <c r="P68" s="125"/>
      <c r="Q68" s="125"/>
      <c r="R68" s="6"/>
      <c r="T68" s="92" t="s">
        <v>0</v>
      </c>
      <c r="U68" s="93" t="s">
        <v>15</v>
      </c>
      <c r="V68" s="94">
        <v>0</v>
      </c>
      <c r="W68" s="94">
        <f t="shared" si="31"/>
        <v>0</v>
      </c>
      <c r="X68" s="94">
        <v>0</v>
      </c>
      <c r="Y68" s="94">
        <f t="shared" si="32"/>
        <v>0</v>
      </c>
      <c r="Z68" s="94">
        <v>0</v>
      </c>
      <c r="AA68" s="95">
        <f t="shared" si="33"/>
        <v>0</v>
      </c>
      <c r="AR68" s="80" t="s">
        <v>121</v>
      </c>
      <c r="AT68" s="80" t="s">
        <v>60</v>
      </c>
      <c r="AU68" s="80" t="s">
        <v>23</v>
      </c>
      <c r="AY68" s="80" t="s">
        <v>59</v>
      </c>
      <c r="BE68" s="96">
        <f t="shared" si="34"/>
        <v>0</v>
      </c>
      <c r="BF68" s="96">
        <f t="shared" si="35"/>
        <v>0</v>
      </c>
      <c r="BG68" s="96">
        <f t="shared" si="36"/>
        <v>0</v>
      </c>
      <c r="BH68" s="96">
        <f t="shared" si="37"/>
        <v>0</v>
      </c>
      <c r="BI68" s="96">
        <f t="shared" si="38"/>
        <v>0</v>
      </c>
      <c r="BJ68" s="80" t="s">
        <v>5</v>
      </c>
      <c r="BK68" s="96">
        <f t="shared" si="39"/>
        <v>0</v>
      </c>
      <c r="BL68" s="80" t="s">
        <v>121</v>
      </c>
      <c r="BM68" s="80" t="s">
        <v>476</v>
      </c>
    </row>
    <row r="69" spans="1:65" s="71" customFormat="1" ht="44.25" customHeight="1">
      <c r="A69" s="4"/>
      <c r="B69" s="5"/>
      <c r="C69" s="23" t="s">
        <v>236</v>
      </c>
      <c r="D69" s="23" t="s">
        <v>60</v>
      </c>
      <c r="E69" s="24" t="s">
        <v>477</v>
      </c>
      <c r="F69" s="123" t="s">
        <v>478</v>
      </c>
      <c r="G69" s="123"/>
      <c r="H69" s="123"/>
      <c r="I69" s="123"/>
      <c r="J69" s="25" t="s">
        <v>296</v>
      </c>
      <c r="K69" s="26">
        <v>3</v>
      </c>
      <c r="L69" s="124"/>
      <c r="M69" s="124"/>
      <c r="N69" s="125">
        <f t="shared" si="30"/>
        <v>0</v>
      </c>
      <c r="O69" s="125"/>
      <c r="P69" s="125"/>
      <c r="Q69" s="125"/>
      <c r="R69" s="6"/>
      <c r="T69" s="92" t="s">
        <v>0</v>
      </c>
      <c r="U69" s="93" t="s">
        <v>15</v>
      </c>
      <c r="V69" s="94">
        <v>0</v>
      </c>
      <c r="W69" s="94">
        <f t="shared" si="31"/>
        <v>0</v>
      </c>
      <c r="X69" s="94">
        <v>0</v>
      </c>
      <c r="Y69" s="94">
        <f t="shared" si="32"/>
        <v>0</v>
      </c>
      <c r="Z69" s="94">
        <v>0</v>
      </c>
      <c r="AA69" s="95">
        <f t="shared" si="33"/>
        <v>0</v>
      </c>
      <c r="AR69" s="80" t="s">
        <v>121</v>
      </c>
      <c r="AT69" s="80" t="s">
        <v>60</v>
      </c>
      <c r="AU69" s="80" t="s">
        <v>23</v>
      </c>
      <c r="AY69" s="80" t="s">
        <v>59</v>
      </c>
      <c r="BE69" s="96">
        <f t="shared" si="34"/>
        <v>0</v>
      </c>
      <c r="BF69" s="96">
        <f t="shared" si="35"/>
        <v>0</v>
      </c>
      <c r="BG69" s="96">
        <f t="shared" si="36"/>
        <v>0</v>
      </c>
      <c r="BH69" s="96">
        <f t="shared" si="37"/>
        <v>0</v>
      </c>
      <c r="BI69" s="96">
        <f t="shared" si="38"/>
        <v>0</v>
      </c>
      <c r="BJ69" s="80" t="s">
        <v>5</v>
      </c>
      <c r="BK69" s="96">
        <f t="shared" si="39"/>
        <v>0</v>
      </c>
      <c r="BL69" s="80" t="s">
        <v>121</v>
      </c>
      <c r="BM69" s="80" t="s">
        <v>479</v>
      </c>
    </row>
    <row r="70" spans="1:65" s="71" customFormat="1" ht="44.25" customHeight="1">
      <c r="A70" s="4"/>
      <c r="B70" s="5"/>
      <c r="C70" s="23" t="s">
        <v>240</v>
      </c>
      <c r="D70" s="23" t="s">
        <v>60</v>
      </c>
      <c r="E70" s="24" t="s">
        <v>480</v>
      </c>
      <c r="F70" s="123" t="s">
        <v>481</v>
      </c>
      <c r="G70" s="123"/>
      <c r="H70" s="123"/>
      <c r="I70" s="123"/>
      <c r="J70" s="25" t="s">
        <v>296</v>
      </c>
      <c r="K70" s="26">
        <v>2</v>
      </c>
      <c r="L70" s="124"/>
      <c r="M70" s="124"/>
      <c r="N70" s="125">
        <f t="shared" si="30"/>
        <v>0</v>
      </c>
      <c r="O70" s="125"/>
      <c r="P70" s="125"/>
      <c r="Q70" s="125"/>
      <c r="R70" s="6"/>
      <c r="T70" s="92" t="s">
        <v>0</v>
      </c>
      <c r="U70" s="93" t="s">
        <v>15</v>
      </c>
      <c r="V70" s="94">
        <v>0</v>
      </c>
      <c r="W70" s="94">
        <f t="shared" si="31"/>
        <v>0</v>
      </c>
      <c r="X70" s="94">
        <v>0</v>
      </c>
      <c r="Y70" s="94">
        <f t="shared" si="32"/>
        <v>0</v>
      </c>
      <c r="Z70" s="94">
        <v>0</v>
      </c>
      <c r="AA70" s="95">
        <f t="shared" si="33"/>
        <v>0</v>
      </c>
      <c r="AR70" s="80" t="s">
        <v>121</v>
      </c>
      <c r="AT70" s="80" t="s">
        <v>60</v>
      </c>
      <c r="AU70" s="80" t="s">
        <v>23</v>
      </c>
      <c r="AY70" s="80" t="s">
        <v>59</v>
      </c>
      <c r="BE70" s="96">
        <f t="shared" si="34"/>
        <v>0</v>
      </c>
      <c r="BF70" s="96">
        <f t="shared" si="35"/>
        <v>0</v>
      </c>
      <c r="BG70" s="96">
        <f t="shared" si="36"/>
        <v>0</v>
      </c>
      <c r="BH70" s="96">
        <f t="shared" si="37"/>
        <v>0</v>
      </c>
      <c r="BI70" s="96">
        <f t="shared" si="38"/>
        <v>0</v>
      </c>
      <c r="BJ70" s="80" t="s">
        <v>5</v>
      </c>
      <c r="BK70" s="96">
        <f t="shared" si="39"/>
        <v>0</v>
      </c>
      <c r="BL70" s="80" t="s">
        <v>121</v>
      </c>
      <c r="BM70" s="80" t="s">
        <v>482</v>
      </c>
    </row>
    <row r="71" spans="1:65" s="71" customFormat="1" ht="44.25" customHeight="1">
      <c r="A71" s="4"/>
      <c r="B71" s="5"/>
      <c r="C71" s="23" t="s">
        <v>244</v>
      </c>
      <c r="D71" s="23" t="s">
        <v>60</v>
      </c>
      <c r="E71" s="24" t="s">
        <v>483</v>
      </c>
      <c r="F71" s="123" t="s">
        <v>484</v>
      </c>
      <c r="G71" s="123"/>
      <c r="H71" s="123"/>
      <c r="I71" s="123"/>
      <c r="J71" s="25" t="s">
        <v>296</v>
      </c>
      <c r="K71" s="26">
        <v>1</v>
      </c>
      <c r="L71" s="124"/>
      <c r="M71" s="124"/>
      <c r="N71" s="125">
        <f t="shared" si="30"/>
        <v>0</v>
      </c>
      <c r="O71" s="125"/>
      <c r="P71" s="125"/>
      <c r="Q71" s="125"/>
      <c r="R71" s="6"/>
      <c r="T71" s="92" t="s">
        <v>0</v>
      </c>
      <c r="U71" s="93" t="s">
        <v>15</v>
      </c>
      <c r="V71" s="94">
        <v>0</v>
      </c>
      <c r="W71" s="94">
        <f t="shared" si="31"/>
        <v>0</v>
      </c>
      <c r="X71" s="94">
        <v>0</v>
      </c>
      <c r="Y71" s="94">
        <f t="shared" si="32"/>
        <v>0</v>
      </c>
      <c r="Z71" s="94">
        <v>0</v>
      </c>
      <c r="AA71" s="95">
        <f t="shared" si="33"/>
        <v>0</v>
      </c>
      <c r="AR71" s="80" t="s">
        <v>121</v>
      </c>
      <c r="AT71" s="80" t="s">
        <v>60</v>
      </c>
      <c r="AU71" s="80" t="s">
        <v>23</v>
      </c>
      <c r="AY71" s="80" t="s">
        <v>59</v>
      </c>
      <c r="BE71" s="96">
        <f t="shared" si="34"/>
        <v>0</v>
      </c>
      <c r="BF71" s="96">
        <f t="shared" si="35"/>
        <v>0</v>
      </c>
      <c r="BG71" s="96">
        <f t="shared" si="36"/>
        <v>0</v>
      </c>
      <c r="BH71" s="96">
        <f t="shared" si="37"/>
        <v>0</v>
      </c>
      <c r="BI71" s="96">
        <f t="shared" si="38"/>
        <v>0</v>
      </c>
      <c r="BJ71" s="80" t="s">
        <v>5</v>
      </c>
      <c r="BK71" s="96">
        <f t="shared" si="39"/>
        <v>0</v>
      </c>
      <c r="BL71" s="80" t="s">
        <v>121</v>
      </c>
      <c r="BM71" s="80" t="s">
        <v>485</v>
      </c>
    </row>
    <row r="72" spans="1:63" s="84" customFormat="1" ht="29.85" customHeight="1">
      <c r="A72" s="21"/>
      <c r="B72" s="17"/>
      <c r="C72" s="18"/>
      <c r="D72" s="22" t="s">
        <v>42</v>
      </c>
      <c r="E72" s="22"/>
      <c r="F72" s="22"/>
      <c r="G72" s="22"/>
      <c r="H72" s="22"/>
      <c r="I72" s="22"/>
      <c r="J72" s="22"/>
      <c r="K72" s="22"/>
      <c r="L72" s="91"/>
      <c r="M72" s="91"/>
      <c r="N72" s="126">
        <f>BK72</f>
        <v>0</v>
      </c>
      <c r="O72" s="127"/>
      <c r="P72" s="127"/>
      <c r="Q72" s="127"/>
      <c r="R72" s="20"/>
      <c r="T72" s="85"/>
      <c r="U72" s="82"/>
      <c r="V72" s="82"/>
      <c r="W72" s="86">
        <f>SUM(W73:W82)</f>
        <v>0</v>
      </c>
      <c r="X72" s="82"/>
      <c r="Y72" s="86">
        <f>SUM(Y73:Y82)</f>
        <v>0.007000000000000001</v>
      </c>
      <c r="Z72" s="82"/>
      <c r="AA72" s="87">
        <f>SUM(AA73:AA82)</f>
        <v>0</v>
      </c>
      <c r="AR72" s="88" t="s">
        <v>23</v>
      </c>
      <c r="AT72" s="89" t="s">
        <v>17</v>
      </c>
      <c r="AU72" s="89" t="s">
        <v>5</v>
      </c>
      <c r="AY72" s="88" t="s">
        <v>59</v>
      </c>
      <c r="BK72" s="90">
        <f>SUM(BK73:BK82)</f>
        <v>0</v>
      </c>
    </row>
    <row r="73" spans="1:65" s="71" customFormat="1" ht="31.5" customHeight="1">
      <c r="A73" s="4"/>
      <c r="B73" s="5"/>
      <c r="C73" s="23" t="s">
        <v>248</v>
      </c>
      <c r="D73" s="23" t="s">
        <v>60</v>
      </c>
      <c r="E73" s="24" t="s">
        <v>486</v>
      </c>
      <c r="F73" s="123" t="s">
        <v>487</v>
      </c>
      <c r="G73" s="123"/>
      <c r="H73" s="123"/>
      <c r="I73" s="123"/>
      <c r="J73" s="25" t="s">
        <v>296</v>
      </c>
      <c r="K73" s="26">
        <v>6</v>
      </c>
      <c r="L73" s="124"/>
      <c r="M73" s="124"/>
      <c r="N73" s="125">
        <f aca="true" t="shared" si="40" ref="N73:N82">ROUND(L73*K73,2)</f>
        <v>0</v>
      </c>
      <c r="O73" s="125"/>
      <c r="P73" s="125"/>
      <c r="Q73" s="125"/>
      <c r="R73" s="6"/>
      <c r="T73" s="92" t="s">
        <v>0</v>
      </c>
      <c r="U73" s="93" t="s">
        <v>15</v>
      </c>
      <c r="V73" s="94">
        <v>0</v>
      </c>
      <c r="W73" s="94">
        <f aca="true" t="shared" si="41" ref="W73:W82">V73*K73</f>
        <v>0</v>
      </c>
      <c r="X73" s="94">
        <v>0</v>
      </c>
      <c r="Y73" s="94">
        <f aca="true" t="shared" si="42" ref="Y73:Y82">X73*K73</f>
        <v>0</v>
      </c>
      <c r="Z73" s="94">
        <v>0</v>
      </c>
      <c r="AA73" s="95">
        <f aca="true" t="shared" si="43" ref="AA73:AA82">Z73*K73</f>
        <v>0</v>
      </c>
      <c r="AR73" s="80" t="s">
        <v>64</v>
      </c>
      <c r="AT73" s="80" t="s">
        <v>60</v>
      </c>
      <c r="AU73" s="80" t="s">
        <v>23</v>
      </c>
      <c r="AY73" s="80" t="s">
        <v>59</v>
      </c>
      <c r="BE73" s="96">
        <f aca="true" t="shared" si="44" ref="BE73:BE82">IF(U73="základní",N73,0)</f>
        <v>0</v>
      </c>
      <c r="BF73" s="96">
        <f aca="true" t="shared" si="45" ref="BF73:BF82">IF(U73="snížená",N73,0)</f>
        <v>0</v>
      </c>
      <c r="BG73" s="96">
        <f aca="true" t="shared" si="46" ref="BG73:BG82">IF(U73="zákl. přenesená",N73,0)</f>
        <v>0</v>
      </c>
      <c r="BH73" s="96">
        <f aca="true" t="shared" si="47" ref="BH73:BH82">IF(U73="sníž. přenesená",N73,0)</f>
        <v>0</v>
      </c>
      <c r="BI73" s="96">
        <f aca="true" t="shared" si="48" ref="BI73:BI82">IF(U73="nulová",N73,0)</f>
        <v>0</v>
      </c>
      <c r="BJ73" s="80" t="s">
        <v>5</v>
      </c>
      <c r="BK73" s="96">
        <f aca="true" t="shared" si="49" ref="BK73:BK82">ROUND(L73*K73,2)</f>
        <v>0</v>
      </c>
      <c r="BL73" s="80" t="s">
        <v>64</v>
      </c>
      <c r="BM73" s="80" t="s">
        <v>488</v>
      </c>
    </row>
    <row r="74" spans="1:65" s="71" customFormat="1" ht="31.5" customHeight="1">
      <c r="A74" s="4"/>
      <c r="B74" s="5"/>
      <c r="C74" s="23" t="s">
        <v>252</v>
      </c>
      <c r="D74" s="23" t="s">
        <v>60</v>
      </c>
      <c r="E74" s="24" t="s">
        <v>489</v>
      </c>
      <c r="F74" s="123" t="s">
        <v>490</v>
      </c>
      <c r="G74" s="123"/>
      <c r="H74" s="123"/>
      <c r="I74" s="123"/>
      <c r="J74" s="25" t="s">
        <v>296</v>
      </c>
      <c r="K74" s="26">
        <v>2</v>
      </c>
      <c r="L74" s="124"/>
      <c r="M74" s="124"/>
      <c r="N74" s="125">
        <f t="shared" si="40"/>
        <v>0</v>
      </c>
      <c r="O74" s="125"/>
      <c r="P74" s="125"/>
      <c r="Q74" s="125"/>
      <c r="R74" s="6"/>
      <c r="T74" s="92" t="s">
        <v>0</v>
      </c>
      <c r="U74" s="93" t="s">
        <v>15</v>
      </c>
      <c r="V74" s="94">
        <v>0</v>
      </c>
      <c r="W74" s="94">
        <f t="shared" si="41"/>
        <v>0</v>
      </c>
      <c r="X74" s="94">
        <v>0</v>
      </c>
      <c r="Y74" s="94">
        <f t="shared" si="42"/>
        <v>0</v>
      </c>
      <c r="Z74" s="94">
        <v>0</v>
      </c>
      <c r="AA74" s="95">
        <f t="shared" si="43"/>
        <v>0</v>
      </c>
      <c r="AR74" s="80" t="s">
        <v>64</v>
      </c>
      <c r="AT74" s="80" t="s">
        <v>60</v>
      </c>
      <c r="AU74" s="80" t="s">
        <v>23</v>
      </c>
      <c r="AY74" s="80" t="s">
        <v>59</v>
      </c>
      <c r="BE74" s="96">
        <f t="shared" si="44"/>
        <v>0</v>
      </c>
      <c r="BF74" s="96">
        <f t="shared" si="45"/>
        <v>0</v>
      </c>
      <c r="BG74" s="96">
        <f t="shared" si="46"/>
        <v>0</v>
      </c>
      <c r="BH74" s="96">
        <f t="shared" si="47"/>
        <v>0</v>
      </c>
      <c r="BI74" s="96">
        <f t="shared" si="48"/>
        <v>0</v>
      </c>
      <c r="BJ74" s="80" t="s">
        <v>5</v>
      </c>
      <c r="BK74" s="96">
        <f t="shared" si="49"/>
        <v>0</v>
      </c>
      <c r="BL74" s="80" t="s">
        <v>64</v>
      </c>
      <c r="BM74" s="80" t="s">
        <v>491</v>
      </c>
    </row>
    <row r="75" spans="1:65" s="71" customFormat="1" ht="22.5" customHeight="1">
      <c r="A75" s="4"/>
      <c r="B75" s="5"/>
      <c r="C75" s="23" t="s">
        <v>256</v>
      </c>
      <c r="D75" s="23" t="s">
        <v>60</v>
      </c>
      <c r="E75" s="24" t="s">
        <v>492</v>
      </c>
      <c r="F75" s="123" t="s">
        <v>493</v>
      </c>
      <c r="G75" s="123"/>
      <c r="H75" s="123"/>
      <c r="I75" s="123"/>
      <c r="J75" s="25" t="s">
        <v>296</v>
      </c>
      <c r="K75" s="26">
        <v>3</v>
      </c>
      <c r="L75" s="124"/>
      <c r="M75" s="124"/>
      <c r="N75" s="125">
        <f t="shared" si="40"/>
        <v>0</v>
      </c>
      <c r="O75" s="125"/>
      <c r="P75" s="125"/>
      <c r="Q75" s="125"/>
      <c r="R75" s="6"/>
      <c r="T75" s="92" t="s">
        <v>0</v>
      </c>
      <c r="U75" s="93" t="s">
        <v>15</v>
      </c>
      <c r="V75" s="94">
        <v>0</v>
      </c>
      <c r="W75" s="94">
        <f t="shared" si="41"/>
        <v>0</v>
      </c>
      <c r="X75" s="94">
        <v>0</v>
      </c>
      <c r="Y75" s="94">
        <f t="shared" si="42"/>
        <v>0</v>
      </c>
      <c r="Z75" s="94">
        <v>0</v>
      </c>
      <c r="AA75" s="95">
        <f t="shared" si="43"/>
        <v>0</v>
      </c>
      <c r="AR75" s="80" t="s">
        <v>64</v>
      </c>
      <c r="AT75" s="80" t="s">
        <v>60</v>
      </c>
      <c r="AU75" s="80" t="s">
        <v>23</v>
      </c>
      <c r="AY75" s="80" t="s">
        <v>59</v>
      </c>
      <c r="BE75" s="96">
        <f t="shared" si="44"/>
        <v>0</v>
      </c>
      <c r="BF75" s="96">
        <f t="shared" si="45"/>
        <v>0</v>
      </c>
      <c r="BG75" s="96">
        <f t="shared" si="46"/>
        <v>0</v>
      </c>
      <c r="BH75" s="96">
        <f t="shared" si="47"/>
        <v>0</v>
      </c>
      <c r="BI75" s="96">
        <f t="shared" si="48"/>
        <v>0</v>
      </c>
      <c r="BJ75" s="80" t="s">
        <v>5</v>
      </c>
      <c r="BK75" s="96">
        <f t="shared" si="49"/>
        <v>0</v>
      </c>
      <c r="BL75" s="80" t="s">
        <v>64</v>
      </c>
      <c r="BM75" s="80" t="s">
        <v>494</v>
      </c>
    </row>
    <row r="76" spans="1:65" s="71" customFormat="1" ht="31.5" customHeight="1">
      <c r="A76" s="4"/>
      <c r="B76" s="5"/>
      <c r="C76" s="23" t="s">
        <v>260</v>
      </c>
      <c r="D76" s="23" t="s">
        <v>60</v>
      </c>
      <c r="E76" s="24" t="s">
        <v>495</v>
      </c>
      <c r="F76" s="123" t="s">
        <v>496</v>
      </c>
      <c r="G76" s="123"/>
      <c r="H76" s="123"/>
      <c r="I76" s="123"/>
      <c r="J76" s="25" t="s">
        <v>296</v>
      </c>
      <c r="K76" s="26">
        <v>3</v>
      </c>
      <c r="L76" s="124"/>
      <c r="M76" s="124"/>
      <c r="N76" s="125">
        <f t="shared" si="40"/>
        <v>0</v>
      </c>
      <c r="O76" s="125"/>
      <c r="P76" s="125"/>
      <c r="Q76" s="125"/>
      <c r="R76" s="6"/>
      <c r="T76" s="92" t="s">
        <v>0</v>
      </c>
      <c r="U76" s="93" t="s">
        <v>15</v>
      </c>
      <c r="V76" s="94">
        <v>0</v>
      </c>
      <c r="W76" s="94">
        <f t="shared" si="41"/>
        <v>0</v>
      </c>
      <c r="X76" s="94">
        <v>0.0005</v>
      </c>
      <c r="Y76" s="94">
        <f t="shared" si="42"/>
        <v>0.0015</v>
      </c>
      <c r="Z76" s="94">
        <v>0</v>
      </c>
      <c r="AA76" s="95">
        <f t="shared" si="43"/>
        <v>0</v>
      </c>
      <c r="AR76" s="80" t="s">
        <v>121</v>
      </c>
      <c r="AT76" s="80" t="s">
        <v>60</v>
      </c>
      <c r="AU76" s="80" t="s">
        <v>23</v>
      </c>
      <c r="AY76" s="80" t="s">
        <v>59</v>
      </c>
      <c r="BE76" s="96">
        <f t="shared" si="44"/>
        <v>0</v>
      </c>
      <c r="BF76" s="96">
        <f t="shared" si="45"/>
        <v>0</v>
      </c>
      <c r="BG76" s="96">
        <f t="shared" si="46"/>
        <v>0</v>
      </c>
      <c r="BH76" s="96">
        <f t="shared" si="47"/>
        <v>0</v>
      </c>
      <c r="BI76" s="96">
        <f t="shared" si="48"/>
        <v>0</v>
      </c>
      <c r="BJ76" s="80" t="s">
        <v>5</v>
      </c>
      <c r="BK76" s="96">
        <f t="shared" si="49"/>
        <v>0</v>
      </c>
      <c r="BL76" s="80" t="s">
        <v>121</v>
      </c>
      <c r="BM76" s="80" t="s">
        <v>497</v>
      </c>
    </row>
    <row r="77" spans="1:65" s="71" customFormat="1" ht="31.5" customHeight="1">
      <c r="A77" s="4"/>
      <c r="B77" s="5"/>
      <c r="C77" s="23" t="s">
        <v>264</v>
      </c>
      <c r="D77" s="23" t="s">
        <v>60</v>
      </c>
      <c r="E77" s="24" t="s">
        <v>498</v>
      </c>
      <c r="F77" s="123" t="s">
        <v>499</v>
      </c>
      <c r="G77" s="123"/>
      <c r="H77" s="123"/>
      <c r="I77" s="123"/>
      <c r="J77" s="25" t="s">
        <v>296</v>
      </c>
      <c r="K77" s="26">
        <v>3</v>
      </c>
      <c r="L77" s="124"/>
      <c r="M77" s="124"/>
      <c r="N77" s="125">
        <f t="shared" si="40"/>
        <v>0</v>
      </c>
      <c r="O77" s="125"/>
      <c r="P77" s="125"/>
      <c r="Q77" s="125"/>
      <c r="R77" s="6"/>
      <c r="T77" s="92" t="s">
        <v>0</v>
      </c>
      <c r="U77" s="93" t="s">
        <v>15</v>
      </c>
      <c r="V77" s="94">
        <v>0</v>
      </c>
      <c r="W77" s="94">
        <f t="shared" si="41"/>
        <v>0</v>
      </c>
      <c r="X77" s="94">
        <v>0.0005</v>
      </c>
      <c r="Y77" s="94">
        <f t="shared" si="42"/>
        <v>0.0015</v>
      </c>
      <c r="Z77" s="94">
        <v>0</v>
      </c>
      <c r="AA77" s="95">
        <f t="shared" si="43"/>
        <v>0</v>
      </c>
      <c r="AR77" s="80" t="s">
        <v>121</v>
      </c>
      <c r="AT77" s="80" t="s">
        <v>60</v>
      </c>
      <c r="AU77" s="80" t="s">
        <v>23</v>
      </c>
      <c r="AY77" s="80" t="s">
        <v>59</v>
      </c>
      <c r="BE77" s="96">
        <f t="shared" si="44"/>
        <v>0</v>
      </c>
      <c r="BF77" s="96">
        <f t="shared" si="45"/>
        <v>0</v>
      </c>
      <c r="BG77" s="96">
        <f t="shared" si="46"/>
        <v>0</v>
      </c>
      <c r="BH77" s="96">
        <f t="shared" si="47"/>
        <v>0</v>
      </c>
      <c r="BI77" s="96">
        <f t="shared" si="48"/>
        <v>0</v>
      </c>
      <c r="BJ77" s="80" t="s">
        <v>5</v>
      </c>
      <c r="BK77" s="96">
        <f t="shared" si="49"/>
        <v>0</v>
      </c>
      <c r="BL77" s="80" t="s">
        <v>121</v>
      </c>
      <c r="BM77" s="80" t="s">
        <v>500</v>
      </c>
    </row>
    <row r="78" spans="1:65" s="71" customFormat="1" ht="44.25" customHeight="1">
      <c r="A78" s="4"/>
      <c r="B78" s="5"/>
      <c r="C78" s="23" t="s">
        <v>268</v>
      </c>
      <c r="D78" s="23" t="s">
        <v>60</v>
      </c>
      <c r="E78" s="24" t="s">
        <v>501</v>
      </c>
      <c r="F78" s="123" t="s">
        <v>502</v>
      </c>
      <c r="G78" s="123"/>
      <c r="H78" s="123"/>
      <c r="I78" s="123"/>
      <c r="J78" s="25" t="s">
        <v>296</v>
      </c>
      <c r="K78" s="26">
        <v>2</v>
      </c>
      <c r="L78" s="124"/>
      <c r="M78" s="124"/>
      <c r="N78" s="125">
        <f t="shared" si="40"/>
        <v>0</v>
      </c>
      <c r="O78" s="125"/>
      <c r="P78" s="125"/>
      <c r="Q78" s="125"/>
      <c r="R78" s="6"/>
      <c r="T78" s="92" t="s">
        <v>0</v>
      </c>
      <c r="U78" s="93" t="s">
        <v>15</v>
      </c>
      <c r="V78" s="94">
        <v>0</v>
      </c>
      <c r="W78" s="94">
        <f t="shared" si="41"/>
        <v>0</v>
      </c>
      <c r="X78" s="94">
        <v>0.0005</v>
      </c>
      <c r="Y78" s="94">
        <f t="shared" si="42"/>
        <v>0.001</v>
      </c>
      <c r="Z78" s="94">
        <v>0</v>
      </c>
      <c r="AA78" s="95">
        <f t="shared" si="43"/>
        <v>0</v>
      </c>
      <c r="AR78" s="80" t="s">
        <v>121</v>
      </c>
      <c r="AT78" s="80" t="s">
        <v>60</v>
      </c>
      <c r="AU78" s="80" t="s">
        <v>23</v>
      </c>
      <c r="AY78" s="80" t="s">
        <v>59</v>
      </c>
      <c r="BE78" s="96">
        <f t="shared" si="44"/>
        <v>0</v>
      </c>
      <c r="BF78" s="96">
        <f t="shared" si="45"/>
        <v>0</v>
      </c>
      <c r="BG78" s="96">
        <f t="shared" si="46"/>
        <v>0</v>
      </c>
      <c r="BH78" s="96">
        <f t="shared" si="47"/>
        <v>0</v>
      </c>
      <c r="BI78" s="96">
        <f t="shared" si="48"/>
        <v>0</v>
      </c>
      <c r="BJ78" s="80" t="s">
        <v>5</v>
      </c>
      <c r="BK78" s="96">
        <f t="shared" si="49"/>
        <v>0</v>
      </c>
      <c r="BL78" s="80" t="s">
        <v>121</v>
      </c>
      <c r="BM78" s="80" t="s">
        <v>503</v>
      </c>
    </row>
    <row r="79" spans="1:65" s="71" customFormat="1" ht="44.25" customHeight="1">
      <c r="A79" s="4"/>
      <c r="B79" s="5"/>
      <c r="C79" s="23" t="s">
        <v>272</v>
      </c>
      <c r="D79" s="23" t="s">
        <v>60</v>
      </c>
      <c r="E79" s="24" t="s">
        <v>504</v>
      </c>
      <c r="F79" s="123" t="s">
        <v>505</v>
      </c>
      <c r="G79" s="123"/>
      <c r="H79" s="123"/>
      <c r="I79" s="123"/>
      <c r="J79" s="25" t="s">
        <v>296</v>
      </c>
      <c r="K79" s="26">
        <v>3</v>
      </c>
      <c r="L79" s="124"/>
      <c r="M79" s="124"/>
      <c r="N79" s="125">
        <f t="shared" si="40"/>
        <v>0</v>
      </c>
      <c r="O79" s="125"/>
      <c r="P79" s="125"/>
      <c r="Q79" s="125"/>
      <c r="R79" s="6"/>
      <c r="T79" s="92" t="s">
        <v>0</v>
      </c>
      <c r="U79" s="93" t="s">
        <v>15</v>
      </c>
      <c r="V79" s="94">
        <v>0</v>
      </c>
      <c r="W79" s="94">
        <f t="shared" si="41"/>
        <v>0</v>
      </c>
      <c r="X79" s="94">
        <v>0.0005</v>
      </c>
      <c r="Y79" s="94">
        <f t="shared" si="42"/>
        <v>0.0015</v>
      </c>
      <c r="Z79" s="94">
        <v>0</v>
      </c>
      <c r="AA79" s="95">
        <f t="shared" si="43"/>
        <v>0</v>
      </c>
      <c r="AR79" s="80" t="s">
        <v>121</v>
      </c>
      <c r="AT79" s="80" t="s">
        <v>60</v>
      </c>
      <c r="AU79" s="80" t="s">
        <v>23</v>
      </c>
      <c r="AY79" s="80" t="s">
        <v>59</v>
      </c>
      <c r="BE79" s="96">
        <f t="shared" si="44"/>
        <v>0</v>
      </c>
      <c r="BF79" s="96">
        <f t="shared" si="45"/>
        <v>0</v>
      </c>
      <c r="BG79" s="96">
        <f t="shared" si="46"/>
        <v>0</v>
      </c>
      <c r="BH79" s="96">
        <f t="shared" si="47"/>
        <v>0</v>
      </c>
      <c r="BI79" s="96">
        <f t="shared" si="48"/>
        <v>0</v>
      </c>
      <c r="BJ79" s="80" t="s">
        <v>5</v>
      </c>
      <c r="BK79" s="96">
        <f t="shared" si="49"/>
        <v>0</v>
      </c>
      <c r="BL79" s="80" t="s">
        <v>121</v>
      </c>
      <c r="BM79" s="80" t="s">
        <v>506</v>
      </c>
    </row>
    <row r="80" spans="1:65" s="71" customFormat="1" ht="31.5" customHeight="1">
      <c r="A80" s="4"/>
      <c r="B80" s="5"/>
      <c r="C80" s="23" t="s">
        <v>276</v>
      </c>
      <c r="D80" s="23" t="s">
        <v>60</v>
      </c>
      <c r="E80" s="24" t="s">
        <v>507</v>
      </c>
      <c r="F80" s="123" t="s">
        <v>508</v>
      </c>
      <c r="G80" s="123"/>
      <c r="H80" s="123"/>
      <c r="I80" s="123"/>
      <c r="J80" s="25" t="s">
        <v>296</v>
      </c>
      <c r="K80" s="26">
        <v>1</v>
      </c>
      <c r="L80" s="124"/>
      <c r="M80" s="124"/>
      <c r="N80" s="125">
        <f t="shared" si="40"/>
        <v>0</v>
      </c>
      <c r="O80" s="125"/>
      <c r="P80" s="125"/>
      <c r="Q80" s="125"/>
      <c r="R80" s="6"/>
      <c r="T80" s="92" t="s">
        <v>0</v>
      </c>
      <c r="U80" s="93" t="s">
        <v>15</v>
      </c>
      <c r="V80" s="94">
        <v>0</v>
      </c>
      <c r="W80" s="94">
        <f t="shared" si="41"/>
        <v>0</v>
      </c>
      <c r="X80" s="94">
        <v>0.0005</v>
      </c>
      <c r="Y80" s="94">
        <f t="shared" si="42"/>
        <v>0.0005</v>
      </c>
      <c r="Z80" s="94">
        <v>0</v>
      </c>
      <c r="AA80" s="95">
        <f t="shared" si="43"/>
        <v>0</v>
      </c>
      <c r="AR80" s="80" t="s">
        <v>121</v>
      </c>
      <c r="AT80" s="80" t="s">
        <v>60</v>
      </c>
      <c r="AU80" s="80" t="s">
        <v>23</v>
      </c>
      <c r="AY80" s="80" t="s">
        <v>59</v>
      </c>
      <c r="BE80" s="96">
        <f t="shared" si="44"/>
        <v>0</v>
      </c>
      <c r="BF80" s="96">
        <f t="shared" si="45"/>
        <v>0</v>
      </c>
      <c r="BG80" s="96">
        <f t="shared" si="46"/>
        <v>0</v>
      </c>
      <c r="BH80" s="96">
        <f t="shared" si="47"/>
        <v>0</v>
      </c>
      <c r="BI80" s="96">
        <f t="shared" si="48"/>
        <v>0</v>
      </c>
      <c r="BJ80" s="80" t="s">
        <v>5</v>
      </c>
      <c r="BK80" s="96">
        <f t="shared" si="49"/>
        <v>0</v>
      </c>
      <c r="BL80" s="80" t="s">
        <v>121</v>
      </c>
      <c r="BM80" s="80" t="s">
        <v>509</v>
      </c>
    </row>
    <row r="81" spans="1:65" s="71" customFormat="1" ht="44.25" customHeight="1">
      <c r="A81" s="4"/>
      <c r="B81" s="5"/>
      <c r="C81" s="23" t="s">
        <v>280</v>
      </c>
      <c r="D81" s="23" t="s">
        <v>60</v>
      </c>
      <c r="E81" s="24" t="s">
        <v>510</v>
      </c>
      <c r="F81" s="123" t="s">
        <v>511</v>
      </c>
      <c r="G81" s="123"/>
      <c r="H81" s="123"/>
      <c r="I81" s="123"/>
      <c r="J81" s="25" t="s">
        <v>296</v>
      </c>
      <c r="K81" s="26">
        <v>1</v>
      </c>
      <c r="L81" s="124"/>
      <c r="M81" s="124"/>
      <c r="N81" s="125">
        <f t="shared" si="40"/>
        <v>0</v>
      </c>
      <c r="O81" s="125"/>
      <c r="P81" s="125"/>
      <c r="Q81" s="125"/>
      <c r="R81" s="6"/>
      <c r="T81" s="92" t="s">
        <v>0</v>
      </c>
      <c r="U81" s="93" t="s">
        <v>15</v>
      </c>
      <c r="V81" s="94">
        <v>0</v>
      </c>
      <c r="W81" s="94">
        <f t="shared" si="41"/>
        <v>0</v>
      </c>
      <c r="X81" s="94">
        <v>0.0005</v>
      </c>
      <c r="Y81" s="94">
        <f t="shared" si="42"/>
        <v>0.0005</v>
      </c>
      <c r="Z81" s="94">
        <v>0</v>
      </c>
      <c r="AA81" s="95">
        <f t="shared" si="43"/>
        <v>0</v>
      </c>
      <c r="AR81" s="80" t="s">
        <v>121</v>
      </c>
      <c r="AT81" s="80" t="s">
        <v>60</v>
      </c>
      <c r="AU81" s="80" t="s">
        <v>23</v>
      </c>
      <c r="AY81" s="80" t="s">
        <v>59</v>
      </c>
      <c r="BE81" s="96">
        <f t="shared" si="44"/>
        <v>0</v>
      </c>
      <c r="BF81" s="96">
        <f t="shared" si="45"/>
        <v>0</v>
      </c>
      <c r="BG81" s="96">
        <f t="shared" si="46"/>
        <v>0</v>
      </c>
      <c r="BH81" s="96">
        <f t="shared" si="47"/>
        <v>0</v>
      </c>
      <c r="BI81" s="96">
        <f t="shared" si="48"/>
        <v>0</v>
      </c>
      <c r="BJ81" s="80" t="s">
        <v>5</v>
      </c>
      <c r="BK81" s="96">
        <f t="shared" si="49"/>
        <v>0</v>
      </c>
      <c r="BL81" s="80" t="s">
        <v>121</v>
      </c>
      <c r="BM81" s="80" t="s">
        <v>512</v>
      </c>
    </row>
    <row r="82" spans="1:65" s="71" customFormat="1" ht="44.25" customHeight="1">
      <c r="A82" s="4"/>
      <c r="B82" s="5"/>
      <c r="C82" s="23" t="s">
        <v>284</v>
      </c>
      <c r="D82" s="23" t="s">
        <v>60</v>
      </c>
      <c r="E82" s="24" t="s">
        <v>513</v>
      </c>
      <c r="F82" s="123" t="s">
        <v>514</v>
      </c>
      <c r="G82" s="123"/>
      <c r="H82" s="123"/>
      <c r="I82" s="123"/>
      <c r="J82" s="25" t="s">
        <v>296</v>
      </c>
      <c r="K82" s="26">
        <v>1</v>
      </c>
      <c r="L82" s="124"/>
      <c r="M82" s="124"/>
      <c r="N82" s="125">
        <f t="shared" si="40"/>
        <v>0</v>
      </c>
      <c r="O82" s="125"/>
      <c r="P82" s="125"/>
      <c r="Q82" s="125"/>
      <c r="R82" s="6"/>
      <c r="T82" s="92" t="s">
        <v>0</v>
      </c>
      <c r="U82" s="93" t="s">
        <v>15</v>
      </c>
      <c r="V82" s="94">
        <v>0</v>
      </c>
      <c r="W82" s="94">
        <f t="shared" si="41"/>
        <v>0</v>
      </c>
      <c r="X82" s="94">
        <v>0.0005</v>
      </c>
      <c r="Y82" s="94">
        <f t="shared" si="42"/>
        <v>0.0005</v>
      </c>
      <c r="Z82" s="94">
        <v>0</v>
      </c>
      <c r="AA82" s="95">
        <f t="shared" si="43"/>
        <v>0</v>
      </c>
      <c r="AR82" s="80" t="s">
        <v>121</v>
      </c>
      <c r="AT82" s="80" t="s">
        <v>60</v>
      </c>
      <c r="AU82" s="80" t="s">
        <v>23</v>
      </c>
      <c r="AY82" s="80" t="s">
        <v>59</v>
      </c>
      <c r="BE82" s="96">
        <f t="shared" si="44"/>
        <v>0</v>
      </c>
      <c r="BF82" s="96">
        <f t="shared" si="45"/>
        <v>0</v>
      </c>
      <c r="BG82" s="96">
        <f t="shared" si="46"/>
        <v>0</v>
      </c>
      <c r="BH82" s="96">
        <f t="shared" si="47"/>
        <v>0</v>
      </c>
      <c r="BI82" s="96">
        <f t="shared" si="48"/>
        <v>0</v>
      </c>
      <c r="BJ82" s="80" t="s">
        <v>5</v>
      </c>
      <c r="BK82" s="96">
        <f t="shared" si="49"/>
        <v>0</v>
      </c>
      <c r="BL82" s="80" t="s">
        <v>121</v>
      </c>
      <c r="BM82" s="80" t="s">
        <v>515</v>
      </c>
    </row>
    <row r="83" spans="1:63" s="84" customFormat="1" ht="29.85" customHeight="1">
      <c r="A83" s="21"/>
      <c r="B83" s="17"/>
      <c r="C83" s="18"/>
      <c r="D83" s="22" t="s">
        <v>43</v>
      </c>
      <c r="E83" s="22"/>
      <c r="F83" s="22"/>
      <c r="G83" s="22"/>
      <c r="H83" s="22"/>
      <c r="I83" s="22"/>
      <c r="J83" s="22"/>
      <c r="K83" s="22"/>
      <c r="L83" s="91"/>
      <c r="M83" s="91"/>
      <c r="N83" s="126">
        <f>BK83</f>
        <v>0</v>
      </c>
      <c r="O83" s="127"/>
      <c r="P83" s="127"/>
      <c r="Q83" s="127"/>
      <c r="R83" s="20"/>
      <c r="T83" s="85"/>
      <c r="U83" s="82"/>
      <c r="V83" s="82"/>
      <c r="W83" s="86">
        <f>SUM(W84:W86)</f>
        <v>6.3901200000000005</v>
      </c>
      <c r="X83" s="82"/>
      <c r="Y83" s="86">
        <f>SUM(Y84:Y86)</f>
        <v>0.0034122</v>
      </c>
      <c r="Z83" s="82"/>
      <c r="AA83" s="87">
        <f>SUM(AA84:AA86)</f>
        <v>0</v>
      </c>
      <c r="AR83" s="88" t="s">
        <v>23</v>
      </c>
      <c r="AT83" s="89" t="s">
        <v>17</v>
      </c>
      <c r="AU83" s="89" t="s">
        <v>5</v>
      </c>
      <c r="AY83" s="88" t="s">
        <v>59</v>
      </c>
      <c r="BK83" s="90">
        <f>SUM(BK84:BK86)</f>
        <v>0</v>
      </c>
    </row>
    <row r="84" spans="1:65" s="71" customFormat="1" ht="31.5" customHeight="1">
      <c r="A84" s="4"/>
      <c r="B84" s="5"/>
      <c r="C84" s="23" t="s">
        <v>289</v>
      </c>
      <c r="D84" s="23" t="s">
        <v>60</v>
      </c>
      <c r="E84" s="24" t="s">
        <v>516</v>
      </c>
      <c r="F84" s="123" t="s">
        <v>517</v>
      </c>
      <c r="G84" s="123"/>
      <c r="H84" s="123"/>
      <c r="I84" s="123"/>
      <c r="J84" s="25" t="s">
        <v>63</v>
      </c>
      <c r="K84" s="26">
        <v>15.51</v>
      </c>
      <c r="L84" s="124"/>
      <c r="M84" s="124"/>
      <c r="N84" s="125">
        <f>ROUND(L84*K84,2)</f>
        <v>0</v>
      </c>
      <c r="O84" s="125"/>
      <c r="P84" s="125"/>
      <c r="Q84" s="125"/>
      <c r="R84" s="6"/>
      <c r="T84" s="92" t="s">
        <v>0</v>
      </c>
      <c r="U84" s="93" t="s">
        <v>15</v>
      </c>
      <c r="V84" s="94">
        <v>0.072</v>
      </c>
      <c r="W84" s="94">
        <f>V84*K84</f>
        <v>1.11672</v>
      </c>
      <c r="X84" s="94">
        <v>0</v>
      </c>
      <c r="Y84" s="94">
        <f>X84*K84</f>
        <v>0</v>
      </c>
      <c r="Z84" s="94">
        <v>0</v>
      </c>
      <c r="AA84" s="95">
        <f>Z84*K84</f>
        <v>0</v>
      </c>
      <c r="AR84" s="80" t="s">
        <v>121</v>
      </c>
      <c r="AT84" s="80" t="s">
        <v>60</v>
      </c>
      <c r="AU84" s="80" t="s">
        <v>23</v>
      </c>
      <c r="AY84" s="80" t="s">
        <v>59</v>
      </c>
      <c r="BE84" s="96">
        <f>IF(U84="základní",N84,0)</f>
        <v>0</v>
      </c>
      <c r="BF84" s="96">
        <f>IF(U84="snížená",N84,0)</f>
        <v>0</v>
      </c>
      <c r="BG84" s="96">
        <f>IF(U84="zákl. přenesená",N84,0)</f>
        <v>0</v>
      </c>
      <c r="BH84" s="96">
        <f>IF(U84="sníž. přenesená",N84,0)</f>
        <v>0</v>
      </c>
      <c r="BI84" s="96">
        <f>IF(U84="nulová",N84,0)</f>
        <v>0</v>
      </c>
      <c r="BJ84" s="80" t="s">
        <v>5</v>
      </c>
      <c r="BK84" s="96">
        <f>ROUND(L84*K84,2)</f>
        <v>0</v>
      </c>
      <c r="BL84" s="80" t="s">
        <v>121</v>
      </c>
      <c r="BM84" s="80" t="s">
        <v>518</v>
      </c>
    </row>
    <row r="85" spans="1:65" s="71" customFormat="1" ht="31.5" customHeight="1">
      <c r="A85" s="4"/>
      <c r="B85" s="5"/>
      <c r="C85" s="23" t="s">
        <v>293</v>
      </c>
      <c r="D85" s="23" t="s">
        <v>60</v>
      </c>
      <c r="E85" s="24" t="s">
        <v>519</v>
      </c>
      <c r="F85" s="123" t="s">
        <v>520</v>
      </c>
      <c r="G85" s="123"/>
      <c r="H85" s="123"/>
      <c r="I85" s="123"/>
      <c r="J85" s="25" t="s">
        <v>63</v>
      </c>
      <c r="K85" s="26">
        <v>15.51</v>
      </c>
      <c r="L85" s="124"/>
      <c r="M85" s="124"/>
      <c r="N85" s="125">
        <f>ROUND(L85*K85,2)</f>
        <v>0</v>
      </c>
      <c r="O85" s="125"/>
      <c r="P85" s="125"/>
      <c r="Q85" s="125"/>
      <c r="R85" s="6"/>
      <c r="T85" s="92" t="s">
        <v>0</v>
      </c>
      <c r="U85" s="93" t="s">
        <v>15</v>
      </c>
      <c r="V85" s="94">
        <v>0.277</v>
      </c>
      <c r="W85" s="94">
        <f>V85*K85</f>
        <v>4.296270000000001</v>
      </c>
      <c r="X85" s="94">
        <v>0.00017</v>
      </c>
      <c r="Y85" s="94">
        <f>X85*K85</f>
        <v>0.0026367</v>
      </c>
      <c r="Z85" s="94">
        <v>0</v>
      </c>
      <c r="AA85" s="95">
        <f>Z85*K85</f>
        <v>0</v>
      </c>
      <c r="AR85" s="80" t="s">
        <v>121</v>
      </c>
      <c r="AT85" s="80" t="s">
        <v>60</v>
      </c>
      <c r="AU85" s="80" t="s">
        <v>23</v>
      </c>
      <c r="AY85" s="80" t="s">
        <v>59</v>
      </c>
      <c r="BE85" s="96">
        <f>IF(U85="základní",N85,0)</f>
        <v>0</v>
      </c>
      <c r="BF85" s="96">
        <f>IF(U85="snížená",N85,0)</f>
        <v>0</v>
      </c>
      <c r="BG85" s="96">
        <f>IF(U85="zákl. přenesená",N85,0)</f>
        <v>0</v>
      </c>
      <c r="BH85" s="96">
        <f>IF(U85="sníž. přenesená",N85,0)</f>
        <v>0</v>
      </c>
      <c r="BI85" s="96">
        <f>IF(U85="nulová",N85,0)</f>
        <v>0</v>
      </c>
      <c r="BJ85" s="80" t="s">
        <v>5</v>
      </c>
      <c r="BK85" s="96">
        <f>ROUND(L85*K85,2)</f>
        <v>0</v>
      </c>
      <c r="BL85" s="80" t="s">
        <v>121</v>
      </c>
      <c r="BM85" s="80" t="s">
        <v>521</v>
      </c>
    </row>
    <row r="86" spans="1:65" s="71" customFormat="1" ht="22.5" customHeight="1">
      <c r="A86" s="4"/>
      <c r="B86" s="5"/>
      <c r="C86" s="23" t="s">
        <v>298</v>
      </c>
      <c r="D86" s="23" t="s">
        <v>60</v>
      </c>
      <c r="E86" s="24" t="s">
        <v>522</v>
      </c>
      <c r="F86" s="123" t="s">
        <v>523</v>
      </c>
      <c r="G86" s="123"/>
      <c r="H86" s="123"/>
      <c r="I86" s="123"/>
      <c r="J86" s="25" t="s">
        <v>63</v>
      </c>
      <c r="K86" s="26">
        <v>15.51</v>
      </c>
      <c r="L86" s="124"/>
      <c r="M86" s="124"/>
      <c r="N86" s="125">
        <f>ROUND(L86*K86,2)</f>
        <v>0</v>
      </c>
      <c r="O86" s="125"/>
      <c r="P86" s="125"/>
      <c r="Q86" s="125"/>
      <c r="R86" s="6"/>
      <c r="T86" s="92" t="s">
        <v>0</v>
      </c>
      <c r="U86" s="93" t="s">
        <v>15</v>
      </c>
      <c r="V86" s="94">
        <v>0.063</v>
      </c>
      <c r="W86" s="94">
        <f>V86*K86</f>
        <v>0.9771299999999999</v>
      </c>
      <c r="X86" s="94">
        <v>5E-05</v>
      </c>
      <c r="Y86" s="94">
        <f>X86*K86</f>
        <v>0.0007755</v>
      </c>
      <c r="Z86" s="94">
        <v>0</v>
      </c>
      <c r="AA86" s="95">
        <f>Z86*K86</f>
        <v>0</v>
      </c>
      <c r="AR86" s="80" t="s">
        <v>121</v>
      </c>
      <c r="AT86" s="80" t="s">
        <v>60</v>
      </c>
      <c r="AU86" s="80" t="s">
        <v>23</v>
      </c>
      <c r="AY86" s="80" t="s">
        <v>59</v>
      </c>
      <c r="BE86" s="96">
        <f>IF(U86="základní",N86,0)</f>
        <v>0</v>
      </c>
      <c r="BF86" s="96">
        <f>IF(U86="snížená",N86,0)</f>
        <v>0</v>
      </c>
      <c r="BG86" s="96">
        <f>IF(U86="zákl. přenesená",N86,0)</f>
        <v>0</v>
      </c>
      <c r="BH86" s="96">
        <f>IF(U86="sníž. přenesená",N86,0)</f>
        <v>0</v>
      </c>
      <c r="BI86" s="96">
        <f>IF(U86="nulová",N86,0)</f>
        <v>0</v>
      </c>
      <c r="BJ86" s="80" t="s">
        <v>5</v>
      </c>
      <c r="BK86" s="96">
        <f>ROUND(L86*K86,2)</f>
        <v>0</v>
      </c>
      <c r="BL86" s="80" t="s">
        <v>121</v>
      </c>
      <c r="BM86" s="80" t="s">
        <v>524</v>
      </c>
    </row>
    <row r="87" spans="1:63" s="84" customFormat="1" ht="37.35" customHeight="1">
      <c r="A87" s="21"/>
      <c r="B87" s="17"/>
      <c r="C87" s="18"/>
      <c r="D87" s="19" t="s">
        <v>44</v>
      </c>
      <c r="E87" s="19"/>
      <c r="F87" s="19"/>
      <c r="G87" s="19"/>
      <c r="H87" s="19"/>
      <c r="I87" s="19"/>
      <c r="J87" s="19"/>
      <c r="K87" s="19"/>
      <c r="L87" s="83"/>
      <c r="M87" s="83"/>
      <c r="N87" s="128">
        <f>BK87</f>
        <v>0</v>
      </c>
      <c r="O87" s="129"/>
      <c r="P87" s="129"/>
      <c r="Q87" s="129"/>
      <c r="R87" s="20"/>
      <c r="T87" s="85"/>
      <c r="U87" s="82"/>
      <c r="V87" s="82"/>
      <c r="W87" s="86">
        <f>W88</f>
        <v>0</v>
      </c>
      <c r="X87" s="82"/>
      <c r="Y87" s="86">
        <f>Y88</f>
        <v>0</v>
      </c>
      <c r="Z87" s="82"/>
      <c r="AA87" s="87">
        <f>AA88</f>
        <v>0</v>
      </c>
      <c r="AR87" s="88" t="s">
        <v>77</v>
      </c>
      <c r="AT87" s="89" t="s">
        <v>17</v>
      </c>
      <c r="AU87" s="89" t="s">
        <v>18</v>
      </c>
      <c r="AY87" s="88" t="s">
        <v>59</v>
      </c>
      <c r="BK87" s="90">
        <f>BK88</f>
        <v>0</v>
      </c>
    </row>
    <row r="88" spans="1:65" s="71" customFormat="1" ht="44.25" customHeight="1">
      <c r="A88" s="4"/>
      <c r="B88" s="5"/>
      <c r="C88" s="23" t="s">
        <v>302</v>
      </c>
      <c r="D88" s="23" t="s">
        <v>60</v>
      </c>
      <c r="E88" s="24" t="s">
        <v>525</v>
      </c>
      <c r="F88" s="123" t="s">
        <v>526</v>
      </c>
      <c r="G88" s="123"/>
      <c r="H88" s="123"/>
      <c r="I88" s="123"/>
      <c r="J88" s="25" t="s">
        <v>330</v>
      </c>
      <c r="K88" s="26">
        <v>1</v>
      </c>
      <c r="L88" s="124"/>
      <c r="M88" s="124"/>
      <c r="N88" s="125">
        <f>ROUND(L88*K88,2)</f>
        <v>0</v>
      </c>
      <c r="O88" s="125"/>
      <c r="P88" s="125"/>
      <c r="Q88" s="125"/>
      <c r="R88" s="6"/>
      <c r="T88" s="92" t="s">
        <v>0</v>
      </c>
      <c r="U88" s="97" t="s">
        <v>15</v>
      </c>
      <c r="V88" s="98">
        <v>0</v>
      </c>
      <c r="W88" s="98">
        <f>V88*K88</f>
        <v>0</v>
      </c>
      <c r="X88" s="98">
        <v>0</v>
      </c>
      <c r="Y88" s="98">
        <f>X88*K88</f>
        <v>0</v>
      </c>
      <c r="Z88" s="98">
        <v>0</v>
      </c>
      <c r="AA88" s="99">
        <f>Z88*K88</f>
        <v>0</v>
      </c>
      <c r="AR88" s="80" t="s">
        <v>64</v>
      </c>
      <c r="AT88" s="80" t="s">
        <v>60</v>
      </c>
      <c r="AU88" s="80" t="s">
        <v>5</v>
      </c>
      <c r="AY88" s="80" t="s">
        <v>59</v>
      </c>
      <c r="BE88" s="96">
        <f>IF(U88="základní",N88,0)</f>
        <v>0</v>
      </c>
      <c r="BF88" s="96">
        <f>IF(U88="snížená",N88,0)</f>
        <v>0</v>
      </c>
      <c r="BG88" s="96">
        <f>IF(U88="zákl. přenesená",N88,0)</f>
        <v>0</v>
      </c>
      <c r="BH88" s="96">
        <f>IF(U88="sníž. přenesená",N88,0)</f>
        <v>0</v>
      </c>
      <c r="BI88" s="96">
        <f>IF(U88="nulová",N88,0)</f>
        <v>0</v>
      </c>
      <c r="BJ88" s="80" t="s">
        <v>5</v>
      </c>
      <c r="BK88" s="96">
        <f>ROUND(L88*K88,2)</f>
        <v>0</v>
      </c>
      <c r="BL88" s="80" t="s">
        <v>64</v>
      </c>
      <c r="BM88" s="80" t="s">
        <v>527</v>
      </c>
    </row>
    <row r="89" spans="1:18" s="71" customFormat="1" ht="6.95" customHeight="1">
      <c r="A89" s="4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</sheetData>
  <sheetProtection password="EC8F" sheet="1" objects="1" scenarios="1"/>
  <mergeCells count="206">
    <mergeCell ref="C3:Q3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N14:Q14"/>
    <mergeCell ref="N15:Q15"/>
    <mergeCell ref="N16:Q16"/>
    <mergeCell ref="F19:I19"/>
    <mergeCell ref="L19:M19"/>
    <mergeCell ref="N19:Q19"/>
    <mergeCell ref="N18:Q18"/>
    <mergeCell ref="F20:I20"/>
    <mergeCell ref="L20:M20"/>
    <mergeCell ref="N20:Q20"/>
    <mergeCell ref="F22:I22"/>
    <mergeCell ref="L22:M22"/>
    <mergeCell ref="N22:Q22"/>
    <mergeCell ref="F23:I23"/>
    <mergeCell ref="L23:M23"/>
    <mergeCell ref="N23:Q23"/>
    <mergeCell ref="N21:Q21"/>
    <mergeCell ref="F24:I24"/>
    <mergeCell ref="L24:M24"/>
    <mergeCell ref="N24:Q24"/>
    <mergeCell ref="F25:I25"/>
    <mergeCell ref="L25:M25"/>
    <mergeCell ref="N25:Q25"/>
    <mergeCell ref="F27:I27"/>
    <mergeCell ref="L27:M27"/>
    <mergeCell ref="N27:Q27"/>
    <mergeCell ref="N26:Q26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N39:Q39"/>
    <mergeCell ref="F40:I40"/>
    <mergeCell ref="L40:M40"/>
    <mergeCell ref="N40:Q40"/>
    <mergeCell ref="F41:I41"/>
    <mergeCell ref="L41:M41"/>
    <mergeCell ref="N41:Q41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F54:I54"/>
    <mergeCell ref="L54:M54"/>
    <mergeCell ref="N54:Q54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N50:Q50"/>
    <mergeCell ref="N52:Q52"/>
    <mergeCell ref="N53:Q53"/>
    <mergeCell ref="F49:I49"/>
    <mergeCell ref="L49:M49"/>
    <mergeCell ref="N49:Q49"/>
    <mergeCell ref="F51:I51"/>
    <mergeCell ref="L51:M51"/>
    <mergeCell ref="N51:Q51"/>
    <mergeCell ref="F55:I55"/>
    <mergeCell ref="L55:M55"/>
    <mergeCell ref="N55:Q55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62:I62"/>
    <mergeCell ref="L62:M62"/>
    <mergeCell ref="N62:Q62"/>
    <mergeCell ref="F63:I63"/>
    <mergeCell ref="L63:M63"/>
    <mergeCell ref="N63:Q63"/>
    <mergeCell ref="F65:I65"/>
    <mergeCell ref="L65:M65"/>
    <mergeCell ref="N65:Q65"/>
    <mergeCell ref="F66:I66"/>
    <mergeCell ref="L66:M66"/>
    <mergeCell ref="N66:Q66"/>
    <mergeCell ref="F67:I67"/>
    <mergeCell ref="L67:M67"/>
    <mergeCell ref="N67:Q67"/>
    <mergeCell ref="F68:I68"/>
    <mergeCell ref="L68:M68"/>
    <mergeCell ref="N68:Q68"/>
    <mergeCell ref="F69:I69"/>
    <mergeCell ref="L69:M69"/>
    <mergeCell ref="N69:Q69"/>
    <mergeCell ref="F70:I70"/>
    <mergeCell ref="L70:M70"/>
    <mergeCell ref="N70:Q70"/>
    <mergeCell ref="F71:I71"/>
    <mergeCell ref="L71:M71"/>
    <mergeCell ref="N71:Q71"/>
    <mergeCell ref="F73:I73"/>
    <mergeCell ref="L73:M73"/>
    <mergeCell ref="N73:Q73"/>
    <mergeCell ref="F74:I74"/>
    <mergeCell ref="L74:M74"/>
    <mergeCell ref="N74:Q74"/>
    <mergeCell ref="N78:Q78"/>
    <mergeCell ref="F79:I79"/>
    <mergeCell ref="L79:M79"/>
    <mergeCell ref="N79:Q79"/>
    <mergeCell ref="F80:I80"/>
    <mergeCell ref="L80:M80"/>
    <mergeCell ref="N80:Q80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N64:Q64"/>
    <mergeCell ref="N72:Q72"/>
    <mergeCell ref="F85:I85"/>
    <mergeCell ref="L85:M85"/>
    <mergeCell ref="N85:Q85"/>
    <mergeCell ref="F86:I86"/>
    <mergeCell ref="L86:M86"/>
    <mergeCell ref="N86:Q86"/>
    <mergeCell ref="F88:I88"/>
    <mergeCell ref="L88:M88"/>
    <mergeCell ref="N88:Q88"/>
    <mergeCell ref="N87:Q87"/>
    <mergeCell ref="F81:I81"/>
    <mergeCell ref="L81:M81"/>
    <mergeCell ref="N81:Q81"/>
    <mergeCell ref="F82:I82"/>
    <mergeCell ref="L82:M82"/>
    <mergeCell ref="N82:Q82"/>
    <mergeCell ref="F84:I84"/>
    <mergeCell ref="L84:M84"/>
    <mergeCell ref="N84:Q84"/>
    <mergeCell ref="N83:Q83"/>
    <mergeCell ref="F78:I78"/>
    <mergeCell ref="L78:M78"/>
    <mergeCell ref="F42:I42"/>
    <mergeCell ref="L42:M42"/>
    <mergeCell ref="N42:Q42"/>
    <mergeCell ref="F44:I44"/>
    <mergeCell ref="L44:M44"/>
    <mergeCell ref="N44:Q44"/>
    <mergeCell ref="F45:I45"/>
    <mergeCell ref="L45:M45"/>
    <mergeCell ref="N45:Q45"/>
    <mergeCell ref="N43:Q43"/>
  </mergeCells>
  <printOptions/>
  <pageMargins left="0.984251968503937" right="0.1968503937007874" top="0.984251968503937" bottom="0.5905511811023623" header="0.5118110236220472" footer="0.5118110236220472"/>
  <pageSetup fitToHeight="100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BM99"/>
  <sheetViews>
    <sheetView showGridLines="0" view="pageBreakPreview" zoomScaleSheetLayoutView="100" workbookViewId="0" topLeftCell="A1">
      <selection activeCell="L16" sqref="L16"/>
    </sheetView>
  </sheetViews>
  <sheetFormatPr defaultColWidth="9.33203125" defaultRowHeight="13.5"/>
  <cols>
    <col min="1" max="1" width="3.33203125" style="34" customWidth="1"/>
    <col min="2" max="2" width="1.66796875" style="34" customWidth="1"/>
    <col min="3" max="3" width="4.16015625" style="34" customWidth="1"/>
    <col min="4" max="4" width="4.33203125" style="34" customWidth="1"/>
    <col min="5" max="5" width="17.16015625" style="34" customWidth="1"/>
    <col min="6" max="7" width="11.16015625" style="34" customWidth="1"/>
    <col min="8" max="8" width="12.5" style="34" customWidth="1"/>
    <col min="9" max="9" width="7" style="34" customWidth="1"/>
    <col min="10" max="10" width="5.16015625" style="34" customWidth="1"/>
    <col min="11" max="11" width="11.5" style="34" customWidth="1"/>
    <col min="12" max="12" width="8.33203125" style="34" customWidth="1"/>
    <col min="13" max="14" width="6" style="34" customWidth="1"/>
    <col min="15" max="15" width="2" style="34" customWidth="1"/>
    <col min="16" max="16" width="12.5" style="34" customWidth="1"/>
    <col min="17" max="17" width="4.16015625" style="34" customWidth="1"/>
    <col min="18" max="18" width="1.66796875" style="34" customWidth="1"/>
    <col min="19" max="19" width="8.16015625" style="100" customWidth="1"/>
    <col min="20" max="20" width="29.66015625" style="100" hidden="1" customWidth="1"/>
    <col min="21" max="21" width="16.33203125" style="100" hidden="1" customWidth="1"/>
    <col min="22" max="22" width="12.33203125" style="100" hidden="1" customWidth="1"/>
    <col min="23" max="23" width="16.33203125" style="100" hidden="1" customWidth="1"/>
    <col min="24" max="24" width="12.16015625" style="100" hidden="1" customWidth="1"/>
    <col min="25" max="25" width="15" style="100" hidden="1" customWidth="1"/>
    <col min="26" max="26" width="11" style="100" hidden="1" customWidth="1"/>
    <col min="27" max="27" width="15" style="100" hidden="1" customWidth="1"/>
    <col min="28" max="28" width="16.33203125" style="100" hidden="1" customWidth="1"/>
    <col min="29" max="29" width="11" style="100" customWidth="1"/>
    <col min="30" max="30" width="15" style="100" customWidth="1"/>
    <col min="31" max="31" width="16.33203125" style="100" customWidth="1"/>
    <col min="32" max="43" width="9.33203125" style="100" customWidth="1"/>
    <col min="44" max="65" width="9.33203125" style="100" hidden="1" customWidth="1"/>
    <col min="66" max="16384" width="9.33203125" style="100" customWidth="1"/>
  </cols>
  <sheetData>
    <row r="2" spans="1:18" s="71" customFormat="1" ht="6.9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s="71" customFormat="1" ht="36.95" customHeight="1">
      <c r="A3" s="4"/>
      <c r="B3" s="5"/>
      <c r="C3" s="141" t="s">
        <v>45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6"/>
    </row>
    <row r="4" spans="1:18" s="71" customFormat="1" ht="6.95" customHeight="1">
      <c r="A4" s="4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18" s="71" customFormat="1" ht="30" customHeight="1">
      <c r="A5" s="4"/>
      <c r="B5" s="5"/>
      <c r="C5" s="8" t="s">
        <v>3</v>
      </c>
      <c r="D5" s="7"/>
      <c r="E5" s="7"/>
      <c r="F5" s="143" t="s">
        <v>4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7"/>
      <c r="R5" s="6"/>
    </row>
    <row r="6" spans="1:18" s="71" customFormat="1" ht="36.95" customHeight="1">
      <c r="A6" s="4"/>
      <c r="B6" s="5"/>
      <c r="C6" s="9" t="s">
        <v>24</v>
      </c>
      <c r="D6" s="7"/>
      <c r="E6" s="7"/>
      <c r="F6" s="145" t="s">
        <v>19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7"/>
      <c r="R6" s="6"/>
    </row>
    <row r="7" spans="1:18" s="71" customFormat="1" ht="6.95" customHeight="1">
      <c r="A7" s="4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s="71" customFormat="1" ht="18" customHeight="1">
      <c r="A8" s="4"/>
      <c r="B8" s="5"/>
      <c r="C8" s="8" t="s">
        <v>6</v>
      </c>
      <c r="D8" s="7"/>
      <c r="E8" s="7"/>
      <c r="F8" s="10" t="s">
        <v>7</v>
      </c>
      <c r="G8" s="7"/>
      <c r="H8" s="7"/>
      <c r="I8" s="7"/>
      <c r="J8" s="7"/>
      <c r="K8" s="8" t="s">
        <v>8</v>
      </c>
      <c r="L8" s="7"/>
      <c r="M8" s="146"/>
      <c r="N8" s="146"/>
      <c r="O8" s="146"/>
      <c r="P8" s="146"/>
      <c r="Q8" s="7"/>
      <c r="R8" s="6"/>
    </row>
    <row r="9" spans="1:18" s="71" customFormat="1" ht="6.95" customHeight="1">
      <c r="A9" s="4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s="71" customFormat="1" ht="15">
      <c r="A10" s="4"/>
      <c r="B10" s="5"/>
      <c r="C10" s="8" t="s">
        <v>10</v>
      </c>
      <c r="D10" s="7"/>
      <c r="E10" s="7"/>
      <c r="F10" s="10" t="s">
        <v>7</v>
      </c>
      <c r="G10" s="7"/>
      <c r="H10" s="7"/>
      <c r="I10" s="7"/>
      <c r="J10" s="7"/>
      <c r="K10" s="8" t="s">
        <v>12</v>
      </c>
      <c r="L10" s="7"/>
      <c r="M10" s="147" t="s">
        <v>7</v>
      </c>
      <c r="N10" s="147"/>
      <c r="O10" s="147"/>
      <c r="P10" s="147"/>
      <c r="Q10" s="147"/>
      <c r="R10" s="6"/>
    </row>
    <row r="11" spans="1:18" s="71" customFormat="1" ht="14.45" customHeight="1">
      <c r="A11" s="4"/>
      <c r="B11" s="5"/>
      <c r="C11" s="8" t="s">
        <v>11</v>
      </c>
      <c r="D11" s="7"/>
      <c r="E11" s="7"/>
      <c r="F11" s="10" t="s">
        <v>7</v>
      </c>
      <c r="G11" s="7"/>
      <c r="H11" s="7"/>
      <c r="I11" s="7"/>
      <c r="J11" s="7"/>
      <c r="K11" s="8" t="s">
        <v>13</v>
      </c>
      <c r="L11" s="7"/>
      <c r="M11" s="147" t="s">
        <v>7</v>
      </c>
      <c r="N11" s="147"/>
      <c r="O11" s="147"/>
      <c r="P11" s="147"/>
      <c r="Q11" s="147"/>
      <c r="R11" s="6"/>
    </row>
    <row r="12" spans="1:18" s="71" customFormat="1" ht="10.35" customHeight="1">
      <c r="A12" s="4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27" s="72" customFormat="1" ht="29.25" customHeight="1">
      <c r="A13" s="15"/>
      <c r="B13" s="11"/>
      <c r="C13" s="12" t="s">
        <v>46</v>
      </c>
      <c r="D13" s="13" t="s">
        <v>47</v>
      </c>
      <c r="E13" s="13" t="s">
        <v>16</v>
      </c>
      <c r="F13" s="148" t="s">
        <v>48</v>
      </c>
      <c r="G13" s="148"/>
      <c r="H13" s="148"/>
      <c r="I13" s="148"/>
      <c r="J13" s="13" t="s">
        <v>49</v>
      </c>
      <c r="K13" s="13" t="s">
        <v>50</v>
      </c>
      <c r="L13" s="149" t="s">
        <v>51</v>
      </c>
      <c r="M13" s="149"/>
      <c r="N13" s="148" t="s">
        <v>26</v>
      </c>
      <c r="O13" s="148"/>
      <c r="P13" s="148"/>
      <c r="Q13" s="150"/>
      <c r="R13" s="14"/>
      <c r="T13" s="73" t="s">
        <v>52</v>
      </c>
      <c r="U13" s="74" t="s">
        <v>14</v>
      </c>
      <c r="V13" s="74" t="s">
        <v>53</v>
      </c>
      <c r="W13" s="74" t="s">
        <v>54</v>
      </c>
      <c r="X13" s="74" t="s">
        <v>55</v>
      </c>
      <c r="Y13" s="74" t="s">
        <v>56</v>
      </c>
      <c r="Z13" s="74" t="s">
        <v>57</v>
      </c>
      <c r="AA13" s="75" t="s">
        <v>58</v>
      </c>
    </row>
    <row r="14" spans="1:63" s="71" customFormat="1" ht="29.25" customHeight="1">
      <c r="A14" s="4"/>
      <c r="B14" s="5"/>
      <c r="C14" s="16" t="s">
        <v>25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137">
        <f>BK14</f>
        <v>0</v>
      </c>
      <c r="O14" s="138"/>
      <c r="P14" s="138"/>
      <c r="Q14" s="138"/>
      <c r="R14" s="6"/>
      <c r="T14" s="76"/>
      <c r="U14" s="77"/>
      <c r="V14" s="77"/>
      <c r="W14" s="78">
        <f>W15+W66+W97</f>
        <v>5154.722272</v>
      </c>
      <c r="X14" s="77"/>
      <c r="Y14" s="78">
        <f>Y15+Y66+Y97</f>
        <v>82.39269019</v>
      </c>
      <c r="Z14" s="77"/>
      <c r="AA14" s="79">
        <f>AA15+AA66+AA97</f>
        <v>0</v>
      </c>
      <c r="AT14" s="80" t="s">
        <v>17</v>
      </c>
      <c r="AU14" s="80" t="s">
        <v>27</v>
      </c>
      <c r="BK14" s="81">
        <f>BK15+BK66+BK97</f>
        <v>0</v>
      </c>
    </row>
    <row r="15" spans="1:63" s="84" customFormat="1" ht="37.35" customHeight="1">
      <c r="A15" s="21"/>
      <c r="B15" s="17"/>
      <c r="C15" s="18"/>
      <c r="D15" s="19" t="s">
        <v>28</v>
      </c>
      <c r="E15" s="19"/>
      <c r="F15" s="19"/>
      <c r="G15" s="19"/>
      <c r="H15" s="19"/>
      <c r="I15" s="19"/>
      <c r="J15" s="19"/>
      <c r="K15" s="19"/>
      <c r="L15" s="19"/>
      <c r="M15" s="19"/>
      <c r="N15" s="139">
        <f>BK15</f>
        <v>0</v>
      </c>
      <c r="O15" s="140"/>
      <c r="P15" s="140"/>
      <c r="Q15" s="140"/>
      <c r="R15" s="20"/>
      <c r="T15" s="85"/>
      <c r="U15" s="82"/>
      <c r="V15" s="82"/>
      <c r="W15" s="86">
        <f>W16+W22+W25+W53+W64</f>
        <v>3675.235709</v>
      </c>
      <c r="X15" s="82"/>
      <c r="Y15" s="86">
        <f>Y16+Y22+Y25+Y53+Y64</f>
        <v>39.70117714</v>
      </c>
      <c r="Z15" s="82"/>
      <c r="AA15" s="87">
        <f>AA16+AA22+AA25+AA53+AA64</f>
        <v>0</v>
      </c>
      <c r="AR15" s="88" t="s">
        <v>5</v>
      </c>
      <c r="AT15" s="89" t="s">
        <v>17</v>
      </c>
      <c r="AU15" s="89" t="s">
        <v>18</v>
      </c>
      <c r="AY15" s="88" t="s">
        <v>59</v>
      </c>
      <c r="BK15" s="90">
        <f>BK16+BK22+BK25+BK53+BK64</f>
        <v>0</v>
      </c>
    </row>
    <row r="16" spans="1:63" s="84" customFormat="1" ht="19.9" customHeight="1">
      <c r="A16" s="21"/>
      <c r="B16" s="17"/>
      <c r="C16" s="18"/>
      <c r="D16" s="2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133">
        <f>BK16</f>
        <v>0</v>
      </c>
      <c r="O16" s="134"/>
      <c r="P16" s="134"/>
      <c r="Q16" s="134"/>
      <c r="R16" s="20"/>
      <c r="T16" s="85"/>
      <c r="U16" s="82"/>
      <c r="V16" s="82"/>
      <c r="W16" s="86">
        <f>SUM(W17:W21)</f>
        <v>90.14457199999998</v>
      </c>
      <c r="X16" s="82"/>
      <c r="Y16" s="86">
        <f>SUM(Y17:Y21)</f>
        <v>0</v>
      </c>
      <c r="Z16" s="82"/>
      <c r="AA16" s="87">
        <f>SUM(AA17:AA21)</f>
        <v>0</v>
      </c>
      <c r="AR16" s="88" t="s">
        <v>5</v>
      </c>
      <c r="AT16" s="89" t="s">
        <v>17</v>
      </c>
      <c r="AU16" s="89" t="s">
        <v>5</v>
      </c>
      <c r="AY16" s="88" t="s">
        <v>59</v>
      </c>
      <c r="BK16" s="90">
        <f>SUM(BK17:BK21)</f>
        <v>0</v>
      </c>
    </row>
    <row r="17" spans="1:65" s="71" customFormat="1" ht="31.5" customHeight="1">
      <c r="A17" s="4"/>
      <c r="B17" s="5"/>
      <c r="C17" s="23" t="s">
        <v>5</v>
      </c>
      <c r="D17" s="23" t="s">
        <v>60</v>
      </c>
      <c r="E17" s="24" t="s">
        <v>66</v>
      </c>
      <c r="F17" s="123" t="s">
        <v>67</v>
      </c>
      <c r="G17" s="123"/>
      <c r="H17" s="123"/>
      <c r="I17" s="123"/>
      <c r="J17" s="25" t="s">
        <v>68</v>
      </c>
      <c r="K17" s="26">
        <v>30.608</v>
      </c>
      <c r="L17" s="124"/>
      <c r="M17" s="124"/>
      <c r="N17" s="125">
        <f>ROUND(L17*K17,2)</f>
        <v>0</v>
      </c>
      <c r="O17" s="125"/>
      <c r="P17" s="125"/>
      <c r="Q17" s="125"/>
      <c r="R17" s="6"/>
      <c r="T17" s="92" t="s">
        <v>0</v>
      </c>
      <c r="U17" s="93" t="s">
        <v>15</v>
      </c>
      <c r="V17" s="94">
        <v>2.32</v>
      </c>
      <c r="W17" s="94">
        <f>V17*K17</f>
        <v>71.01056</v>
      </c>
      <c r="X17" s="94">
        <v>0</v>
      </c>
      <c r="Y17" s="94">
        <f>X17*K17</f>
        <v>0</v>
      </c>
      <c r="Z17" s="94">
        <v>0</v>
      </c>
      <c r="AA17" s="95">
        <f>Z17*K17</f>
        <v>0</v>
      </c>
      <c r="AR17" s="80" t="s">
        <v>64</v>
      </c>
      <c r="AT17" s="80" t="s">
        <v>60</v>
      </c>
      <c r="AU17" s="80" t="s">
        <v>23</v>
      </c>
      <c r="AY17" s="80" t="s">
        <v>59</v>
      </c>
      <c r="BE17" s="96">
        <f>IF(U17="základní",N17,0)</f>
        <v>0</v>
      </c>
      <c r="BF17" s="96">
        <f>IF(U17="snížená",N17,0)</f>
        <v>0</v>
      </c>
      <c r="BG17" s="96">
        <f>IF(U17="zákl. přenesená",N17,0)</f>
        <v>0</v>
      </c>
      <c r="BH17" s="96">
        <f>IF(U17="sníž. přenesená",N17,0)</f>
        <v>0</v>
      </c>
      <c r="BI17" s="96">
        <f>IF(U17="nulová",N17,0)</f>
        <v>0</v>
      </c>
      <c r="BJ17" s="80" t="s">
        <v>5</v>
      </c>
      <c r="BK17" s="96">
        <f>ROUND(L17*K17,2)</f>
        <v>0</v>
      </c>
      <c r="BL17" s="80" t="s">
        <v>64</v>
      </c>
      <c r="BM17" s="80" t="s">
        <v>69</v>
      </c>
    </row>
    <row r="18" spans="1:65" s="71" customFormat="1" ht="31.5" customHeight="1">
      <c r="A18" s="4"/>
      <c r="B18" s="5"/>
      <c r="C18" s="23" t="s">
        <v>23</v>
      </c>
      <c r="D18" s="23" t="s">
        <v>60</v>
      </c>
      <c r="E18" s="24" t="s">
        <v>71</v>
      </c>
      <c r="F18" s="123" t="s">
        <v>72</v>
      </c>
      <c r="G18" s="123"/>
      <c r="H18" s="123"/>
      <c r="I18" s="123"/>
      <c r="J18" s="25" t="s">
        <v>68</v>
      </c>
      <c r="K18" s="26">
        <v>22.895</v>
      </c>
      <c r="L18" s="124"/>
      <c r="M18" s="124"/>
      <c r="N18" s="125">
        <f>ROUND(L18*K18,2)</f>
        <v>0</v>
      </c>
      <c r="O18" s="125"/>
      <c r="P18" s="125"/>
      <c r="Q18" s="125"/>
      <c r="R18" s="6"/>
      <c r="T18" s="92" t="s">
        <v>0</v>
      </c>
      <c r="U18" s="93" t="s">
        <v>15</v>
      </c>
      <c r="V18" s="94">
        <v>0.083</v>
      </c>
      <c r="W18" s="94">
        <f>V18*K18</f>
        <v>1.900285</v>
      </c>
      <c r="X18" s="94">
        <v>0</v>
      </c>
      <c r="Y18" s="94">
        <f>X18*K18</f>
        <v>0</v>
      </c>
      <c r="Z18" s="94">
        <v>0</v>
      </c>
      <c r="AA18" s="95">
        <f>Z18*K18</f>
        <v>0</v>
      </c>
      <c r="AR18" s="80" t="s">
        <v>64</v>
      </c>
      <c r="AT18" s="80" t="s">
        <v>60</v>
      </c>
      <c r="AU18" s="80" t="s">
        <v>23</v>
      </c>
      <c r="AY18" s="80" t="s">
        <v>59</v>
      </c>
      <c r="BE18" s="96">
        <f>IF(U18="základní",N18,0)</f>
        <v>0</v>
      </c>
      <c r="BF18" s="96">
        <f>IF(U18="snížená",N18,0)</f>
        <v>0</v>
      </c>
      <c r="BG18" s="96">
        <f>IF(U18="zákl. přenesená",N18,0)</f>
        <v>0</v>
      </c>
      <c r="BH18" s="96">
        <f>IF(U18="sníž. přenesená",N18,0)</f>
        <v>0</v>
      </c>
      <c r="BI18" s="96">
        <f>IF(U18="nulová",N18,0)</f>
        <v>0</v>
      </c>
      <c r="BJ18" s="80" t="s">
        <v>5</v>
      </c>
      <c r="BK18" s="96">
        <f>ROUND(L18*K18,2)</f>
        <v>0</v>
      </c>
      <c r="BL18" s="80" t="s">
        <v>64</v>
      </c>
      <c r="BM18" s="80" t="s">
        <v>73</v>
      </c>
    </row>
    <row r="19" spans="1:65" s="71" customFormat="1" ht="22.5" customHeight="1">
      <c r="A19" s="4"/>
      <c r="B19" s="5"/>
      <c r="C19" s="23" t="s">
        <v>70</v>
      </c>
      <c r="D19" s="23" t="s">
        <v>60</v>
      </c>
      <c r="E19" s="24" t="s">
        <v>74</v>
      </c>
      <c r="F19" s="123" t="s">
        <v>75</v>
      </c>
      <c r="G19" s="123"/>
      <c r="H19" s="123"/>
      <c r="I19" s="123"/>
      <c r="J19" s="25" t="s">
        <v>68</v>
      </c>
      <c r="K19" s="26">
        <v>22.895</v>
      </c>
      <c r="L19" s="124"/>
      <c r="M19" s="124"/>
      <c r="N19" s="125">
        <f>ROUND(L19*K19,2)</f>
        <v>0</v>
      </c>
      <c r="O19" s="125"/>
      <c r="P19" s="125"/>
      <c r="Q19" s="125"/>
      <c r="R19" s="6"/>
      <c r="T19" s="92" t="s">
        <v>0</v>
      </c>
      <c r="U19" s="93" t="s">
        <v>15</v>
      </c>
      <c r="V19" s="94">
        <v>0.652</v>
      </c>
      <c r="W19" s="94">
        <f>V19*K19</f>
        <v>14.92754</v>
      </c>
      <c r="X19" s="94">
        <v>0</v>
      </c>
      <c r="Y19" s="94">
        <f>X19*K19</f>
        <v>0</v>
      </c>
      <c r="Z19" s="94">
        <v>0</v>
      </c>
      <c r="AA19" s="95">
        <f>Z19*K19</f>
        <v>0</v>
      </c>
      <c r="AR19" s="80" t="s">
        <v>64</v>
      </c>
      <c r="AT19" s="80" t="s">
        <v>60</v>
      </c>
      <c r="AU19" s="80" t="s">
        <v>23</v>
      </c>
      <c r="AY19" s="80" t="s">
        <v>59</v>
      </c>
      <c r="BE19" s="96">
        <f>IF(U19="základní",N19,0)</f>
        <v>0</v>
      </c>
      <c r="BF19" s="96">
        <f>IF(U19="snížená",N19,0)</f>
        <v>0</v>
      </c>
      <c r="BG19" s="96">
        <f>IF(U19="zákl. přenesená",N19,0)</f>
        <v>0</v>
      </c>
      <c r="BH19" s="96">
        <f>IF(U19="sníž. přenesená",N19,0)</f>
        <v>0</v>
      </c>
      <c r="BI19" s="96">
        <f>IF(U19="nulová",N19,0)</f>
        <v>0</v>
      </c>
      <c r="BJ19" s="80" t="s">
        <v>5</v>
      </c>
      <c r="BK19" s="96">
        <f>ROUND(L19*K19,2)</f>
        <v>0</v>
      </c>
      <c r="BL19" s="80" t="s">
        <v>64</v>
      </c>
      <c r="BM19" s="80" t="s">
        <v>76</v>
      </c>
    </row>
    <row r="20" spans="1:65" s="71" customFormat="1" ht="31.5" customHeight="1">
      <c r="A20" s="4"/>
      <c r="B20" s="5"/>
      <c r="C20" s="23" t="s">
        <v>64</v>
      </c>
      <c r="D20" s="23" t="s">
        <v>60</v>
      </c>
      <c r="E20" s="24" t="s">
        <v>78</v>
      </c>
      <c r="F20" s="123" t="s">
        <v>79</v>
      </c>
      <c r="G20" s="123"/>
      <c r="H20" s="123"/>
      <c r="I20" s="123"/>
      <c r="J20" s="25" t="s">
        <v>80</v>
      </c>
      <c r="K20" s="26">
        <v>41.211</v>
      </c>
      <c r="L20" s="124"/>
      <c r="M20" s="124"/>
      <c r="N20" s="125">
        <f>ROUND(L20*K20,2)</f>
        <v>0</v>
      </c>
      <c r="O20" s="125"/>
      <c r="P20" s="125"/>
      <c r="Q20" s="125"/>
      <c r="R20" s="6"/>
      <c r="T20" s="92" t="s">
        <v>0</v>
      </c>
      <c r="U20" s="93" t="s">
        <v>15</v>
      </c>
      <c r="V20" s="94">
        <v>0</v>
      </c>
      <c r="W20" s="94">
        <f>V20*K20</f>
        <v>0</v>
      </c>
      <c r="X20" s="94">
        <v>0</v>
      </c>
      <c r="Y20" s="94">
        <f>X20*K20</f>
        <v>0</v>
      </c>
      <c r="Z20" s="94">
        <v>0</v>
      </c>
      <c r="AA20" s="95">
        <f>Z20*K20</f>
        <v>0</v>
      </c>
      <c r="AR20" s="80" t="s">
        <v>64</v>
      </c>
      <c r="AT20" s="80" t="s">
        <v>60</v>
      </c>
      <c r="AU20" s="80" t="s">
        <v>23</v>
      </c>
      <c r="AY20" s="80" t="s">
        <v>59</v>
      </c>
      <c r="BE20" s="96">
        <f>IF(U20="základní",N20,0)</f>
        <v>0</v>
      </c>
      <c r="BF20" s="96">
        <f>IF(U20="snížená",N20,0)</f>
        <v>0</v>
      </c>
      <c r="BG20" s="96">
        <f>IF(U20="zákl. přenesená",N20,0)</f>
        <v>0</v>
      </c>
      <c r="BH20" s="96">
        <f>IF(U20="sníž. přenesená",N20,0)</f>
        <v>0</v>
      </c>
      <c r="BI20" s="96">
        <f>IF(U20="nulová",N20,0)</f>
        <v>0</v>
      </c>
      <c r="BJ20" s="80" t="s">
        <v>5</v>
      </c>
      <c r="BK20" s="96">
        <f>ROUND(L20*K20,2)</f>
        <v>0</v>
      </c>
      <c r="BL20" s="80" t="s">
        <v>64</v>
      </c>
      <c r="BM20" s="80" t="s">
        <v>81</v>
      </c>
    </row>
    <row r="21" spans="1:65" s="71" customFormat="1" ht="31.5" customHeight="1">
      <c r="A21" s="4"/>
      <c r="B21" s="5"/>
      <c r="C21" s="23" t="s">
        <v>77</v>
      </c>
      <c r="D21" s="23" t="s">
        <v>60</v>
      </c>
      <c r="E21" s="24" t="s">
        <v>83</v>
      </c>
      <c r="F21" s="123" t="s">
        <v>84</v>
      </c>
      <c r="G21" s="123"/>
      <c r="H21" s="123"/>
      <c r="I21" s="123"/>
      <c r="J21" s="25" t="s">
        <v>68</v>
      </c>
      <c r="K21" s="26">
        <v>7.713</v>
      </c>
      <c r="L21" s="124"/>
      <c r="M21" s="124"/>
      <c r="N21" s="125">
        <f>ROUND(L21*K21,2)</f>
        <v>0</v>
      </c>
      <c r="O21" s="125"/>
      <c r="P21" s="125"/>
      <c r="Q21" s="125"/>
      <c r="R21" s="6"/>
      <c r="T21" s="92" t="s">
        <v>0</v>
      </c>
      <c r="U21" s="93" t="s">
        <v>15</v>
      </c>
      <c r="V21" s="94">
        <v>0.299</v>
      </c>
      <c r="W21" s="94">
        <f>V21*K21</f>
        <v>2.306187</v>
      </c>
      <c r="X21" s="94">
        <v>0</v>
      </c>
      <c r="Y21" s="94">
        <f>X21*K21</f>
        <v>0</v>
      </c>
      <c r="Z21" s="94">
        <v>0</v>
      </c>
      <c r="AA21" s="95">
        <f>Z21*K21</f>
        <v>0</v>
      </c>
      <c r="AR21" s="80" t="s">
        <v>64</v>
      </c>
      <c r="AT21" s="80" t="s">
        <v>60</v>
      </c>
      <c r="AU21" s="80" t="s">
        <v>23</v>
      </c>
      <c r="AY21" s="80" t="s">
        <v>59</v>
      </c>
      <c r="BE21" s="96">
        <f>IF(U21="základní",N21,0)</f>
        <v>0</v>
      </c>
      <c r="BF21" s="96">
        <f>IF(U21="snížená",N21,0)</f>
        <v>0</v>
      </c>
      <c r="BG21" s="96">
        <f>IF(U21="zákl. přenesená",N21,0)</f>
        <v>0</v>
      </c>
      <c r="BH21" s="96">
        <f>IF(U21="sníž. přenesená",N21,0)</f>
        <v>0</v>
      </c>
      <c r="BI21" s="96">
        <f>IF(U21="nulová",N21,0)</f>
        <v>0</v>
      </c>
      <c r="BJ21" s="80" t="s">
        <v>5</v>
      </c>
      <c r="BK21" s="96">
        <f>ROUND(L21*K21,2)</f>
        <v>0</v>
      </c>
      <c r="BL21" s="80" t="s">
        <v>64</v>
      </c>
      <c r="BM21" s="80" t="s">
        <v>85</v>
      </c>
    </row>
    <row r="22" spans="1:63" s="84" customFormat="1" ht="29.85" customHeight="1">
      <c r="A22" s="21"/>
      <c r="B22" s="17"/>
      <c r="C22" s="18"/>
      <c r="D22" s="22" t="s">
        <v>30</v>
      </c>
      <c r="E22" s="22"/>
      <c r="F22" s="22"/>
      <c r="G22" s="22"/>
      <c r="H22" s="22"/>
      <c r="I22" s="22"/>
      <c r="J22" s="22"/>
      <c r="K22" s="22"/>
      <c r="L22" s="91"/>
      <c r="M22" s="91"/>
      <c r="N22" s="126">
        <f>BK22</f>
        <v>0</v>
      </c>
      <c r="O22" s="127"/>
      <c r="P22" s="127"/>
      <c r="Q22" s="127"/>
      <c r="R22" s="20"/>
      <c r="T22" s="85"/>
      <c r="U22" s="82"/>
      <c r="V22" s="82"/>
      <c r="W22" s="86">
        <f>SUM(W23:W24)</f>
        <v>1.4167999999999998</v>
      </c>
      <c r="X22" s="82"/>
      <c r="Y22" s="86">
        <f>SUM(Y23:Y24)</f>
        <v>0</v>
      </c>
      <c r="Z22" s="82"/>
      <c r="AA22" s="87">
        <f>SUM(AA23:AA24)</f>
        <v>0</v>
      </c>
      <c r="AR22" s="88" t="s">
        <v>5</v>
      </c>
      <c r="AT22" s="89" t="s">
        <v>17</v>
      </c>
      <c r="AU22" s="89" t="s">
        <v>5</v>
      </c>
      <c r="AY22" s="88" t="s">
        <v>59</v>
      </c>
      <c r="BK22" s="90">
        <f>SUM(BK23:BK24)</f>
        <v>0</v>
      </c>
    </row>
    <row r="23" spans="1:65" s="71" customFormat="1" ht="31.5" customHeight="1">
      <c r="A23" s="4"/>
      <c r="B23" s="5"/>
      <c r="C23" s="23" t="s">
        <v>82</v>
      </c>
      <c r="D23" s="23" t="s">
        <v>60</v>
      </c>
      <c r="E23" s="24" t="s">
        <v>87</v>
      </c>
      <c r="F23" s="123" t="s">
        <v>88</v>
      </c>
      <c r="G23" s="123"/>
      <c r="H23" s="123"/>
      <c r="I23" s="123"/>
      <c r="J23" s="25" t="s">
        <v>63</v>
      </c>
      <c r="K23" s="26">
        <v>40.48</v>
      </c>
      <c r="L23" s="124"/>
      <c r="M23" s="124"/>
      <c r="N23" s="125">
        <f>ROUND(L23*K23,2)</f>
        <v>0</v>
      </c>
      <c r="O23" s="125"/>
      <c r="P23" s="125"/>
      <c r="Q23" s="125"/>
      <c r="R23" s="6"/>
      <c r="T23" s="92" t="s">
        <v>0</v>
      </c>
      <c r="U23" s="93" t="s">
        <v>15</v>
      </c>
      <c r="V23" s="94">
        <v>0.016</v>
      </c>
      <c r="W23" s="94">
        <f>V23*K23</f>
        <v>0.6476799999999999</v>
      </c>
      <c r="X23" s="94">
        <v>0</v>
      </c>
      <c r="Y23" s="94">
        <f>X23*K23</f>
        <v>0</v>
      </c>
      <c r="Z23" s="94">
        <v>0</v>
      </c>
      <c r="AA23" s="95">
        <f>Z23*K23</f>
        <v>0</v>
      </c>
      <c r="AR23" s="80" t="s">
        <v>64</v>
      </c>
      <c r="AT23" s="80" t="s">
        <v>60</v>
      </c>
      <c r="AU23" s="80" t="s">
        <v>23</v>
      </c>
      <c r="AY23" s="80" t="s">
        <v>59</v>
      </c>
      <c r="BE23" s="96">
        <f>IF(U23="základní",N23,0)</f>
        <v>0</v>
      </c>
      <c r="BF23" s="96">
        <f>IF(U23="snížená",N23,0)</f>
        <v>0</v>
      </c>
      <c r="BG23" s="96">
        <f>IF(U23="zákl. přenesená",N23,0)</f>
        <v>0</v>
      </c>
      <c r="BH23" s="96">
        <f>IF(U23="sníž. přenesená",N23,0)</f>
        <v>0</v>
      </c>
      <c r="BI23" s="96">
        <f>IF(U23="nulová",N23,0)</f>
        <v>0</v>
      </c>
      <c r="BJ23" s="80" t="s">
        <v>5</v>
      </c>
      <c r="BK23" s="96">
        <f>ROUND(L23*K23,2)</f>
        <v>0</v>
      </c>
      <c r="BL23" s="80" t="s">
        <v>64</v>
      </c>
      <c r="BM23" s="80" t="s">
        <v>89</v>
      </c>
    </row>
    <row r="24" spans="1:65" s="71" customFormat="1" ht="31.5" customHeight="1">
      <c r="A24" s="4"/>
      <c r="B24" s="5"/>
      <c r="C24" s="23" t="s">
        <v>86</v>
      </c>
      <c r="D24" s="23" t="s">
        <v>60</v>
      </c>
      <c r="E24" s="24" t="s">
        <v>91</v>
      </c>
      <c r="F24" s="123" t="s">
        <v>92</v>
      </c>
      <c r="G24" s="123"/>
      <c r="H24" s="123"/>
      <c r="I24" s="123"/>
      <c r="J24" s="25" t="s">
        <v>63</v>
      </c>
      <c r="K24" s="26">
        <v>40.48</v>
      </c>
      <c r="L24" s="124"/>
      <c r="M24" s="124"/>
      <c r="N24" s="125">
        <f>ROUND(L24*K24,2)</f>
        <v>0</v>
      </c>
      <c r="O24" s="125"/>
      <c r="P24" s="125"/>
      <c r="Q24" s="125"/>
      <c r="R24" s="6"/>
      <c r="T24" s="92" t="s">
        <v>0</v>
      </c>
      <c r="U24" s="93" t="s">
        <v>15</v>
      </c>
      <c r="V24" s="94">
        <v>0.019</v>
      </c>
      <c r="W24" s="94">
        <f>V24*K24</f>
        <v>0.7691199999999999</v>
      </c>
      <c r="X24" s="94">
        <v>0</v>
      </c>
      <c r="Y24" s="94">
        <f>X24*K24</f>
        <v>0</v>
      </c>
      <c r="Z24" s="94">
        <v>0</v>
      </c>
      <c r="AA24" s="95">
        <f>Z24*K24</f>
        <v>0</v>
      </c>
      <c r="AR24" s="80" t="s">
        <v>64</v>
      </c>
      <c r="AT24" s="80" t="s">
        <v>60</v>
      </c>
      <c r="AU24" s="80" t="s">
        <v>23</v>
      </c>
      <c r="AY24" s="80" t="s">
        <v>59</v>
      </c>
      <c r="BE24" s="96">
        <f>IF(U24="základní",N24,0)</f>
        <v>0</v>
      </c>
      <c r="BF24" s="96">
        <f>IF(U24="snížená",N24,0)</f>
        <v>0</v>
      </c>
      <c r="BG24" s="96">
        <f>IF(U24="zákl. přenesená",N24,0)</f>
        <v>0</v>
      </c>
      <c r="BH24" s="96">
        <f>IF(U24="sníž. přenesená",N24,0)</f>
        <v>0</v>
      </c>
      <c r="BI24" s="96">
        <f>IF(U24="nulová",N24,0)</f>
        <v>0</v>
      </c>
      <c r="BJ24" s="80" t="s">
        <v>5</v>
      </c>
      <c r="BK24" s="96">
        <f>ROUND(L24*K24,2)</f>
        <v>0</v>
      </c>
      <c r="BL24" s="80" t="s">
        <v>64</v>
      </c>
      <c r="BM24" s="80" t="s">
        <v>93</v>
      </c>
    </row>
    <row r="25" spans="1:63" s="84" customFormat="1" ht="29.85" customHeight="1">
      <c r="A25" s="21"/>
      <c r="B25" s="17"/>
      <c r="C25" s="18"/>
      <c r="D25" s="22" t="s">
        <v>31</v>
      </c>
      <c r="E25" s="22"/>
      <c r="F25" s="22"/>
      <c r="G25" s="22"/>
      <c r="H25" s="22"/>
      <c r="I25" s="22"/>
      <c r="J25" s="22"/>
      <c r="K25" s="22"/>
      <c r="L25" s="91"/>
      <c r="M25" s="91"/>
      <c r="N25" s="126">
        <f>BK25</f>
        <v>0</v>
      </c>
      <c r="O25" s="127"/>
      <c r="P25" s="127"/>
      <c r="Q25" s="127"/>
      <c r="R25" s="20"/>
      <c r="T25" s="85"/>
      <c r="U25" s="82"/>
      <c r="V25" s="82"/>
      <c r="W25" s="86">
        <f>SUM(W26:W52)</f>
        <v>3072.09742</v>
      </c>
      <c r="X25" s="82"/>
      <c r="Y25" s="86">
        <f>SUM(Y26:Y52)</f>
        <v>30.50020378</v>
      </c>
      <c r="Z25" s="82"/>
      <c r="AA25" s="87">
        <f>SUM(AA26:AA52)</f>
        <v>0</v>
      </c>
      <c r="AR25" s="88" t="s">
        <v>5</v>
      </c>
      <c r="AT25" s="89" t="s">
        <v>17</v>
      </c>
      <c r="AU25" s="89" t="s">
        <v>5</v>
      </c>
      <c r="AY25" s="88" t="s">
        <v>59</v>
      </c>
      <c r="BK25" s="90">
        <f>SUM(BK26:BK52)</f>
        <v>0</v>
      </c>
    </row>
    <row r="26" spans="1:65" s="71" customFormat="1" ht="31.5" customHeight="1">
      <c r="A26" s="4"/>
      <c r="B26" s="5"/>
      <c r="C26" s="23" t="s">
        <v>90</v>
      </c>
      <c r="D26" s="23" t="s">
        <v>60</v>
      </c>
      <c r="E26" s="24" t="s">
        <v>103</v>
      </c>
      <c r="F26" s="123" t="s">
        <v>104</v>
      </c>
      <c r="G26" s="123"/>
      <c r="H26" s="123"/>
      <c r="I26" s="123"/>
      <c r="J26" s="25" t="s">
        <v>63</v>
      </c>
      <c r="K26" s="26">
        <v>58.552</v>
      </c>
      <c r="L26" s="124"/>
      <c r="M26" s="124"/>
      <c r="N26" s="125">
        <f aca="true" t="shared" si="0" ref="N26:N52">ROUND(L26*K26,2)</f>
        <v>0</v>
      </c>
      <c r="O26" s="125"/>
      <c r="P26" s="125"/>
      <c r="Q26" s="125"/>
      <c r="R26" s="6"/>
      <c r="T26" s="92" t="s">
        <v>0</v>
      </c>
      <c r="U26" s="93" t="s">
        <v>15</v>
      </c>
      <c r="V26" s="94">
        <v>1.43</v>
      </c>
      <c r="W26" s="94">
        <f aca="true" t="shared" si="1" ref="W26:W52">V26*K26</f>
        <v>83.72936</v>
      </c>
      <c r="X26" s="94">
        <v>0.00956</v>
      </c>
      <c r="Y26" s="94">
        <f aca="true" t="shared" si="2" ref="Y26:Y52">X26*K26</f>
        <v>0.55975712</v>
      </c>
      <c r="Z26" s="94">
        <v>0</v>
      </c>
      <c r="AA26" s="95">
        <f aca="true" t="shared" si="3" ref="AA26:AA52">Z26*K26</f>
        <v>0</v>
      </c>
      <c r="AR26" s="80" t="s">
        <v>64</v>
      </c>
      <c r="AT26" s="80" t="s">
        <v>60</v>
      </c>
      <c r="AU26" s="80" t="s">
        <v>23</v>
      </c>
      <c r="AY26" s="80" t="s">
        <v>59</v>
      </c>
      <c r="BE26" s="96">
        <f aca="true" t="shared" si="4" ref="BE26:BE52">IF(U26="základní",N26,0)</f>
        <v>0</v>
      </c>
      <c r="BF26" s="96">
        <f aca="true" t="shared" si="5" ref="BF26:BF52">IF(U26="snížená",N26,0)</f>
        <v>0</v>
      </c>
      <c r="BG26" s="96">
        <f aca="true" t="shared" si="6" ref="BG26:BG52">IF(U26="zákl. přenesená",N26,0)</f>
        <v>0</v>
      </c>
      <c r="BH26" s="96">
        <f aca="true" t="shared" si="7" ref="BH26:BH52">IF(U26="sníž. přenesená",N26,0)</f>
        <v>0</v>
      </c>
      <c r="BI26" s="96">
        <f aca="true" t="shared" si="8" ref="BI26:BI52">IF(U26="nulová",N26,0)</f>
        <v>0</v>
      </c>
      <c r="BJ26" s="80" t="s">
        <v>5</v>
      </c>
      <c r="BK26" s="96">
        <f aca="true" t="shared" si="9" ref="BK26:BK52">ROUND(L26*K26,2)</f>
        <v>0</v>
      </c>
      <c r="BL26" s="80" t="s">
        <v>64</v>
      </c>
      <c r="BM26" s="80" t="s">
        <v>105</v>
      </c>
    </row>
    <row r="27" spans="1:65" s="71" customFormat="1" ht="22.5" customHeight="1">
      <c r="A27" s="4"/>
      <c r="B27" s="5"/>
      <c r="C27" s="27" t="s">
        <v>94</v>
      </c>
      <c r="D27" s="27" t="s">
        <v>98</v>
      </c>
      <c r="E27" s="28" t="s">
        <v>107</v>
      </c>
      <c r="F27" s="135" t="s">
        <v>108</v>
      </c>
      <c r="G27" s="135"/>
      <c r="H27" s="135"/>
      <c r="I27" s="135"/>
      <c r="J27" s="29" t="s">
        <v>63</v>
      </c>
      <c r="K27" s="30">
        <v>59.723</v>
      </c>
      <c r="L27" s="151"/>
      <c r="M27" s="151"/>
      <c r="N27" s="136">
        <f t="shared" si="0"/>
        <v>0</v>
      </c>
      <c r="O27" s="125"/>
      <c r="P27" s="125"/>
      <c r="Q27" s="125"/>
      <c r="R27" s="6"/>
      <c r="T27" s="92" t="s">
        <v>0</v>
      </c>
      <c r="U27" s="93" t="s">
        <v>15</v>
      </c>
      <c r="V27" s="94">
        <v>0</v>
      </c>
      <c r="W27" s="94">
        <f t="shared" si="1"/>
        <v>0</v>
      </c>
      <c r="X27" s="94">
        <v>0.018</v>
      </c>
      <c r="Y27" s="94">
        <f t="shared" si="2"/>
        <v>1.075014</v>
      </c>
      <c r="Z27" s="94">
        <v>0</v>
      </c>
      <c r="AA27" s="95">
        <f t="shared" si="3"/>
        <v>0</v>
      </c>
      <c r="AR27" s="80" t="s">
        <v>90</v>
      </c>
      <c r="AT27" s="80" t="s">
        <v>98</v>
      </c>
      <c r="AU27" s="80" t="s">
        <v>23</v>
      </c>
      <c r="AY27" s="80" t="s">
        <v>59</v>
      </c>
      <c r="BE27" s="96">
        <f t="shared" si="4"/>
        <v>0</v>
      </c>
      <c r="BF27" s="96">
        <f t="shared" si="5"/>
        <v>0</v>
      </c>
      <c r="BG27" s="96">
        <f t="shared" si="6"/>
        <v>0</v>
      </c>
      <c r="BH27" s="96">
        <f t="shared" si="7"/>
        <v>0</v>
      </c>
      <c r="BI27" s="96">
        <f t="shared" si="8"/>
        <v>0</v>
      </c>
      <c r="BJ27" s="80" t="s">
        <v>5</v>
      </c>
      <c r="BK27" s="96">
        <f t="shared" si="9"/>
        <v>0</v>
      </c>
      <c r="BL27" s="80" t="s">
        <v>64</v>
      </c>
      <c r="BM27" s="80" t="s">
        <v>109</v>
      </c>
    </row>
    <row r="28" spans="1:65" s="71" customFormat="1" ht="31.5" customHeight="1">
      <c r="A28" s="4"/>
      <c r="B28" s="5"/>
      <c r="C28" s="23" t="s">
        <v>9</v>
      </c>
      <c r="D28" s="23" t="s">
        <v>60</v>
      </c>
      <c r="E28" s="24" t="s">
        <v>111</v>
      </c>
      <c r="F28" s="123" t="s">
        <v>112</v>
      </c>
      <c r="G28" s="123"/>
      <c r="H28" s="123"/>
      <c r="I28" s="123"/>
      <c r="J28" s="25" t="s">
        <v>63</v>
      </c>
      <c r="K28" s="26">
        <v>73.138</v>
      </c>
      <c r="L28" s="124"/>
      <c r="M28" s="124"/>
      <c r="N28" s="125">
        <f t="shared" si="0"/>
        <v>0</v>
      </c>
      <c r="O28" s="125"/>
      <c r="P28" s="125"/>
      <c r="Q28" s="125"/>
      <c r="R28" s="6"/>
      <c r="T28" s="92" t="s">
        <v>0</v>
      </c>
      <c r="U28" s="93" t="s">
        <v>15</v>
      </c>
      <c r="V28" s="94">
        <v>0.33</v>
      </c>
      <c r="W28" s="94">
        <f t="shared" si="1"/>
        <v>24.135540000000002</v>
      </c>
      <c r="X28" s="94">
        <v>0.00489</v>
      </c>
      <c r="Y28" s="94">
        <f t="shared" si="2"/>
        <v>0.35764482000000003</v>
      </c>
      <c r="Z28" s="94">
        <v>0</v>
      </c>
      <c r="AA28" s="95">
        <f t="shared" si="3"/>
        <v>0</v>
      </c>
      <c r="AR28" s="80" t="s">
        <v>64</v>
      </c>
      <c r="AT28" s="80" t="s">
        <v>60</v>
      </c>
      <c r="AU28" s="80" t="s">
        <v>23</v>
      </c>
      <c r="AY28" s="80" t="s">
        <v>59</v>
      </c>
      <c r="BE28" s="96">
        <f t="shared" si="4"/>
        <v>0</v>
      </c>
      <c r="BF28" s="96">
        <f t="shared" si="5"/>
        <v>0</v>
      </c>
      <c r="BG28" s="96">
        <f t="shared" si="6"/>
        <v>0</v>
      </c>
      <c r="BH28" s="96">
        <f t="shared" si="7"/>
        <v>0</v>
      </c>
      <c r="BI28" s="96">
        <f t="shared" si="8"/>
        <v>0</v>
      </c>
      <c r="BJ28" s="80" t="s">
        <v>5</v>
      </c>
      <c r="BK28" s="96">
        <f t="shared" si="9"/>
        <v>0</v>
      </c>
      <c r="BL28" s="80" t="s">
        <v>64</v>
      </c>
      <c r="BM28" s="80" t="s">
        <v>113</v>
      </c>
    </row>
    <row r="29" spans="1:65" s="71" customFormat="1" ht="31.5" customHeight="1">
      <c r="A29" s="4"/>
      <c r="B29" s="5"/>
      <c r="C29" s="23" t="s">
        <v>102</v>
      </c>
      <c r="D29" s="23" t="s">
        <v>60</v>
      </c>
      <c r="E29" s="24" t="s">
        <v>115</v>
      </c>
      <c r="F29" s="123" t="s">
        <v>116</v>
      </c>
      <c r="G29" s="123"/>
      <c r="H29" s="123"/>
      <c r="I29" s="123"/>
      <c r="J29" s="25" t="s">
        <v>63</v>
      </c>
      <c r="K29" s="26">
        <v>119.996</v>
      </c>
      <c r="L29" s="124"/>
      <c r="M29" s="124"/>
      <c r="N29" s="125">
        <f t="shared" si="0"/>
        <v>0</v>
      </c>
      <c r="O29" s="125"/>
      <c r="P29" s="125"/>
      <c r="Q29" s="125"/>
      <c r="R29" s="6"/>
      <c r="T29" s="92" t="s">
        <v>0</v>
      </c>
      <c r="U29" s="93" t="s">
        <v>15</v>
      </c>
      <c r="V29" s="94">
        <v>1.04</v>
      </c>
      <c r="W29" s="94">
        <f t="shared" si="1"/>
        <v>124.79584</v>
      </c>
      <c r="X29" s="94">
        <v>0.00832</v>
      </c>
      <c r="Y29" s="94">
        <f t="shared" si="2"/>
        <v>0.9983667199999998</v>
      </c>
      <c r="Z29" s="94">
        <v>0</v>
      </c>
      <c r="AA29" s="95">
        <f t="shared" si="3"/>
        <v>0</v>
      </c>
      <c r="AR29" s="80" t="s">
        <v>64</v>
      </c>
      <c r="AT29" s="80" t="s">
        <v>60</v>
      </c>
      <c r="AU29" s="80" t="s">
        <v>23</v>
      </c>
      <c r="AY29" s="80" t="s">
        <v>59</v>
      </c>
      <c r="BE29" s="96">
        <f t="shared" si="4"/>
        <v>0</v>
      </c>
      <c r="BF29" s="96">
        <f t="shared" si="5"/>
        <v>0</v>
      </c>
      <c r="BG29" s="96">
        <f t="shared" si="6"/>
        <v>0</v>
      </c>
      <c r="BH29" s="96">
        <f t="shared" si="7"/>
        <v>0</v>
      </c>
      <c r="BI29" s="96">
        <f t="shared" si="8"/>
        <v>0</v>
      </c>
      <c r="BJ29" s="80" t="s">
        <v>5</v>
      </c>
      <c r="BK29" s="96">
        <f t="shared" si="9"/>
        <v>0</v>
      </c>
      <c r="BL29" s="80" t="s">
        <v>64</v>
      </c>
      <c r="BM29" s="80" t="s">
        <v>117</v>
      </c>
    </row>
    <row r="30" spans="1:65" s="71" customFormat="1" ht="31.5" customHeight="1">
      <c r="A30" s="4"/>
      <c r="B30" s="5"/>
      <c r="C30" s="27" t="s">
        <v>106</v>
      </c>
      <c r="D30" s="27" t="s">
        <v>98</v>
      </c>
      <c r="E30" s="28" t="s">
        <v>118</v>
      </c>
      <c r="F30" s="135" t="s">
        <v>119</v>
      </c>
      <c r="G30" s="135"/>
      <c r="H30" s="135"/>
      <c r="I30" s="135"/>
      <c r="J30" s="29" t="s">
        <v>63</v>
      </c>
      <c r="K30" s="30">
        <v>60.313</v>
      </c>
      <c r="L30" s="124"/>
      <c r="M30" s="124"/>
      <c r="N30" s="136">
        <f t="shared" si="0"/>
        <v>0</v>
      </c>
      <c r="O30" s="125"/>
      <c r="P30" s="125"/>
      <c r="Q30" s="125"/>
      <c r="R30" s="6"/>
      <c r="T30" s="92" t="s">
        <v>0</v>
      </c>
      <c r="U30" s="93" t="s">
        <v>15</v>
      </c>
      <c r="V30" s="94">
        <v>0</v>
      </c>
      <c r="W30" s="94">
        <f t="shared" si="1"/>
        <v>0</v>
      </c>
      <c r="X30" s="94">
        <v>0.00204</v>
      </c>
      <c r="Y30" s="94">
        <f t="shared" si="2"/>
        <v>0.12303852000000001</v>
      </c>
      <c r="Z30" s="94">
        <v>0</v>
      </c>
      <c r="AA30" s="95">
        <f t="shared" si="3"/>
        <v>0</v>
      </c>
      <c r="AR30" s="80" t="s">
        <v>90</v>
      </c>
      <c r="AT30" s="80" t="s">
        <v>98</v>
      </c>
      <c r="AU30" s="80" t="s">
        <v>23</v>
      </c>
      <c r="AY30" s="80" t="s">
        <v>59</v>
      </c>
      <c r="BE30" s="96">
        <f t="shared" si="4"/>
        <v>0</v>
      </c>
      <c r="BF30" s="96">
        <f t="shared" si="5"/>
        <v>0</v>
      </c>
      <c r="BG30" s="96">
        <f t="shared" si="6"/>
        <v>0</v>
      </c>
      <c r="BH30" s="96">
        <f t="shared" si="7"/>
        <v>0</v>
      </c>
      <c r="BI30" s="96">
        <f t="shared" si="8"/>
        <v>0</v>
      </c>
      <c r="BJ30" s="80" t="s">
        <v>5</v>
      </c>
      <c r="BK30" s="96">
        <f t="shared" si="9"/>
        <v>0</v>
      </c>
      <c r="BL30" s="80" t="s">
        <v>64</v>
      </c>
      <c r="BM30" s="80" t="s">
        <v>120</v>
      </c>
    </row>
    <row r="31" spans="1:65" s="71" customFormat="1" ht="31.5" customHeight="1">
      <c r="A31" s="4"/>
      <c r="B31" s="5"/>
      <c r="C31" s="27" t="s">
        <v>110</v>
      </c>
      <c r="D31" s="27" t="s">
        <v>98</v>
      </c>
      <c r="E31" s="28" t="s">
        <v>122</v>
      </c>
      <c r="F31" s="135" t="s">
        <v>123</v>
      </c>
      <c r="G31" s="135"/>
      <c r="H31" s="135"/>
      <c r="I31" s="135"/>
      <c r="J31" s="29" t="s">
        <v>63</v>
      </c>
      <c r="K31" s="30">
        <v>62.083</v>
      </c>
      <c r="L31" s="124"/>
      <c r="M31" s="124"/>
      <c r="N31" s="136">
        <f t="shared" si="0"/>
        <v>0</v>
      </c>
      <c r="O31" s="125"/>
      <c r="P31" s="125"/>
      <c r="Q31" s="125"/>
      <c r="R31" s="6"/>
      <c r="T31" s="92" t="s">
        <v>0</v>
      </c>
      <c r="U31" s="93" t="s">
        <v>15</v>
      </c>
      <c r="V31" s="94">
        <v>0</v>
      </c>
      <c r="W31" s="94">
        <f t="shared" si="1"/>
        <v>0</v>
      </c>
      <c r="X31" s="94">
        <v>0.004</v>
      </c>
      <c r="Y31" s="94">
        <f t="shared" si="2"/>
        <v>0.248332</v>
      </c>
      <c r="Z31" s="94">
        <v>0</v>
      </c>
      <c r="AA31" s="95">
        <f t="shared" si="3"/>
        <v>0</v>
      </c>
      <c r="AR31" s="80" t="s">
        <v>90</v>
      </c>
      <c r="AT31" s="80" t="s">
        <v>98</v>
      </c>
      <c r="AU31" s="80" t="s">
        <v>23</v>
      </c>
      <c r="AY31" s="80" t="s">
        <v>59</v>
      </c>
      <c r="BE31" s="96">
        <f t="shared" si="4"/>
        <v>0</v>
      </c>
      <c r="BF31" s="96">
        <f t="shared" si="5"/>
        <v>0</v>
      </c>
      <c r="BG31" s="96">
        <f t="shared" si="6"/>
        <v>0</v>
      </c>
      <c r="BH31" s="96">
        <f t="shared" si="7"/>
        <v>0</v>
      </c>
      <c r="BI31" s="96">
        <f t="shared" si="8"/>
        <v>0</v>
      </c>
      <c r="BJ31" s="80" t="s">
        <v>5</v>
      </c>
      <c r="BK31" s="96">
        <f t="shared" si="9"/>
        <v>0</v>
      </c>
      <c r="BL31" s="80" t="s">
        <v>64</v>
      </c>
      <c r="BM31" s="80" t="s">
        <v>124</v>
      </c>
    </row>
    <row r="32" spans="1:65" s="71" customFormat="1" ht="31.5" customHeight="1">
      <c r="A32" s="4"/>
      <c r="B32" s="5"/>
      <c r="C32" s="23" t="s">
        <v>114</v>
      </c>
      <c r="D32" s="23" t="s">
        <v>60</v>
      </c>
      <c r="E32" s="24" t="s">
        <v>126</v>
      </c>
      <c r="F32" s="123" t="s">
        <v>127</v>
      </c>
      <c r="G32" s="123"/>
      <c r="H32" s="123"/>
      <c r="I32" s="123"/>
      <c r="J32" s="25" t="s">
        <v>128</v>
      </c>
      <c r="K32" s="26">
        <v>675.35</v>
      </c>
      <c r="L32" s="124"/>
      <c r="M32" s="124"/>
      <c r="N32" s="125">
        <f t="shared" si="0"/>
        <v>0</v>
      </c>
      <c r="O32" s="125"/>
      <c r="P32" s="125"/>
      <c r="Q32" s="125"/>
      <c r="R32" s="6"/>
      <c r="T32" s="92" t="s">
        <v>0</v>
      </c>
      <c r="U32" s="93" t="s">
        <v>15</v>
      </c>
      <c r="V32" s="94">
        <v>0.39</v>
      </c>
      <c r="W32" s="94">
        <f t="shared" si="1"/>
        <v>263.3865</v>
      </c>
      <c r="X32" s="94">
        <v>0.00334</v>
      </c>
      <c r="Y32" s="94">
        <f t="shared" si="2"/>
        <v>2.255669</v>
      </c>
      <c r="Z32" s="94">
        <v>0</v>
      </c>
      <c r="AA32" s="95">
        <f t="shared" si="3"/>
        <v>0</v>
      </c>
      <c r="AR32" s="80" t="s">
        <v>64</v>
      </c>
      <c r="AT32" s="80" t="s">
        <v>60</v>
      </c>
      <c r="AU32" s="80" t="s">
        <v>23</v>
      </c>
      <c r="AY32" s="80" t="s">
        <v>59</v>
      </c>
      <c r="BE32" s="96">
        <f t="shared" si="4"/>
        <v>0</v>
      </c>
      <c r="BF32" s="96">
        <f t="shared" si="5"/>
        <v>0</v>
      </c>
      <c r="BG32" s="96">
        <f t="shared" si="6"/>
        <v>0</v>
      </c>
      <c r="BH32" s="96">
        <f t="shared" si="7"/>
        <v>0</v>
      </c>
      <c r="BI32" s="96">
        <f t="shared" si="8"/>
        <v>0</v>
      </c>
      <c r="BJ32" s="80" t="s">
        <v>5</v>
      </c>
      <c r="BK32" s="96">
        <f t="shared" si="9"/>
        <v>0</v>
      </c>
      <c r="BL32" s="80" t="s">
        <v>64</v>
      </c>
      <c r="BM32" s="80" t="s">
        <v>129</v>
      </c>
    </row>
    <row r="33" spans="1:65" s="71" customFormat="1" ht="31.5" customHeight="1">
      <c r="A33" s="4"/>
      <c r="B33" s="5"/>
      <c r="C33" s="27" t="s">
        <v>2</v>
      </c>
      <c r="D33" s="27" t="s">
        <v>98</v>
      </c>
      <c r="E33" s="28" t="s">
        <v>131</v>
      </c>
      <c r="F33" s="135" t="s">
        <v>132</v>
      </c>
      <c r="G33" s="135"/>
      <c r="H33" s="135"/>
      <c r="I33" s="135"/>
      <c r="J33" s="29" t="s">
        <v>63</v>
      </c>
      <c r="K33" s="30">
        <v>114.899</v>
      </c>
      <c r="L33" s="124"/>
      <c r="M33" s="124"/>
      <c r="N33" s="136">
        <f t="shared" si="0"/>
        <v>0</v>
      </c>
      <c r="O33" s="125"/>
      <c r="P33" s="125"/>
      <c r="Q33" s="125"/>
      <c r="R33" s="6"/>
      <c r="T33" s="92" t="s">
        <v>0</v>
      </c>
      <c r="U33" s="93" t="s">
        <v>15</v>
      </c>
      <c r="V33" s="94">
        <v>0</v>
      </c>
      <c r="W33" s="94">
        <f t="shared" si="1"/>
        <v>0</v>
      </c>
      <c r="X33" s="94">
        <v>0.0009</v>
      </c>
      <c r="Y33" s="94">
        <f t="shared" si="2"/>
        <v>0.1034091</v>
      </c>
      <c r="Z33" s="94">
        <v>0</v>
      </c>
      <c r="AA33" s="95">
        <f t="shared" si="3"/>
        <v>0</v>
      </c>
      <c r="AR33" s="80" t="s">
        <v>90</v>
      </c>
      <c r="AT33" s="80" t="s">
        <v>98</v>
      </c>
      <c r="AU33" s="80" t="s">
        <v>23</v>
      </c>
      <c r="AY33" s="80" t="s">
        <v>59</v>
      </c>
      <c r="BE33" s="96">
        <f t="shared" si="4"/>
        <v>0</v>
      </c>
      <c r="BF33" s="96">
        <f t="shared" si="5"/>
        <v>0</v>
      </c>
      <c r="BG33" s="96">
        <f t="shared" si="6"/>
        <v>0</v>
      </c>
      <c r="BH33" s="96">
        <f t="shared" si="7"/>
        <v>0</v>
      </c>
      <c r="BI33" s="96">
        <f t="shared" si="8"/>
        <v>0</v>
      </c>
      <c r="BJ33" s="80" t="s">
        <v>5</v>
      </c>
      <c r="BK33" s="96">
        <f t="shared" si="9"/>
        <v>0</v>
      </c>
      <c r="BL33" s="80" t="s">
        <v>64</v>
      </c>
      <c r="BM33" s="80" t="s">
        <v>133</v>
      </c>
    </row>
    <row r="34" spans="1:65" s="71" customFormat="1" ht="31.5" customHeight="1">
      <c r="A34" s="4"/>
      <c r="B34" s="5"/>
      <c r="C34" s="23" t="s">
        <v>121</v>
      </c>
      <c r="D34" s="23" t="s">
        <v>60</v>
      </c>
      <c r="E34" s="24" t="s">
        <v>135</v>
      </c>
      <c r="F34" s="123" t="s">
        <v>136</v>
      </c>
      <c r="G34" s="123"/>
      <c r="H34" s="123"/>
      <c r="I34" s="123"/>
      <c r="J34" s="25" t="s">
        <v>128</v>
      </c>
      <c r="K34" s="26">
        <v>427.65</v>
      </c>
      <c r="L34" s="124"/>
      <c r="M34" s="124"/>
      <c r="N34" s="125">
        <f t="shared" si="0"/>
        <v>0</v>
      </c>
      <c r="O34" s="125"/>
      <c r="P34" s="125"/>
      <c r="Q34" s="125"/>
      <c r="R34" s="6"/>
      <c r="T34" s="92" t="s">
        <v>0</v>
      </c>
      <c r="U34" s="93" t="s">
        <v>15</v>
      </c>
      <c r="V34" s="94">
        <v>0.39</v>
      </c>
      <c r="W34" s="94">
        <f t="shared" si="1"/>
        <v>166.7835</v>
      </c>
      <c r="X34" s="94">
        <v>0.00334</v>
      </c>
      <c r="Y34" s="94">
        <f t="shared" si="2"/>
        <v>1.428351</v>
      </c>
      <c r="Z34" s="94">
        <v>0</v>
      </c>
      <c r="AA34" s="95">
        <f t="shared" si="3"/>
        <v>0</v>
      </c>
      <c r="AR34" s="80" t="s">
        <v>64</v>
      </c>
      <c r="AT34" s="80" t="s">
        <v>60</v>
      </c>
      <c r="AU34" s="80" t="s">
        <v>23</v>
      </c>
      <c r="AY34" s="80" t="s">
        <v>59</v>
      </c>
      <c r="BE34" s="96">
        <f t="shared" si="4"/>
        <v>0</v>
      </c>
      <c r="BF34" s="96">
        <f t="shared" si="5"/>
        <v>0</v>
      </c>
      <c r="BG34" s="96">
        <f t="shared" si="6"/>
        <v>0</v>
      </c>
      <c r="BH34" s="96">
        <f t="shared" si="7"/>
        <v>0</v>
      </c>
      <c r="BI34" s="96">
        <f t="shared" si="8"/>
        <v>0</v>
      </c>
      <c r="BJ34" s="80" t="s">
        <v>5</v>
      </c>
      <c r="BK34" s="96">
        <f t="shared" si="9"/>
        <v>0</v>
      </c>
      <c r="BL34" s="80" t="s">
        <v>64</v>
      </c>
      <c r="BM34" s="80" t="s">
        <v>137</v>
      </c>
    </row>
    <row r="35" spans="1:65" s="71" customFormat="1" ht="31.5" customHeight="1">
      <c r="A35" s="4"/>
      <c r="B35" s="5"/>
      <c r="C35" s="23" t="s">
        <v>125</v>
      </c>
      <c r="D35" s="23" t="s">
        <v>60</v>
      </c>
      <c r="E35" s="24" t="s">
        <v>139</v>
      </c>
      <c r="F35" s="123" t="s">
        <v>140</v>
      </c>
      <c r="G35" s="123"/>
      <c r="H35" s="123"/>
      <c r="I35" s="123"/>
      <c r="J35" s="25" t="s">
        <v>63</v>
      </c>
      <c r="K35" s="26">
        <v>1344.541</v>
      </c>
      <c r="L35" s="124"/>
      <c r="M35" s="124"/>
      <c r="N35" s="125">
        <f t="shared" si="0"/>
        <v>0</v>
      </c>
      <c r="O35" s="125"/>
      <c r="P35" s="125"/>
      <c r="Q35" s="125"/>
      <c r="R35" s="6"/>
      <c r="T35" s="92" t="s">
        <v>0</v>
      </c>
      <c r="U35" s="93" t="s">
        <v>15</v>
      </c>
      <c r="V35" s="94">
        <v>1.06</v>
      </c>
      <c r="W35" s="94">
        <f t="shared" si="1"/>
        <v>1425.21346</v>
      </c>
      <c r="X35" s="94">
        <v>0.0085</v>
      </c>
      <c r="Y35" s="94">
        <f t="shared" si="2"/>
        <v>11.4285985</v>
      </c>
      <c r="Z35" s="94">
        <v>0</v>
      </c>
      <c r="AA35" s="95">
        <f t="shared" si="3"/>
        <v>0</v>
      </c>
      <c r="AR35" s="80" t="s">
        <v>64</v>
      </c>
      <c r="AT35" s="80" t="s">
        <v>60</v>
      </c>
      <c r="AU35" s="80" t="s">
        <v>23</v>
      </c>
      <c r="AY35" s="80" t="s">
        <v>59</v>
      </c>
      <c r="BE35" s="96">
        <f t="shared" si="4"/>
        <v>0</v>
      </c>
      <c r="BF35" s="96">
        <f t="shared" si="5"/>
        <v>0</v>
      </c>
      <c r="BG35" s="96">
        <f t="shared" si="6"/>
        <v>0</v>
      </c>
      <c r="BH35" s="96">
        <f t="shared" si="7"/>
        <v>0</v>
      </c>
      <c r="BI35" s="96">
        <f t="shared" si="8"/>
        <v>0</v>
      </c>
      <c r="BJ35" s="80" t="s">
        <v>5</v>
      </c>
      <c r="BK35" s="96">
        <f t="shared" si="9"/>
        <v>0</v>
      </c>
      <c r="BL35" s="80" t="s">
        <v>64</v>
      </c>
      <c r="BM35" s="80" t="s">
        <v>141</v>
      </c>
    </row>
    <row r="36" spans="1:65" s="71" customFormat="1" ht="31.5" customHeight="1">
      <c r="A36" s="4"/>
      <c r="B36" s="5"/>
      <c r="C36" s="27" t="s">
        <v>130</v>
      </c>
      <c r="D36" s="27" t="s">
        <v>98</v>
      </c>
      <c r="E36" s="28" t="s">
        <v>142</v>
      </c>
      <c r="F36" s="135" t="s">
        <v>143</v>
      </c>
      <c r="G36" s="135"/>
      <c r="H36" s="135"/>
      <c r="I36" s="135"/>
      <c r="J36" s="29" t="s">
        <v>63</v>
      </c>
      <c r="K36" s="30">
        <v>1315.943</v>
      </c>
      <c r="L36" s="124"/>
      <c r="M36" s="124"/>
      <c r="N36" s="136">
        <f t="shared" si="0"/>
        <v>0</v>
      </c>
      <c r="O36" s="125"/>
      <c r="P36" s="125"/>
      <c r="Q36" s="125"/>
      <c r="R36" s="6"/>
      <c r="T36" s="92" t="s">
        <v>0</v>
      </c>
      <c r="U36" s="93" t="s">
        <v>15</v>
      </c>
      <c r="V36" s="94">
        <v>0</v>
      </c>
      <c r="W36" s="94">
        <f t="shared" si="1"/>
        <v>0</v>
      </c>
      <c r="X36" s="94">
        <v>0.00272</v>
      </c>
      <c r="Y36" s="94">
        <f t="shared" si="2"/>
        <v>3.5793649600000004</v>
      </c>
      <c r="Z36" s="94">
        <v>0</v>
      </c>
      <c r="AA36" s="95">
        <f t="shared" si="3"/>
        <v>0</v>
      </c>
      <c r="AR36" s="80" t="s">
        <v>90</v>
      </c>
      <c r="AT36" s="80" t="s">
        <v>98</v>
      </c>
      <c r="AU36" s="80" t="s">
        <v>23</v>
      </c>
      <c r="AY36" s="80" t="s">
        <v>59</v>
      </c>
      <c r="BE36" s="96">
        <f t="shared" si="4"/>
        <v>0</v>
      </c>
      <c r="BF36" s="96">
        <f t="shared" si="5"/>
        <v>0</v>
      </c>
      <c r="BG36" s="96">
        <f t="shared" si="6"/>
        <v>0</v>
      </c>
      <c r="BH36" s="96">
        <f t="shared" si="7"/>
        <v>0</v>
      </c>
      <c r="BI36" s="96">
        <f t="shared" si="8"/>
        <v>0</v>
      </c>
      <c r="BJ36" s="80" t="s">
        <v>5</v>
      </c>
      <c r="BK36" s="96">
        <f t="shared" si="9"/>
        <v>0</v>
      </c>
      <c r="BL36" s="80" t="s">
        <v>64</v>
      </c>
      <c r="BM36" s="80" t="s">
        <v>144</v>
      </c>
    </row>
    <row r="37" spans="1:65" s="71" customFormat="1" ht="31.5" customHeight="1">
      <c r="A37" s="4"/>
      <c r="B37" s="5"/>
      <c r="C37" s="27" t="s">
        <v>134</v>
      </c>
      <c r="D37" s="27" t="s">
        <v>98</v>
      </c>
      <c r="E37" s="28" t="s">
        <v>146</v>
      </c>
      <c r="F37" s="135" t="s">
        <v>147</v>
      </c>
      <c r="G37" s="135"/>
      <c r="H37" s="135"/>
      <c r="I37" s="135"/>
      <c r="J37" s="29" t="s">
        <v>63</v>
      </c>
      <c r="K37" s="30">
        <v>55.489</v>
      </c>
      <c r="L37" s="124"/>
      <c r="M37" s="124"/>
      <c r="N37" s="136">
        <f t="shared" si="0"/>
        <v>0</v>
      </c>
      <c r="O37" s="125"/>
      <c r="P37" s="125"/>
      <c r="Q37" s="125"/>
      <c r="R37" s="6"/>
      <c r="T37" s="92" t="s">
        <v>0</v>
      </c>
      <c r="U37" s="93" t="s">
        <v>15</v>
      </c>
      <c r="V37" s="94">
        <v>0</v>
      </c>
      <c r="W37" s="94">
        <f t="shared" si="1"/>
        <v>0</v>
      </c>
      <c r="X37" s="94">
        <v>0.00272</v>
      </c>
      <c r="Y37" s="94">
        <f t="shared" si="2"/>
        <v>0.15093008</v>
      </c>
      <c r="Z37" s="94">
        <v>0</v>
      </c>
      <c r="AA37" s="95">
        <f t="shared" si="3"/>
        <v>0</v>
      </c>
      <c r="AR37" s="80" t="s">
        <v>90</v>
      </c>
      <c r="AT37" s="80" t="s">
        <v>98</v>
      </c>
      <c r="AU37" s="80" t="s">
        <v>23</v>
      </c>
      <c r="AY37" s="80" t="s">
        <v>59</v>
      </c>
      <c r="BE37" s="96">
        <f t="shared" si="4"/>
        <v>0</v>
      </c>
      <c r="BF37" s="96">
        <f t="shared" si="5"/>
        <v>0</v>
      </c>
      <c r="BG37" s="96">
        <f t="shared" si="6"/>
        <v>0</v>
      </c>
      <c r="BH37" s="96">
        <f t="shared" si="7"/>
        <v>0</v>
      </c>
      <c r="BI37" s="96">
        <f t="shared" si="8"/>
        <v>0</v>
      </c>
      <c r="BJ37" s="80" t="s">
        <v>5</v>
      </c>
      <c r="BK37" s="96">
        <f t="shared" si="9"/>
        <v>0</v>
      </c>
      <c r="BL37" s="80" t="s">
        <v>64</v>
      </c>
      <c r="BM37" s="80" t="s">
        <v>148</v>
      </c>
    </row>
    <row r="38" spans="1:65" s="71" customFormat="1" ht="31.5" customHeight="1">
      <c r="A38" s="4"/>
      <c r="B38" s="5"/>
      <c r="C38" s="23" t="s">
        <v>138</v>
      </c>
      <c r="D38" s="23" t="s">
        <v>60</v>
      </c>
      <c r="E38" s="24" t="s">
        <v>150</v>
      </c>
      <c r="F38" s="123" t="s">
        <v>151</v>
      </c>
      <c r="G38" s="123"/>
      <c r="H38" s="123"/>
      <c r="I38" s="123"/>
      <c r="J38" s="25" t="s">
        <v>63</v>
      </c>
      <c r="K38" s="26">
        <v>97.113</v>
      </c>
      <c r="L38" s="124"/>
      <c r="M38" s="124"/>
      <c r="N38" s="125">
        <f t="shared" si="0"/>
        <v>0</v>
      </c>
      <c r="O38" s="125"/>
      <c r="P38" s="125"/>
      <c r="Q38" s="125"/>
      <c r="R38" s="6"/>
      <c r="T38" s="92" t="s">
        <v>0</v>
      </c>
      <c r="U38" s="93" t="s">
        <v>15</v>
      </c>
      <c r="V38" s="94">
        <v>1.08</v>
      </c>
      <c r="W38" s="94">
        <f t="shared" si="1"/>
        <v>104.88204</v>
      </c>
      <c r="X38" s="94">
        <v>0.00944</v>
      </c>
      <c r="Y38" s="94">
        <f t="shared" si="2"/>
        <v>0.91674672</v>
      </c>
      <c r="Z38" s="94">
        <v>0</v>
      </c>
      <c r="AA38" s="95">
        <f t="shared" si="3"/>
        <v>0</v>
      </c>
      <c r="AR38" s="80" t="s">
        <v>64</v>
      </c>
      <c r="AT38" s="80" t="s">
        <v>60</v>
      </c>
      <c r="AU38" s="80" t="s">
        <v>23</v>
      </c>
      <c r="AY38" s="80" t="s">
        <v>59</v>
      </c>
      <c r="BE38" s="96">
        <f t="shared" si="4"/>
        <v>0</v>
      </c>
      <c r="BF38" s="96">
        <f t="shared" si="5"/>
        <v>0</v>
      </c>
      <c r="BG38" s="96">
        <f t="shared" si="6"/>
        <v>0</v>
      </c>
      <c r="BH38" s="96">
        <f t="shared" si="7"/>
        <v>0</v>
      </c>
      <c r="BI38" s="96">
        <f t="shared" si="8"/>
        <v>0</v>
      </c>
      <c r="BJ38" s="80" t="s">
        <v>5</v>
      </c>
      <c r="BK38" s="96">
        <f t="shared" si="9"/>
        <v>0</v>
      </c>
      <c r="BL38" s="80" t="s">
        <v>64</v>
      </c>
      <c r="BM38" s="80" t="s">
        <v>152</v>
      </c>
    </row>
    <row r="39" spans="1:65" s="71" customFormat="1" ht="22.5" customHeight="1">
      <c r="A39" s="4"/>
      <c r="B39" s="5"/>
      <c r="C39" s="27" t="s">
        <v>1</v>
      </c>
      <c r="D39" s="27" t="s">
        <v>98</v>
      </c>
      <c r="E39" s="28" t="s">
        <v>107</v>
      </c>
      <c r="F39" s="135" t="s">
        <v>108</v>
      </c>
      <c r="G39" s="135"/>
      <c r="H39" s="135"/>
      <c r="I39" s="135"/>
      <c r="J39" s="29" t="s">
        <v>63</v>
      </c>
      <c r="K39" s="30">
        <v>99.055</v>
      </c>
      <c r="L39" s="124"/>
      <c r="M39" s="124"/>
      <c r="N39" s="136">
        <f t="shared" si="0"/>
        <v>0</v>
      </c>
      <c r="O39" s="125"/>
      <c r="P39" s="125"/>
      <c r="Q39" s="125"/>
      <c r="R39" s="6"/>
      <c r="T39" s="92" t="s">
        <v>0</v>
      </c>
      <c r="U39" s="93" t="s">
        <v>15</v>
      </c>
      <c r="V39" s="94">
        <v>0</v>
      </c>
      <c r="W39" s="94">
        <f t="shared" si="1"/>
        <v>0</v>
      </c>
      <c r="X39" s="94">
        <v>0.018</v>
      </c>
      <c r="Y39" s="94">
        <f t="shared" si="2"/>
        <v>1.78299</v>
      </c>
      <c r="Z39" s="94">
        <v>0</v>
      </c>
      <c r="AA39" s="95">
        <f t="shared" si="3"/>
        <v>0</v>
      </c>
      <c r="AR39" s="80" t="s">
        <v>90</v>
      </c>
      <c r="AT39" s="80" t="s">
        <v>98</v>
      </c>
      <c r="AU39" s="80" t="s">
        <v>23</v>
      </c>
      <c r="AY39" s="80" t="s">
        <v>59</v>
      </c>
      <c r="BE39" s="96">
        <f t="shared" si="4"/>
        <v>0</v>
      </c>
      <c r="BF39" s="96">
        <f t="shared" si="5"/>
        <v>0</v>
      </c>
      <c r="BG39" s="96">
        <f t="shared" si="6"/>
        <v>0</v>
      </c>
      <c r="BH39" s="96">
        <f t="shared" si="7"/>
        <v>0</v>
      </c>
      <c r="BI39" s="96">
        <f t="shared" si="8"/>
        <v>0</v>
      </c>
      <c r="BJ39" s="80" t="s">
        <v>5</v>
      </c>
      <c r="BK39" s="96">
        <f t="shared" si="9"/>
        <v>0</v>
      </c>
      <c r="BL39" s="80" t="s">
        <v>64</v>
      </c>
      <c r="BM39" s="80" t="s">
        <v>154</v>
      </c>
    </row>
    <row r="40" spans="1:65" s="71" customFormat="1" ht="22.5" customHeight="1">
      <c r="A40" s="4"/>
      <c r="B40" s="5"/>
      <c r="C40" s="23" t="s">
        <v>145</v>
      </c>
      <c r="D40" s="23" t="s">
        <v>60</v>
      </c>
      <c r="E40" s="24" t="s">
        <v>156</v>
      </c>
      <c r="F40" s="123" t="s">
        <v>157</v>
      </c>
      <c r="G40" s="123"/>
      <c r="H40" s="123"/>
      <c r="I40" s="123"/>
      <c r="J40" s="25" t="s">
        <v>128</v>
      </c>
      <c r="K40" s="26">
        <v>128.04</v>
      </c>
      <c r="L40" s="124"/>
      <c r="M40" s="124"/>
      <c r="N40" s="125">
        <f t="shared" si="0"/>
        <v>0</v>
      </c>
      <c r="O40" s="125"/>
      <c r="P40" s="125"/>
      <c r="Q40" s="125"/>
      <c r="R40" s="6"/>
      <c r="T40" s="92" t="s">
        <v>0</v>
      </c>
      <c r="U40" s="93" t="s">
        <v>15</v>
      </c>
      <c r="V40" s="94">
        <v>0.23</v>
      </c>
      <c r="W40" s="94">
        <f t="shared" si="1"/>
        <v>29.4492</v>
      </c>
      <c r="X40" s="94">
        <v>6E-05</v>
      </c>
      <c r="Y40" s="94">
        <f t="shared" si="2"/>
        <v>0.0076824</v>
      </c>
      <c r="Z40" s="94">
        <v>0</v>
      </c>
      <c r="AA40" s="95">
        <f t="shared" si="3"/>
        <v>0</v>
      </c>
      <c r="AR40" s="80" t="s">
        <v>64</v>
      </c>
      <c r="AT40" s="80" t="s">
        <v>60</v>
      </c>
      <c r="AU40" s="80" t="s">
        <v>23</v>
      </c>
      <c r="AY40" s="80" t="s">
        <v>59</v>
      </c>
      <c r="BE40" s="96">
        <f t="shared" si="4"/>
        <v>0</v>
      </c>
      <c r="BF40" s="96">
        <f t="shared" si="5"/>
        <v>0</v>
      </c>
      <c r="BG40" s="96">
        <f t="shared" si="6"/>
        <v>0</v>
      </c>
      <c r="BH40" s="96">
        <f t="shared" si="7"/>
        <v>0</v>
      </c>
      <c r="BI40" s="96">
        <f t="shared" si="8"/>
        <v>0</v>
      </c>
      <c r="BJ40" s="80" t="s">
        <v>5</v>
      </c>
      <c r="BK40" s="96">
        <f t="shared" si="9"/>
        <v>0</v>
      </c>
      <c r="BL40" s="80" t="s">
        <v>64</v>
      </c>
      <c r="BM40" s="80" t="s">
        <v>158</v>
      </c>
    </row>
    <row r="41" spans="1:65" s="71" customFormat="1" ht="22.5" customHeight="1">
      <c r="A41" s="4"/>
      <c r="B41" s="5"/>
      <c r="C41" s="27" t="s">
        <v>149</v>
      </c>
      <c r="D41" s="27" t="s">
        <v>98</v>
      </c>
      <c r="E41" s="28" t="s">
        <v>160</v>
      </c>
      <c r="F41" s="135" t="s">
        <v>161</v>
      </c>
      <c r="G41" s="135"/>
      <c r="H41" s="135"/>
      <c r="I41" s="135"/>
      <c r="J41" s="29" t="s">
        <v>128</v>
      </c>
      <c r="K41" s="30">
        <v>128.04</v>
      </c>
      <c r="L41" s="124"/>
      <c r="M41" s="124"/>
      <c r="N41" s="136">
        <f t="shared" si="0"/>
        <v>0</v>
      </c>
      <c r="O41" s="125"/>
      <c r="P41" s="125"/>
      <c r="Q41" s="125"/>
      <c r="R41" s="6"/>
      <c r="T41" s="92" t="s">
        <v>0</v>
      </c>
      <c r="U41" s="93" t="s">
        <v>15</v>
      </c>
      <c r="V41" s="94">
        <v>0</v>
      </c>
      <c r="W41" s="94">
        <f t="shared" si="1"/>
        <v>0</v>
      </c>
      <c r="X41" s="94">
        <v>0.00017</v>
      </c>
      <c r="Y41" s="94">
        <f t="shared" si="2"/>
        <v>0.0217668</v>
      </c>
      <c r="Z41" s="94">
        <v>0</v>
      </c>
      <c r="AA41" s="95">
        <f t="shared" si="3"/>
        <v>0</v>
      </c>
      <c r="AR41" s="80" t="s">
        <v>90</v>
      </c>
      <c r="AT41" s="80" t="s">
        <v>98</v>
      </c>
      <c r="AU41" s="80" t="s">
        <v>23</v>
      </c>
      <c r="AY41" s="80" t="s">
        <v>59</v>
      </c>
      <c r="BE41" s="96">
        <f t="shared" si="4"/>
        <v>0</v>
      </c>
      <c r="BF41" s="96">
        <f t="shared" si="5"/>
        <v>0</v>
      </c>
      <c r="BG41" s="96">
        <f t="shared" si="6"/>
        <v>0</v>
      </c>
      <c r="BH41" s="96">
        <f t="shared" si="7"/>
        <v>0</v>
      </c>
      <c r="BI41" s="96">
        <f t="shared" si="8"/>
        <v>0</v>
      </c>
      <c r="BJ41" s="80" t="s">
        <v>5</v>
      </c>
      <c r="BK41" s="96">
        <f t="shared" si="9"/>
        <v>0</v>
      </c>
      <c r="BL41" s="80" t="s">
        <v>64</v>
      </c>
      <c r="BM41" s="80" t="s">
        <v>162</v>
      </c>
    </row>
    <row r="42" spans="1:65" s="71" customFormat="1" ht="22.5" customHeight="1">
      <c r="A42" s="4"/>
      <c r="B42" s="5"/>
      <c r="C42" s="23" t="s">
        <v>153</v>
      </c>
      <c r="D42" s="23" t="s">
        <v>60</v>
      </c>
      <c r="E42" s="24" t="s">
        <v>164</v>
      </c>
      <c r="F42" s="123" t="s">
        <v>165</v>
      </c>
      <c r="G42" s="123"/>
      <c r="H42" s="123"/>
      <c r="I42" s="123"/>
      <c r="J42" s="25" t="s">
        <v>128</v>
      </c>
      <c r="K42" s="26">
        <v>1248.73</v>
      </c>
      <c r="L42" s="124"/>
      <c r="M42" s="124"/>
      <c r="N42" s="125">
        <f t="shared" si="0"/>
        <v>0</v>
      </c>
      <c r="O42" s="125"/>
      <c r="P42" s="125"/>
      <c r="Q42" s="125"/>
      <c r="R42" s="6"/>
      <c r="T42" s="92" t="s">
        <v>0</v>
      </c>
      <c r="U42" s="93" t="s">
        <v>15</v>
      </c>
      <c r="V42" s="94">
        <v>0.14</v>
      </c>
      <c r="W42" s="94">
        <f t="shared" si="1"/>
        <v>174.8222</v>
      </c>
      <c r="X42" s="94">
        <v>0.00025</v>
      </c>
      <c r="Y42" s="94">
        <f t="shared" si="2"/>
        <v>0.31218250000000003</v>
      </c>
      <c r="Z42" s="94">
        <v>0</v>
      </c>
      <c r="AA42" s="95">
        <f t="shared" si="3"/>
        <v>0</v>
      </c>
      <c r="AR42" s="80" t="s">
        <v>64</v>
      </c>
      <c r="AT42" s="80" t="s">
        <v>60</v>
      </c>
      <c r="AU42" s="80" t="s">
        <v>23</v>
      </c>
      <c r="AY42" s="80" t="s">
        <v>59</v>
      </c>
      <c r="BE42" s="96">
        <f t="shared" si="4"/>
        <v>0</v>
      </c>
      <c r="BF42" s="96">
        <f t="shared" si="5"/>
        <v>0</v>
      </c>
      <c r="BG42" s="96">
        <f t="shared" si="6"/>
        <v>0</v>
      </c>
      <c r="BH42" s="96">
        <f t="shared" si="7"/>
        <v>0</v>
      </c>
      <c r="BI42" s="96">
        <f t="shared" si="8"/>
        <v>0</v>
      </c>
      <c r="BJ42" s="80" t="s">
        <v>5</v>
      </c>
      <c r="BK42" s="96">
        <f t="shared" si="9"/>
        <v>0</v>
      </c>
      <c r="BL42" s="80" t="s">
        <v>64</v>
      </c>
      <c r="BM42" s="80" t="s">
        <v>166</v>
      </c>
    </row>
    <row r="43" spans="1:65" s="71" customFormat="1" ht="31.5" customHeight="1">
      <c r="A43" s="4"/>
      <c r="B43" s="5"/>
      <c r="C43" s="27" t="s">
        <v>155</v>
      </c>
      <c r="D43" s="27" t="s">
        <v>98</v>
      </c>
      <c r="E43" s="28" t="s">
        <v>168</v>
      </c>
      <c r="F43" s="135" t="s">
        <v>169</v>
      </c>
      <c r="G43" s="135"/>
      <c r="H43" s="135"/>
      <c r="I43" s="135"/>
      <c r="J43" s="29" t="s">
        <v>128</v>
      </c>
      <c r="K43" s="30">
        <v>445.85</v>
      </c>
      <c r="L43" s="124"/>
      <c r="M43" s="124"/>
      <c r="N43" s="136">
        <f t="shared" si="0"/>
        <v>0</v>
      </c>
      <c r="O43" s="125"/>
      <c r="P43" s="125"/>
      <c r="Q43" s="125"/>
      <c r="R43" s="6"/>
      <c r="T43" s="92" t="s">
        <v>0</v>
      </c>
      <c r="U43" s="93" t="s">
        <v>15</v>
      </c>
      <c r="V43" s="94">
        <v>0</v>
      </c>
      <c r="W43" s="94">
        <f t="shared" si="1"/>
        <v>0</v>
      </c>
      <c r="X43" s="94">
        <v>4E-05</v>
      </c>
      <c r="Y43" s="94">
        <f t="shared" si="2"/>
        <v>0.017834000000000003</v>
      </c>
      <c r="Z43" s="94">
        <v>0</v>
      </c>
      <c r="AA43" s="95">
        <f t="shared" si="3"/>
        <v>0</v>
      </c>
      <c r="AR43" s="80" t="s">
        <v>90</v>
      </c>
      <c r="AT43" s="80" t="s">
        <v>98</v>
      </c>
      <c r="AU43" s="80" t="s">
        <v>23</v>
      </c>
      <c r="AY43" s="80" t="s">
        <v>59</v>
      </c>
      <c r="BE43" s="96">
        <f t="shared" si="4"/>
        <v>0</v>
      </c>
      <c r="BF43" s="96">
        <f t="shared" si="5"/>
        <v>0</v>
      </c>
      <c r="BG43" s="96">
        <f t="shared" si="6"/>
        <v>0</v>
      </c>
      <c r="BH43" s="96">
        <f t="shared" si="7"/>
        <v>0</v>
      </c>
      <c r="BI43" s="96">
        <f t="shared" si="8"/>
        <v>0</v>
      </c>
      <c r="BJ43" s="80" t="s">
        <v>5</v>
      </c>
      <c r="BK43" s="96">
        <f t="shared" si="9"/>
        <v>0</v>
      </c>
      <c r="BL43" s="80" t="s">
        <v>64</v>
      </c>
      <c r="BM43" s="80" t="s">
        <v>170</v>
      </c>
    </row>
    <row r="44" spans="1:65" s="71" customFormat="1" ht="31.5" customHeight="1">
      <c r="A44" s="4"/>
      <c r="B44" s="5"/>
      <c r="C44" s="27" t="s">
        <v>159</v>
      </c>
      <c r="D44" s="27" t="s">
        <v>98</v>
      </c>
      <c r="E44" s="28" t="s">
        <v>172</v>
      </c>
      <c r="F44" s="135" t="s">
        <v>173</v>
      </c>
      <c r="G44" s="135"/>
      <c r="H44" s="135"/>
      <c r="I44" s="135"/>
      <c r="J44" s="29" t="s">
        <v>128</v>
      </c>
      <c r="K44" s="30">
        <v>198.15</v>
      </c>
      <c r="L44" s="124"/>
      <c r="M44" s="124"/>
      <c r="N44" s="136">
        <f t="shared" si="0"/>
        <v>0</v>
      </c>
      <c r="O44" s="125"/>
      <c r="P44" s="125"/>
      <c r="Q44" s="125"/>
      <c r="R44" s="6"/>
      <c r="T44" s="92" t="s">
        <v>0</v>
      </c>
      <c r="U44" s="93" t="s">
        <v>15</v>
      </c>
      <c r="V44" s="94">
        <v>0</v>
      </c>
      <c r="W44" s="94">
        <f t="shared" si="1"/>
        <v>0</v>
      </c>
      <c r="X44" s="94">
        <v>0.0004</v>
      </c>
      <c r="Y44" s="94">
        <f t="shared" si="2"/>
        <v>0.07926000000000001</v>
      </c>
      <c r="Z44" s="94">
        <v>0</v>
      </c>
      <c r="AA44" s="95">
        <f t="shared" si="3"/>
        <v>0</v>
      </c>
      <c r="AR44" s="80" t="s">
        <v>90</v>
      </c>
      <c r="AT44" s="80" t="s">
        <v>98</v>
      </c>
      <c r="AU44" s="80" t="s">
        <v>23</v>
      </c>
      <c r="AY44" s="80" t="s">
        <v>59</v>
      </c>
      <c r="BE44" s="96">
        <f t="shared" si="4"/>
        <v>0</v>
      </c>
      <c r="BF44" s="96">
        <f t="shared" si="5"/>
        <v>0</v>
      </c>
      <c r="BG44" s="96">
        <f t="shared" si="6"/>
        <v>0</v>
      </c>
      <c r="BH44" s="96">
        <f t="shared" si="7"/>
        <v>0</v>
      </c>
      <c r="BI44" s="96">
        <f t="shared" si="8"/>
        <v>0</v>
      </c>
      <c r="BJ44" s="80" t="s">
        <v>5</v>
      </c>
      <c r="BK44" s="96">
        <f t="shared" si="9"/>
        <v>0</v>
      </c>
      <c r="BL44" s="80" t="s">
        <v>64</v>
      </c>
      <c r="BM44" s="80" t="s">
        <v>174</v>
      </c>
    </row>
    <row r="45" spans="1:65" s="71" customFormat="1" ht="44.25" customHeight="1">
      <c r="A45" s="4"/>
      <c r="B45" s="5"/>
      <c r="C45" s="27" t="s">
        <v>163</v>
      </c>
      <c r="D45" s="27" t="s">
        <v>98</v>
      </c>
      <c r="E45" s="28" t="s">
        <v>176</v>
      </c>
      <c r="F45" s="135" t="s">
        <v>177</v>
      </c>
      <c r="G45" s="135"/>
      <c r="H45" s="135"/>
      <c r="I45" s="135"/>
      <c r="J45" s="29" t="s">
        <v>128</v>
      </c>
      <c r="K45" s="30">
        <v>10.2</v>
      </c>
      <c r="L45" s="124"/>
      <c r="M45" s="124"/>
      <c r="N45" s="136">
        <f t="shared" si="0"/>
        <v>0</v>
      </c>
      <c r="O45" s="125"/>
      <c r="P45" s="125"/>
      <c r="Q45" s="125"/>
      <c r="R45" s="6"/>
      <c r="T45" s="92" t="s">
        <v>0</v>
      </c>
      <c r="U45" s="93" t="s">
        <v>15</v>
      </c>
      <c r="V45" s="94">
        <v>0</v>
      </c>
      <c r="W45" s="94">
        <f t="shared" si="1"/>
        <v>0</v>
      </c>
      <c r="X45" s="94">
        <v>0.0005</v>
      </c>
      <c r="Y45" s="94">
        <f t="shared" si="2"/>
        <v>0.0050999999999999995</v>
      </c>
      <c r="Z45" s="94">
        <v>0</v>
      </c>
      <c r="AA45" s="95">
        <f t="shared" si="3"/>
        <v>0</v>
      </c>
      <c r="AR45" s="80" t="s">
        <v>90</v>
      </c>
      <c r="AT45" s="80" t="s">
        <v>98</v>
      </c>
      <c r="AU45" s="80" t="s">
        <v>23</v>
      </c>
      <c r="AY45" s="80" t="s">
        <v>59</v>
      </c>
      <c r="BE45" s="96">
        <f t="shared" si="4"/>
        <v>0</v>
      </c>
      <c r="BF45" s="96">
        <f t="shared" si="5"/>
        <v>0</v>
      </c>
      <c r="BG45" s="96">
        <f t="shared" si="6"/>
        <v>0</v>
      </c>
      <c r="BH45" s="96">
        <f t="shared" si="7"/>
        <v>0</v>
      </c>
      <c r="BI45" s="96">
        <f t="shared" si="8"/>
        <v>0</v>
      </c>
      <c r="BJ45" s="80" t="s">
        <v>5</v>
      </c>
      <c r="BK45" s="96">
        <f t="shared" si="9"/>
        <v>0</v>
      </c>
      <c r="BL45" s="80" t="s">
        <v>64</v>
      </c>
      <c r="BM45" s="80" t="s">
        <v>178</v>
      </c>
    </row>
    <row r="46" spans="1:65" s="71" customFormat="1" ht="31.5" customHeight="1">
      <c r="A46" s="4"/>
      <c r="B46" s="5"/>
      <c r="C46" s="27" t="s">
        <v>167</v>
      </c>
      <c r="D46" s="27" t="s">
        <v>98</v>
      </c>
      <c r="E46" s="28" t="s">
        <v>180</v>
      </c>
      <c r="F46" s="135" t="s">
        <v>181</v>
      </c>
      <c r="G46" s="135"/>
      <c r="H46" s="135"/>
      <c r="I46" s="135"/>
      <c r="J46" s="29" t="s">
        <v>128</v>
      </c>
      <c r="K46" s="30">
        <v>229.5</v>
      </c>
      <c r="L46" s="124"/>
      <c r="M46" s="124"/>
      <c r="N46" s="136">
        <f t="shared" si="0"/>
        <v>0</v>
      </c>
      <c r="O46" s="125"/>
      <c r="P46" s="125"/>
      <c r="Q46" s="125"/>
      <c r="R46" s="6"/>
      <c r="T46" s="92" t="s">
        <v>0</v>
      </c>
      <c r="U46" s="93" t="s">
        <v>15</v>
      </c>
      <c r="V46" s="94">
        <v>0</v>
      </c>
      <c r="W46" s="94">
        <f t="shared" si="1"/>
        <v>0</v>
      </c>
      <c r="X46" s="94">
        <v>0.0004</v>
      </c>
      <c r="Y46" s="94">
        <f t="shared" si="2"/>
        <v>0.0918</v>
      </c>
      <c r="Z46" s="94">
        <v>0</v>
      </c>
      <c r="AA46" s="95">
        <f t="shared" si="3"/>
        <v>0</v>
      </c>
      <c r="AR46" s="80" t="s">
        <v>90</v>
      </c>
      <c r="AT46" s="80" t="s">
        <v>98</v>
      </c>
      <c r="AU46" s="80" t="s">
        <v>23</v>
      </c>
      <c r="AY46" s="80" t="s">
        <v>59</v>
      </c>
      <c r="BE46" s="96">
        <f t="shared" si="4"/>
        <v>0</v>
      </c>
      <c r="BF46" s="96">
        <f t="shared" si="5"/>
        <v>0</v>
      </c>
      <c r="BG46" s="96">
        <f t="shared" si="6"/>
        <v>0</v>
      </c>
      <c r="BH46" s="96">
        <f t="shared" si="7"/>
        <v>0</v>
      </c>
      <c r="BI46" s="96">
        <f t="shared" si="8"/>
        <v>0</v>
      </c>
      <c r="BJ46" s="80" t="s">
        <v>5</v>
      </c>
      <c r="BK46" s="96">
        <f t="shared" si="9"/>
        <v>0</v>
      </c>
      <c r="BL46" s="80" t="s">
        <v>64</v>
      </c>
      <c r="BM46" s="80" t="s">
        <v>182</v>
      </c>
    </row>
    <row r="47" spans="1:65" s="71" customFormat="1" ht="31.5" customHeight="1">
      <c r="A47" s="4"/>
      <c r="B47" s="5"/>
      <c r="C47" s="27" t="s">
        <v>171</v>
      </c>
      <c r="D47" s="27" t="s">
        <v>98</v>
      </c>
      <c r="E47" s="28" t="s">
        <v>184</v>
      </c>
      <c r="F47" s="135" t="s">
        <v>185</v>
      </c>
      <c r="G47" s="135"/>
      <c r="H47" s="135"/>
      <c r="I47" s="135"/>
      <c r="J47" s="29" t="s">
        <v>128</v>
      </c>
      <c r="K47" s="30">
        <v>365.03</v>
      </c>
      <c r="L47" s="124"/>
      <c r="M47" s="124"/>
      <c r="N47" s="136">
        <f t="shared" si="0"/>
        <v>0</v>
      </c>
      <c r="O47" s="125"/>
      <c r="P47" s="125"/>
      <c r="Q47" s="125"/>
      <c r="R47" s="6"/>
      <c r="T47" s="92" t="s">
        <v>0</v>
      </c>
      <c r="U47" s="93" t="s">
        <v>15</v>
      </c>
      <c r="V47" s="94">
        <v>0</v>
      </c>
      <c r="W47" s="94">
        <f t="shared" si="1"/>
        <v>0</v>
      </c>
      <c r="X47" s="94">
        <v>3E-05</v>
      </c>
      <c r="Y47" s="94">
        <f t="shared" si="2"/>
        <v>0.0109509</v>
      </c>
      <c r="Z47" s="94">
        <v>0</v>
      </c>
      <c r="AA47" s="95">
        <f t="shared" si="3"/>
        <v>0</v>
      </c>
      <c r="AR47" s="80" t="s">
        <v>90</v>
      </c>
      <c r="AT47" s="80" t="s">
        <v>98</v>
      </c>
      <c r="AU47" s="80" t="s">
        <v>23</v>
      </c>
      <c r="AY47" s="80" t="s">
        <v>59</v>
      </c>
      <c r="BE47" s="96">
        <f t="shared" si="4"/>
        <v>0</v>
      </c>
      <c r="BF47" s="96">
        <f t="shared" si="5"/>
        <v>0</v>
      </c>
      <c r="BG47" s="96">
        <f t="shared" si="6"/>
        <v>0</v>
      </c>
      <c r="BH47" s="96">
        <f t="shared" si="7"/>
        <v>0</v>
      </c>
      <c r="BI47" s="96">
        <f t="shared" si="8"/>
        <v>0</v>
      </c>
      <c r="BJ47" s="80" t="s">
        <v>5</v>
      </c>
      <c r="BK47" s="96">
        <f t="shared" si="9"/>
        <v>0</v>
      </c>
      <c r="BL47" s="80" t="s">
        <v>64</v>
      </c>
      <c r="BM47" s="80" t="s">
        <v>186</v>
      </c>
    </row>
    <row r="48" spans="1:65" s="71" customFormat="1" ht="31.5" customHeight="1">
      <c r="A48" s="4"/>
      <c r="B48" s="5"/>
      <c r="C48" s="23" t="s">
        <v>175</v>
      </c>
      <c r="D48" s="23" t="s">
        <v>60</v>
      </c>
      <c r="E48" s="24" t="s">
        <v>188</v>
      </c>
      <c r="F48" s="123" t="s">
        <v>189</v>
      </c>
      <c r="G48" s="123"/>
      <c r="H48" s="123"/>
      <c r="I48" s="123"/>
      <c r="J48" s="25" t="s">
        <v>63</v>
      </c>
      <c r="K48" s="26">
        <v>9.36</v>
      </c>
      <c r="L48" s="124"/>
      <c r="M48" s="124"/>
      <c r="N48" s="125">
        <f t="shared" si="0"/>
        <v>0</v>
      </c>
      <c r="O48" s="125"/>
      <c r="P48" s="125"/>
      <c r="Q48" s="125"/>
      <c r="R48" s="6"/>
      <c r="T48" s="92" t="s">
        <v>0</v>
      </c>
      <c r="U48" s="93" t="s">
        <v>15</v>
      </c>
      <c r="V48" s="94">
        <v>0.46</v>
      </c>
      <c r="W48" s="94">
        <f t="shared" si="1"/>
        <v>4.3056</v>
      </c>
      <c r="X48" s="94">
        <v>0.02636</v>
      </c>
      <c r="Y48" s="94">
        <f t="shared" si="2"/>
        <v>0.2467296</v>
      </c>
      <c r="Z48" s="94">
        <v>0</v>
      </c>
      <c r="AA48" s="95">
        <f t="shared" si="3"/>
        <v>0</v>
      </c>
      <c r="AR48" s="80" t="s">
        <v>64</v>
      </c>
      <c r="AT48" s="80" t="s">
        <v>60</v>
      </c>
      <c r="AU48" s="80" t="s">
        <v>23</v>
      </c>
      <c r="AY48" s="80" t="s">
        <v>59</v>
      </c>
      <c r="BE48" s="96">
        <f t="shared" si="4"/>
        <v>0</v>
      </c>
      <c r="BF48" s="96">
        <f t="shared" si="5"/>
        <v>0</v>
      </c>
      <c r="BG48" s="96">
        <f t="shared" si="6"/>
        <v>0</v>
      </c>
      <c r="BH48" s="96">
        <f t="shared" si="7"/>
        <v>0</v>
      </c>
      <c r="BI48" s="96">
        <f t="shared" si="8"/>
        <v>0</v>
      </c>
      <c r="BJ48" s="80" t="s">
        <v>5</v>
      </c>
      <c r="BK48" s="96">
        <f t="shared" si="9"/>
        <v>0</v>
      </c>
      <c r="BL48" s="80" t="s">
        <v>64</v>
      </c>
      <c r="BM48" s="80" t="s">
        <v>190</v>
      </c>
    </row>
    <row r="49" spans="1:65" s="71" customFormat="1" ht="31.5" customHeight="1">
      <c r="A49" s="4"/>
      <c r="B49" s="5"/>
      <c r="C49" s="23" t="s">
        <v>179</v>
      </c>
      <c r="D49" s="23" t="s">
        <v>60</v>
      </c>
      <c r="E49" s="24" t="s">
        <v>196</v>
      </c>
      <c r="F49" s="123" t="s">
        <v>197</v>
      </c>
      <c r="G49" s="123"/>
      <c r="H49" s="123"/>
      <c r="I49" s="123"/>
      <c r="J49" s="25" t="s">
        <v>63</v>
      </c>
      <c r="K49" s="26">
        <v>119.996</v>
      </c>
      <c r="L49" s="124"/>
      <c r="M49" s="124"/>
      <c r="N49" s="125">
        <f t="shared" si="0"/>
        <v>0</v>
      </c>
      <c r="O49" s="125"/>
      <c r="P49" s="125"/>
      <c r="Q49" s="125"/>
      <c r="R49" s="6"/>
      <c r="T49" s="92" t="s">
        <v>0</v>
      </c>
      <c r="U49" s="93" t="s">
        <v>15</v>
      </c>
      <c r="V49" s="94">
        <v>0.245</v>
      </c>
      <c r="W49" s="94">
        <f t="shared" si="1"/>
        <v>29.399019999999997</v>
      </c>
      <c r="X49" s="94">
        <v>0.00278</v>
      </c>
      <c r="Y49" s="94">
        <f t="shared" si="2"/>
        <v>0.33358888</v>
      </c>
      <c r="Z49" s="94">
        <v>0</v>
      </c>
      <c r="AA49" s="95">
        <f t="shared" si="3"/>
        <v>0</v>
      </c>
      <c r="AR49" s="80" t="s">
        <v>64</v>
      </c>
      <c r="AT49" s="80" t="s">
        <v>60</v>
      </c>
      <c r="AU49" s="80" t="s">
        <v>23</v>
      </c>
      <c r="AY49" s="80" t="s">
        <v>59</v>
      </c>
      <c r="BE49" s="96">
        <f t="shared" si="4"/>
        <v>0</v>
      </c>
      <c r="BF49" s="96">
        <f t="shared" si="5"/>
        <v>0</v>
      </c>
      <c r="BG49" s="96">
        <f t="shared" si="6"/>
        <v>0</v>
      </c>
      <c r="BH49" s="96">
        <f t="shared" si="7"/>
        <v>0</v>
      </c>
      <c r="BI49" s="96">
        <f t="shared" si="8"/>
        <v>0</v>
      </c>
      <c r="BJ49" s="80" t="s">
        <v>5</v>
      </c>
      <c r="BK49" s="96">
        <f t="shared" si="9"/>
        <v>0</v>
      </c>
      <c r="BL49" s="80" t="s">
        <v>64</v>
      </c>
      <c r="BM49" s="80" t="s">
        <v>198</v>
      </c>
    </row>
    <row r="50" spans="1:65" s="71" customFormat="1" ht="44.25" customHeight="1">
      <c r="A50" s="4"/>
      <c r="B50" s="5"/>
      <c r="C50" s="23" t="s">
        <v>183</v>
      </c>
      <c r="D50" s="23" t="s">
        <v>60</v>
      </c>
      <c r="E50" s="24" t="s">
        <v>200</v>
      </c>
      <c r="F50" s="123" t="s">
        <v>201</v>
      </c>
      <c r="G50" s="123"/>
      <c r="H50" s="123"/>
      <c r="I50" s="123"/>
      <c r="J50" s="25" t="s">
        <v>63</v>
      </c>
      <c r="K50" s="26">
        <v>1612.852</v>
      </c>
      <c r="L50" s="124"/>
      <c r="M50" s="124"/>
      <c r="N50" s="125">
        <f t="shared" si="0"/>
        <v>0</v>
      </c>
      <c r="O50" s="125"/>
      <c r="P50" s="125"/>
      <c r="Q50" s="125"/>
      <c r="R50" s="6"/>
      <c r="T50" s="92" t="s">
        <v>0</v>
      </c>
      <c r="U50" s="93" t="s">
        <v>15</v>
      </c>
      <c r="V50" s="94">
        <v>0.245</v>
      </c>
      <c r="W50" s="94">
        <f t="shared" si="1"/>
        <v>395.14874000000003</v>
      </c>
      <c r="X50" s="94">
        <v>0.00268</v>
      </c>
      <c r="Y50" s="94">
        <f t="shared" si="2"/>
        <v>4.32244336</v>
      </c>
      <c r="Z50" s="94">
        <v>0</v>
      </c>
      <c r="AA50" s="95">
        <f t="shared" si="3"/>
        <v>0</v>
      </c>
      <c r="AR50" s="80" t="s">
        <v>64</v>
      </c>
      <c r="AT50" s="80" t="s">
        <v>60</v>
      </c>
      <c r="AU50" s="80" t="s">
        <v>23</v>
      </c>
      <c r="AY50" s="80" t="s">
        <v>59</v>
      </c>
      <c r="BE50" s="96">
        <f t="shared" si="4"/>
        <v>0</v>
      </c>
      <c r="BF50" s="96">
        <f t="shared" si="5"/>
        <v>0</v>
      </c>
      <c r="BG50" s="96">
        <f t="shared" si="6"/>
        <v>0</v>
      </c>
      <c r="BH50" s="96">
        <f t="shared" si="7"/>
        <v>0</v>
      </c>
      <c r="BI50" s="96">
        <f t="shared" si="8"/>
        <v>0</v>
      </c>
      <c r="BJ50" s="80" t="s">
        <v>5</v>
      </c>
      <c r="BK50" s="96">
        <f t="shared" si="9"/>
        <v>0</v>
      </c>
      <c r="BL50" s="80" t="s">
        <v>64</v>
      </c>
      <c r="BM50" s="80" t="s">
        <v>202</v>
      </c>
    </row>
    <row r="51" spans="1:65" s="71" customFormat="1" ht="31.5" customHeight="1">
      <c r="A51" s="4"/>
      <c r="B51" s="5"/>
      <c r="C51" s="23" t="s">
        <v>187</v>
      </c>
      <c r="D51" s="23" t="s">
        <v>60</v>
      </c>
      <c r="E51" s="24" t="s">
        <v>204</v>
      </c>
      <c r="F51" s="123" t="s">
        <v>205</v>
      </c>
      <c r="G51" s="123"/>
      <c r="H51" s="123"/>
      <c r="I51" s="123"/>
      <c r="J51" s="25" t="s">
        <v>63</v>
      </c>
      <c r="K51" s="26">
        <v>355.44</v>
      </c>
      <c r="L51" s="124"/>
      <c r="M51" s="124"/>
      <c r="N51" s="125">
        <f t="shared" si="0"/>
        <v>0</v>
      </c>
      <c r="O51" s="125"/>
      <c r="P51" s="125"/>
      <c r="Q51" s="125"/>
      <c r="R51" s="6"/>
      <c r="T51" s="92" t="s">
        <v>0</v>
      </c>
      <c r="U51" s="93" t="s">
        <v>15</v>
      </c>
      <c r="V51" s="94">
        <v>0.06</v>
      </c>
      <c r="W51" s="94">
        <f t="shared" si="1"/>
        <v>21.3264</v>
      </c>
      <c r="X51" s="94">
        <v>0.00012</v>
      </c>
      <c r="Y51" s="94">
        <f t="shared" si="2"/>
        <v>0.0426528</v>
      </c>
      <c r="Z51" s="94">
        <v>0</v>
      </c>
      <c r="AA51" s="95">
        <f t="shared" si="3"/>
        <v>0</v>
      </c>
      <c r="AR51" s="80" t="s">
        <v>64</v>
      </c>
      <c r="AT51" s="80" t="s">
        <v>60</v>
      </c>
      <c r="AU51" s="80" t="s">
        <v>23</v>
      </c>
      <c r="AY51" s="80" t="s">
        <v>59</v>
      </c>
      <c r="BE51" s="96">
        <f t="shared" si="4"/>
        <v>0</v>
      </c>
      <c r="BF51" s="96">
        <f t="shared" si="5"/>
        <v>0</v>
      </c>
      <c r="BG51" s="96">
        <f t="shared" si="6"/>
        <v>0</v>
      </c>
      <c r="BH51" s="96">
        <f t="shared" si="7"/>
        <v>0</v>
      </c>
      <c r="BI51" s="96">
        <f t="shared" si="8"/>
        <v>0</v>
      </c>
      <c r="BJ51" s="80" t="s">
        <v>5</v>
      </c>
      <c r="BK51" s="96">
        <f t="shared" si="9"/>
        <v>0</v>
      </c>
      <c r="BL51" s="80" t="s">
        <v>64</v>
      </c>
      <c r="BM51" s="80" t="s">
        <v>206</v>
      </c>
    </row>
    <row r="52" spans="1:65" s="71" customFormat="1" ht="44.25" customHeight="1">
      <c r="A52" s="4"/>
      <c r="B52" s="5"/>
      <c r="C52" s="23" t="s">
        <v>191</v>
      </c>
      <c r="D52" s="23" t="s">
        <v>60</v>
      </c>
      <c r="E52" s="24" t="s">
        <v>208</v>
      </c>
      <c r="F52" s="123" t="s">
        <v>209</v>
      </c>
      <c r="G52" s="123"/>
      <c r="H52" s="123"/>
      <c r="I52" s="123"/>
      <c r="J52" s="25" t="s">
        <v>63</v>
      </c>
      <c r="K52" s="26">
        <v>1605.143</v>
      </c>
      <c r="L52" s="124"/>
      <c r="M52" s="124"/>
      <c r="N52" s="125">
        <f t="shared" si="0"/>
        <v>0</v>
      </c>
      <c r="O52" s="125"/>
      <c r="P52" s="125"/>
      <c r="Q52" s="125"/>
      <c r="R52" s="6"/>
      <c r="T52" s="92" t="s">
        <v>0</v>
      </c>
      <c r="U52" s="93" t="s">
        <v>15</v>
      </c>
      <c r="V52" s="94">
        <v>0.14</v>
      </c>
      <c r="W52" s="94">
        <f t="shared" si="1"/>
        <v>224.72002000000003</v>
      </c>
      <c r="X52" s="94">
        <v>0</v>
      </c>
      <c r="Y52" s="94">
        <f t="shared" si="2"/>
        <v>0</v>
      </c>
      <c r="Z52" s="94">
        <v>0</v>
      </c>
      <c r="AA52" s="95">
        <f t="shared" si="3"/>
        <v>0</v>
      </c>
      <c r="AR52" s="80" t="s">
        <v>64</v>
      </c>
      <c r="AT52" s="80" t="s">
        <v>60</v>
      </c>
      <c r="AU52" s="80" t="s">
        <v>23</v>
      </c>
      <c r="AY52" s="80" t="s">
        <v>59</v>
      </c>
      <c r="BE52" s="96">
        <f t="shared" si="4"/>
        <v>0</v>
      </c>
      <c r="BF52" s="96">
        <f t="shared" si="5"/>
        <v>0</v>
      </c>
      <c r="BG52" s="96">
        <f t="shared" si="6"/>
        <v>0</v>
      </c>
      <c r="BH52" s="96">
        <f t="shared" si="7"/>
        <v>0</v>
      </c>
      <c r="BI52" s="96">
        <f t="shared" si="8"/>
        <v>0</v>
      </c>
      <c r="BJ52" s="80" t="s">
        <v>5</v>
      </c>
      <c r="BK52" s="96">
        <f t="shared" si="9"/>
        <v>0</v>
      </c>
      <c r="BL52" s="80" t="s">
        <v>64</v>
      </c>
      <c r="BM52" s="80" t="s">
        <v>210</v>
      </c>
    </row>
    <row r="53" spans="1:63" s="84" customFormat="1" ht="29.85" customHeight="1">
      <c r="A53" s="21"/>
      <c r="B53" s="17"/>
      <c r="C53" s="18"/>
      <c r="D53" s="22" t="s">
        <v>32</v>
      </c>
      <c r="E53" s="22"/>
      <c r="F53" s="22"/>
      <c r="G53" s="22"/>
      <c r="H53" s="22"/>
      <c r="I53" s="22"/>
      <c r="J53" s="22"/>
      <c r="K53" s="22"/>
      <c r="L53" s="124"/>
      <c r="M53" s="124"/>
      <c r="N53" s="126">
        <f>BK53</f>
        <v>0</v>
      </c>
      <c r="O53" s="127"/>
      <c r="P53" s="127"/>
      <c r="Q53" s="127"/>
      <c r="R53" s="20"/>
      <c r="T53" s="85"/>
      <c r="U53" s="82"/>
      <c r="V53" s="82"/>
      <c r="W53" s="86">
        <f>SUM(W54:W63)</f>
        <v>498.556301</v>
      </c>
      <c r="X53" s="82"/>
      <c r="Y53" s="86">
        <f>SUM(Y54:Y63)</f>
        <v>9.200973359999999</v>
      </c>
      <c r="Z53" s="82"/>
      <c r="AA53" s="87">
        <f>SUM(AA54:AA63)</f>
        <v>0</v>
      </c>
      <c r="AR53" s="88" t="s">
        <v>5</v>
      </c>
      <c r="AT53" s="89" t="s">
        <v>17</v>
      </c>
      <c r="AU53" s="89" t="s">
        <v>5</v>
      </c>
      <c r="AY53" s="88" t="s">
        <v>59</v>
      </c>
      <c r="BK53" s="90">
        <f>SUM(BK54:BK63)</f>
        <v>0</v>
      </c>
    </row>
    <row r="54" spans="1:65" s="71" customFormat="1" ht="31.5" customHeight="1">
      <c r="A54" s="4"/>
      <c r="B54" s="5"/>
      <c r="C54" s="23" t="s">
        <v>195</v>
      </c>
      <c r="D54" s="23" t="s">
        <v>60</v>
      </c>
      <c r="E54" s="24" t="s">
        <v>224</v>
      </c>
      <c r="F54" s="123" t="s">
        <v>225</v>
      </c>
      <c r="G54" s="123"/>
      <c r="H54" s="123"/>
      <c r="I54" s="123"/>
      <c r="J54" s="25" t="s">
        <v>128</v>
      </c>
      <c r="K54" s="26">
        <v>80.96</v>
      </c>
      <c r="L54" s="124"/>
      <c r="M54" s="124"/>
      <c r="N54" s="125">
        <f aca="true" t="shared" si="10" ref="N54:N63">ROUND(L54*K54,2)</f>
        <v>0</v>
      </c>
      <c r="O54" s="125"/>
      <c r="P54" s="125"/>
      <c r="Q54" s="125"/>
      <c r="R54" s="6"/>
      <c r="T54" s="92" t="s">
        <v>0</v>
      </c>
      <c r="U54" s="93" t="s">
        <v>15</v>
      </c>
      <c r="V54" s="94">
        <v>0.106</v>
      </c>
      <c r="W54" s="94">
        <f aca="true" t="shared" si="11" ref="W54:W63">V54*K54</f>
        <v>8.58176</v>
      </c>
      <c r="X54" s="94">
        <v>0.08531</v>
      </c>
      <c r="Y54" s="94">
        <f aca="true" t="shared" si="12" ref="Y54:Y63">X54*K54</f>
        <v>6.906697599999999</v>
      </c>
      <c r="Z54" s="94">
        <v>0</v>
      </c>
      <c r="AA54" s="95">
        <f aca="true" t="shared" si="13" ref="AA54:AA63">Z54*K54</f>
        <v>0</v>
      </c>
      <c r="AR54" s="80" t="s">
        <v>64</v>
      </c>
      <c r="AT54" s="80" t="s">
        <v>60</v>
      </c>
      <c r="AU54" s="80" t="s">
        <v>23</v>
      </c>
      <c r="AY54" s="80" t="s">
        <v>59</v>
      </c>
      <c r="BE54" s="96">
        <f aca="true" t="shared" si="14" ref="BE54:BE63">IF(U54="základní",N54,0)</f>
        <v>0</v>
      </c>
      <c r="BF54" s="96">
        <f aca="true" t="shared" si="15" ref="BF54:BF63">IF(U54="snížená",N54,0)</f>
        <v>0</v>
      </c>
      <c r="BG54" s="96">
        <f aca="true" t="shared" si="16" ref="BG54:BG63">IF(U54="zákl. přenesená",N54,0)</f>
        <v>0</v>
      </c>
      <c r="BH54" s="96">
        <f aca="true" t="shared" si="17" ref="BH54:BH63">IF(U54="sníž. přenesená",N54,0)</f>
        <v>0</v>
      </c>
      <c r="BI54" s="96">
        <f aca="true" t="shared" si="18" ref="BI54:BI63">IF(U54="nulová",N54,0)</f>
        <v>0</v>
      </c>
      <c r="BJ54" s="80" t="s">
        <v>5</v>
      </c>
      <c r="BK54" s="96">
        <f aca="true" t="shared" si="19" ref="BK54:BK63">ROUND(L54*K54,2)</f>
        <v>0</v>
      </c>
      <c r="BL54" s="80" t="s">
        <v>64</v>
      </c>
      <c r="BM54" s="80" t="s">
        <v>226</v>
      </c>
    </row>
    <row r="55" spans="1:65" s="71" customFormat="1" ht="22.5" customHeight="1">
      <c r="A55" s="4"/>
      <c r="B55" s="5"/>
      <c r="C55" s="27" t="s">
        <v>199</v>
      </c>
      <c r="D55" s="27" t="s">
        <v>98</v>
      </c>
      <c r="E55" s="28" t="s">
        <v>228</v>
      </c>
      <c r="F55" s="135" t="s">
        <v>229</v>
      </c>
      <c r="G55" s="135"/>
      <c r="H55" s="135"/>
      <c r="I55" s="135"/>
      <c r="J55" s="29" t="s">
        <v>230</v>
      </c>
      <c r="K55" s="30">
        <v>81</v>
      </c>
      <c r="L55" s="124"/>
      <c r="M55" s="124"/>
      <c r="N55" s="136">
        <f t="shared" si="10"/>
        <v>0</v>
      </c>
      <c r="O55" s="125"/>
      <c r="P55" s="125"/>
      <c r="Q55" s="125"/>
      <c r="R55" s="6"/>
      <c r="T55" s="92" t="s">
        <v>0</v>
      </c>
      <c r="U55" s="93" t="s">
        <v>15</v>
      </c>
      <c r="V55" s="94">
        <v>0</v>
      </c>
      <c r="W55" s="94">
        <f t="shared" si="11"/>
        <v>0</v>
      </c>
      <c r="X55" s="94">
        <v>0.028</v>
      </c>
      <c r="Y55" s="94">
        <f t="shared" si="12"/>
        <v>2.2680000000000002</v>
      </c>
      <c r="Z55" s="94">
        <v>0</v>
      </c>
      <c r="AA55" s="95">
        <f t="shared" si="13"/>
        <v>0</v>
      </c>
      <c r="AR55" s="80" t="s">
        <v>90</v>
      </c>
      <c r="AT55" s="80" t="s">
        <v>98</v>
      </c>
      <c r="AU55" s="80" t="s">
        <v>23</v>
      </c>
      <c r="AY55" s="80" t="s">
        <v>59</v>
      </c>
      <c r="BE55" s="96">
        <f t="shared" si="14"/>
        <v>0</v>
      </c>
      <c r="BF55" s="96">
        <f t="shared" si="15"/>
        <v>0</v>
      </c>
      <c r="BG55" s="96">
        <f t="shared" si="16"/>
        <v>0</v>
      </c>
      <c r="BH55" s="96">
        <f t="shared" si="17"/>
        <v>0</v>
      </c>
      <c r="BI55" s="96">
        <f t="shared" si="18"/>
        <v>0</v>
      </c>
      <c r="BJ55" s="80" t="s">
        <v>5</v>
      </c>
      <c r="BK55" s="96">
        <f t="shared" si="19"/>
        <v>0</v>
      </c>
      <c r="BL55" s="80" t="s">
        <v>64</v>
      </c>
      <c r="BM55" s="80" t="s">
        <v>231</v>
      </c>
    </row>
    <row r="56" spans="1:65" s="71" customFormat="1" ht="44.25" customHeight="1">
      <c r="A56" s="4"/>
      <c r="B56" s="5"/>
      <c r="C56" s="23" t="s">
        <v>203</v>
      </c>
      <c r="D56" s="23" t="s">
        <v>60</v>
      </c>
      <c r="E56" s="24" t="s">
        <v>233</v>
      </c>
      <c r="F56" s="123" t="s">
        <v>234</v>
      </c>
      <c r="G56" s="123"/>
      <c r="H56" s="123"/>
      <c r="I56" s="123"/>
      <c r="J56" s="25" t="s">
        <v>63</v>
      </c>
      <c r="K56" s="26">
        <v>1521.309</v>
      </c>
      <c r="L56" s="124"/>
      <c r="M56" s="124"/>
      <c r="N56" s="125">
        <f t="shared" si="10"/>
        <v>0</v>
      </c>
      <c r="O56" s="125"/>
      <c r="P56" s="125"/>
      <c r="Q56" s="125"/>
      <c r="R56" s="6"/>
      <c r="T56" s="92" t="s">
        <v>0</v>
      </c>
      <c r="U56" s="93" t="s">
        <v>15</v>
      </c>
      <c r="V56" s="94">
        <v>0.16</v>
      </c>
      <c r="W56" s="94">
        <f t="shared" si="11"/>
        <v>243.40944</v>
      </c>
      <c r="X56" s="94">
        <v>0</v>
      </c>
      <c r="Y56" s="94">
        <f t="shared" si="12"/>
        <v>0</v>
      </c>
      <c r="Z56" s="94">
        <v>0</v>
      </c>
      <c r="AA56" s="95">
        <f t="shared" si="13"/>
        <v>0</v>
      </c>
      <c r="AR56" s="80" t="s">
        <v>64</v>
      </c>
      <c r="AT56" s="80" t="s">
        <v>60</v>
      </c>
      <c r="AU56" s="80" t="s">
        <v>23</v>
      </c>
      <c r="AY56" s="80" t="s">
        <v>59</v>
      </c>
      <c r="BE56" s="96">
        <f t="shared" si="14"/>
        <v>0</v>
      </c>
      <c r="BF56" s="96">
        <f t="shared" si="15"/>
        <v>0</v>
      </c>
      <c r="BG56" s="96">
        <f t="shared" si="16"/>
        <v>0</v>
      </c>
      <c r="BH56" s="96">
        <f t="shared" si="17"/>
        <v>0</v>
      </c>
      <c r="BI56" s="96">
        <f t="shared" si="18"/>
        <v>0</v>
      </c>
      <c r="BJ56" s="80" t="s">
        <v>5</v>
      </c>
      <c r="BK56" s="96">
        <f t="shared" si="19"/>
        <v>0</v>
      </c>
      <c r="BL56" s="80" t="s">
        <v>64</v>
      </c>
      <c r="BM56" s="80" t="s">
        <v>235</v>
      </c>
    </row>
    <row r="57" spans="1:65" s="71" customFormat="1" ht="44.25" customHeight="1">
      <c r="A57" s="4"/>
      <c r="B57" s="5"/>
      <c r="C57" s="23" t="s">
        <v>207</v>
      </c>
      <c r="D57" s="23" t="s">
        <v>60</v>
      </c>
      <c r="E57" s="24" t="s">
        <v>237</v>
      </c>
      <c r="F57" s="123" t="s">
        <v>238</v>
      </c>
      <c r="G57" s="123"/>
      <c r="H57" s="123"/>
      <c r="I57" s="123"/>
      <c r="J57" s="25" t="s">
        <v>63</v>
      </c>
      <c r="K57" s="26">
        <v>1521.309</v>
      </c>
      <c r="L57" s="124"/>
      <c r="M57" s="124"/>
      <c r="N57" s="125">
        <f t="shared" si="10"/>
        <v>0</v>
      </c>
      <c r="O57" s="125"/>
      <c r="P57" s="125"/>
      <c r="Q57" s="125"/>
      <c r="R57" s="6"/>
      <c r="T57" s="92" t="s">
        <v>0</v>
      </c>
      <c r="U57" s="93" t="s">
        <v>15</v>
      </c>
      <c r="V57" s="94">
        <v>0.1</v>
      </c>
      <c r="W57" s="94">
        <f t="shared" si="11"/>
        <v>152.1309</v>
      </c>
      <c r="X57" s="94">
        <v>0</v>
      </c>
      <c r="Y57" s="94">
        <f t="shared" si="12"/>
        <v>0</v>
      </c>
      <c r="Z57" s="94">
        <v>0</v>
      </c>
      <c r="AA57" s="95">
        <f t="shared" si="13"/>
        <v>0</v>
      </c>
      <c r="AR57" s="80" t="s">
        <v>64</v>
      </c>
      <c r="AT57" s="80" t="s">
        <v>60</v>
      </c>
      <c r="AU57" s="80" t="s">
        <v>23</v>
      </c>
      <c r="AY57" s="80" t="s">
        <v>59</v>
      </c>
      <c r="BE57" s="96">
        <f t="shared" si="14"/>
        <v>0</v>
      </c>
      <c r="BF57" s="96">
        <f t="shared" si="15"/>
        <v>0</v>
      </c>
      <c r="BG57" s="96">
        <f t="shared" si="16"/>
        <v>0</v>
      </c>
      <c r="BH57" s="96">
        <f t="shared" si="17"/>
        <v>0</v>
      </c>
      <c r="BI57" s="96">
        <f t="shared" si="18"/>
        <v>0</v>
      </c>
      <c r="BJ57" s="80" t="s">
        <v>5</v>
      </c>
      <c r="BK57" s="96">
        <f t="shared" si="19"/>
        <v>0</v>
      </c>
      <c r="BL57" s="80" t="s">
        <v>64</v>
      </c>
      <c r="BM57" s="80" t="s">
        <v>239</v>
      </c>
    </row>
    <row r="58" spans="1:65" s="71" customFormat="1" ht="31.5" customHeight="1">
      <c r="A58" s="4"/>
      <c r="B58" s="5"/>
      <c r="C58" s="23" t="s">
        <v>211</v>
      </c>
      <c r="D58" s="23" t="s">
        <v>60</v>
      </c>
      <c r="E58" s="24" t="s">
        <v>241</v>
      </c>
      <c r="F58" s="123" t="s">
        <v>242</v>
      </c>
      <c r="G58" s="123"/>
      <c r="H58" s="123"/>
      <c r="I58" s="123"/>
      <c r="J58" s="25" t="s">
        <v>63</v>
      </c>
      <c r="K58" s="26">
        <v>1521.309</v>
      </c>
      <c r="L58" s="124"/>
      <c r="M58" s="124"/>
      <c r="N58" s="125">
        <f t="shared" si="10"/>
        <v>0</v>
      </c>
      <c r="O58" s="125"/>
      <c r="P58" s="125"/>
      <c r="Q58" s="125"/>
      <c r="R58" s="6"/>
      <c r="T58" s="92" t="s">
        <v>0</v>
      </c>
      <c r="U58" s="93" t="s">
        <v>15</v>
      </c>
      <c r="V58" s="94">
        <v>0.049</v>
      </c>
      <c r="W58" s="94">
        <f t="shared" si="11"/>
        <v>74.544141</v>
      </c>
      <c r="X58" s="94">
        <v>0</v>
      </c>
      <c r="Y58" s="94">
        <f t="shared" si="12"/>
        <v>0</v>
      </c>
      <c r="Z58" s="94">
        <v>0</v>
      </c>
      <c r="AA58" s="95">
        <f t="shared" si="13"/>
        <v>0</v>
      </c>
      <c r="AR58" s="80" t="s">
        <v>64</v>
      </c>
      <c r="AT58" s="80" t="s">
        <v>60</v>
      </c>
      <c r="AU58" s="80" t="s">
        <v>23</v>
      </c>
      <c r="AY58" s="80" t="s">
        <v>59</v>
      </c>
      <c r="BE58" s="96">
        <f t="shared" si="14"/>
        <v>0</v>
      </c>
      <c r="BF58" s="96">
        <f t="shared" si="15"/>
        <v>0</v>
      </c>
      <c r="BG58" s="96">
        <f t="shared" si="16"/>
        <v>0</v>
      </c>
      <c r="BH58" s="96">
        <f t="shared" si="17"/>
        <v>0</v>
      </c>
      <c r="BI58" s="96">
        <f t="shared" si="18"/>
        <v>0</v>
      </c>
      <c r="BJ58" s="80" t="s">
        <v>5</v>
      </c>
      <c r="BK58" s="96">
        <f t="shared" si="19"/>
        <v>0</v>
      </c>
      <c r="BL58" s="80" t="s">
        <v>64</v>
      </c>
      <c r="BM58" s="80" t="s">
        <v>243</v>
      </c>
    </row>
    <row r="59" spans="1:65" s="71" customFormat="1" ht="31.5" customHeight="1">
      <c r="A59" s="4"/>
      <c r="B59" s="5"/>
      <c r="C59" s="23" t="s">
        <v>215</v>
      </c>
      <c r="D59" s="23" t="s">
        <v>60</v>
      </c>
      <c r="E59" s="24" t="s">
        <v>245</v>
      </c>
      <c r="F59" s="123" t="s">
        <v>246</v>
      </c>
      <c r="G59" s="123"/>
      <c r="H59" s="123"/>
      <c r="I59" s="123"/>
      <c r="J59" s="25" t="s">
        <v>128</v>
      </c>
      <c r="K59" s="26">
        <v>2.7</v>
      </c>
      <c r="L59" s="124"/>
      <c r="M59" s="124"/>
      <c r="N59" s="125">
        <f t="shared" si="10"/>
        <v>0</v>
      </c>
      <c r="O59" s="125"/>
      <c r="P59" s="125"/>
      <c r="Q59" s="125"/>
      <c r="R59" s="6"/>
      <c r="T59" s="92" t="s">
        <v>0</v>
      </c>
      <c r="U59" s="93" t="s">
        <v>15</v>
      </c>
      <c r="V59" s="94">
        <v>0.397</v>
      </c>
      <c r="W59" s="94">
        <f t="shared" si="11"/>
        <v>1.0719</v>
      </c>
      <c r="X59" s="94">
        <v>0</v>
      </c>
      <c r="Y59" s="94">
        <f t="shared" si="12"/>
        <v>0</v>
      </c>
      <c r="Z59" s="94">
        <v>0</v>
      </c>
      <c r="AA59" s="95">
        <f t="shared" si="13"/>
        <v>0</v>
      </c>
      <c r="AR59" s="80" t="s">
        <v>64</v>
      </c>
      <c r="AT59" s="80" t="s">
        <v>60</v>
      </c>
      <c r="AU59" s="80" t="s">
        <v>23</v>
      </c>
      <c r="AY59" s="80" t="s">
        <v>59</v>
      </c>
      <c r="BE59" s="96">
        <f t="shared" si="14"/>
        <v>0</v>
      </c>
      <c r="BF59" s="96">
        <f t="shared" si="15"/>
        <v>0</v>
      </c>
      <c r="BG59" s="96">
        <f t="shared" si="16"/>
        <v>0</v>
      </c>
      <c r="BH59" s="96">
        <f t="shared" si="17"/>
        <v>0</v>
      </c>
      <c r="BI59" s="96">
        <f t="shared" si="18"/>
        <v>0</v>
      </c>
      <c r="BJ59" s="80" t="s">
        <v>5</v>
      </c>
      <c r="BK59" s="96">
        <f t="shared" si="19"/>
        <v>0</v>
      </c>
      <c r="BL59" s="80" t="s">
        <v>64</v>
      </c>
      <c r="BM59" s="80" t="s">
        <v>247</v>
      </c>
    </row>
    <row r="60" spans="1:65" s="71" customFormat="1" ht="22.5" customHeight="1">
      <c r="A60" s="4"/>
      <c r="B60" s="5"/>
      <c r="C60" s="23" t="s">
        <v>219</v>
      </c>
      <c r="D60" s="23" t="s">
        <v>60</v>
      </c>
      <c r="E60" s="24" t="s">
        <v>249</v>
      </c>
      <c r="F60" s="123" t="s">
        <v>250</v>
      </c>
      <c r="G60" s="123"/>
      <c r="H60" s="123"/>
      <c r="I60" s="123"/>
      <c r="J60" s="25" t="s">
        <v>128</v>
      </c>
      <c r="K60" s="26">
        <v>2.7</v>
      </c>
      <c r="L60" s="124"/>
      <c r="M60" s="124"/>
      <c r="N60" s="125">
        <f t="shared" si="10"/>
        <v>0</v>
      </c>
      <c r="O60" s="125"/>
      <c r="P60" s="125"/>
      <c r="Q60" s="125"/>
      <c r="R60" s="6"/>
      <c r="T60" s="92" t="s">
        <v>0</v>
      </c>
      <c r="U60" s="93" t="s">
        <v>15</v>
      </c>
      <c r="V60" s="94">
        <v>0.306</v>
      </c>
      <c r="W60" s="94">
        <f t="shared" si="11"/>
        <v>0.8262</v>
      </c>
      <c r="X60" s="94">
        <v>0</v>
      </c>
      <c r="Y60" s="94">
        <f t="shared" si="12"/>
        <v>0</v>
      </c>
      <c r="Z60" s="94">
        <v>0</v>
      </c>
      <c r="AA60" s="95">
        <f t="shared" si="13"/>
        <v>0</v>
      </c>
      <c r="AR60" s="80" t="s">
        <v>64</v>
      </c>
      <c r="AT60" s="80" t="s">
        <v>60</v>
      </c>
      <c r="AU60" s="80" t="s">
        <v>23</v>
      </c>
      <c r="AY60" s="80" t="s">
        <v>59</v>
      </c>
      <c r="BE60" s="96">
        <f t="shared" si="14"/>
        <v>0</v>
      </c>
      <c r="BF60" s="96">
        <f t="shared" si="15"/>
        <v>0</v>
      </c>
      <c r="BG60" s="96">
        <f t="shared" si="16"/>
        <v>0</v>
      </c>
      <c r="BH60" s="96">
        <f t="shared" si="17"/>
        <v>0</v>
      </c>
      <c r="BI60" s="96">
        <f t="shared" si="18"/>
        <v>0</v>
      </c>
      <c r="BJ60" s="80" t="s">
        <v>5</v>
      </c>
      <c r="BK60" s="96">
        <f t="shared" si="19"/>
        <v>0</v>
      </c>
      <c r="BL60" s="80" t="s">
        <v>64</v>
      </c>
      <c r="BM60" s="80" t="s">
        <v>251</v>
      </c>
    </row>
    <row r="61" spans="1:65" s="71" customFormat="1" ht="44.25" customHeight="1">
      <c r="A61" s="4"/>
      <c r="B61" s="5"/>
      <c r="C61" s="23" t="s">
        <v>223</v>
      </c>
      <c r="D61" s="23" t="s">
        <v>60</v>
      </c>
      <c r="E61" s="24" t="s">
        <v>253</v>
      </c>
      <c r="F61" s="123" t="s">
        <v>254</v>
      </c>
      <c r="G61" s="123"/>
      <c r="H61" s="123"/>
      <c r="I61" s="123"/>
      <c r="J61" s="25" t="s">
        <v>63</v>
      </c>
      <c r="K61" s="26">
        <v>171.352</v>
      </c>
      <c r="L61" s="124"/>
      <c r="M61" s="124"/>
      <c r="N61" s="125">
        <f t="shared" si="10"/>
        <v>0</v>
      </c>
      <c r="O61" s="125"/>
      <c r="P61" s="125"/>
      <c r="Q61" s="125"/>
      <c r="R61" s="6"/>
      <c r="T61" s="92" t="s">
        <v>0</v>
      </c>
      <c r="U61" s="93" t="s">
        <v>15</v>
      </c>
      <c r="V61" s="94">
        <v>0.105</v>
      </c>
      <c r="W61" s="94">
        <f t="shared" si="11"/>
        <v>17.99196</v>
      </c>
      <c r="X61" s="94">
        <v>0.00013</v>
      </c>
      <c r="Y61" s="94">
        <f t="shared" si="12"/>
        <v>0.02227576</v>
      </c>
      <c r="Z61" s="94">
        <v>0</v>
      </c>
      <c r="AA61" s="95">
        <f t="shared" si="13"/>
        <v>0</v>
      </c>
      <c r="AR61" s="80" t="s">
        <v>64</v>
      </c>
      <c r="AT61" s="80" t="s">
        <v>60</v>
      </c>
      <c r="AU61" s="80" t="s">
        <v>23</v>
      </c>
      <c r="AY61" s="80" t="s">
        <v>59</v>
      </c>
      <c r="BE61" s="96">
        <f t="shared" si="14"/>
        <v>0</v>
      </c>
      <c r="BF61" s="96">
        <f t="shared" si="15"/>
        <v>0</v>
      </c>
      <c r="BG61" s="96">
        <f t="shared" si="16"/>
        <v>0</v>
      </c>
      <c r="BH61" s="96">
        <f t="shared" si="17"/>
        <v>0</v>
      </c>
      <c r="BI61" s="96">
        <f t="shared" si="18"/>
        <v>0</v>
      </c>
      <c r="BJ61" s="80" t="s">
        <v>5</v>
      </c>
      <c r="BK61" s="96">
        <f t="shared" si="19"/>
        <v>0</v>
      </c>
      <c r="BL61" s="80" t="s">
        <v>64</v>
      </c>
      <c r="BM61" s="80" t="s">
        <v>255</v>
      </c>
    </row>
    <row r="62" spans="1:65" s="71" customFormat="1" ht="31.5" customHeight="1">
      <c r="A62" s="4"/>
      <c r="B62" s="5"/>
      <c r="C62" s="23" t="s">
        <v>227</v>
      </c>
      <c r="D62" s="23" t="s">
        <v>60</v>
      </c>
      <c r="E62" s="24" t="s">
        <v>311</v>
      </c>
      <c r="F62" s="123" t="s">
        <v>312</v>
      </c>
      <c r="G62" s="123"/>
      <c r="H62" s="123"/>
      <c r="I62" s="123"/>
      <c r="J62" s="25" t="s">
        <v>296</v>
      </c>
      <c r="K62" s="26">
        <v>2</v>
      </c>
      <c r="L62" s="124"/>
      <c r="M62" s="124"/>
      <c r="N62" s="125">
        <f t="shared" si="10"/>
        <v>0</v>
      </c>
      <c r="O62" s="125"/>
      <c r="P62" s="125"/>
      <c r="Q62" s="125"/>
      <c r="R62" s="6"/>
      <c r="T62" s="92" t="s">
        <v>0</v>
      </c>
      <c r="U62" s="93" t="s">
        <v>15</v>
      </c>
      <c r="V62" s="94">
        <v>0</v>
      </c>
      <c r="W62" s="94">
        <f t="shared" si="11"/>
        <v>0</v>
      </c>
      <c r="X62" s="94">
        <v>0.0005</v>
      </c>
      <c r="Y62" s="94">
        <f t="shared" si="12"/>
        <v>0.001</v>
      </c>
      <c r="Z62" s="94">
        <v>0</v>
      </c>
      <c r="AA62" s="95">
        <f t="shared" si="13"/>
        <v>0</v>
      </c>
      <c r="AR62" s="80" t="s">
        <v>121</v>
      </c>
      <c r="AT62" s="80" t="s">
        <v>60</v>
      </c>
      <c r="AU62" s="80" t="s">
        <v>23</v>
      </c>
      <c r="AY62" s="80" t="s">
        <v>59</v>
      </c>
      <c r="BE62" s="96">
        <f t="shared" si="14"/>
        <v>0</v>
      </c>
      <c r="BF62" s="96">
        <f t="shared" si="15"/>
        <v>0</v>
      </c>
      <c r="BG62" s="96">
        <f t="shared" si="16"/>
        <v>0</v>
      </c>
      <c r="BH62" s="96">
        <f t="shared" si="17"/>
        <v>0</v>
      </c>
      <c r="BI62" s="96">
        <f t="shared" si="18"/>
        <v>0</v>
      </c>
      <c r="BJ62" s="80" t="s">
        <v>5</v>
      </c>
      <c r="BK62" s="96">
        <f t="shared" si="19"/>
        <v>0</v>
      </c>
      <c r="BL62" s="80" t="s">
        <v>121</v>
      </c>
      <c r="BM62" s="80" t="s">
        <v>313</v>
      </c>
    </row>
    <row r="63" spans="1:65" s="71" customFormat="1" ht="44.25" customHeight="1">
      <c r="A63" s="4"/>
      <c r="B63" s="5"/>
      <c r="C63" s="23" t="s">
        <v>232</v>
      </c>
      <c r="D63" s="23" t="s">
        <v>60</v>
      </c>
      <c r="E63" s="24" t="s">
        <v>315</v>
      </c>
      <c r="F63" s="123" t="s">
        <v>316</v>
      </c>
      <c r="G63" s="123"/>
      <c r="H63" s="123"/>
      <c r="I63" s="123"/>
      <c r="J63" s="25" t="s">
        <v>296</v>
      </c>
      <c r="K63" s="26">
        <v>6</v>
      </c>
      <c r="L63" s="124"/>
      <c r="M63" s="124"/>
      <c r="N63" s="125">
        <f t="shared" si="10"/>
        <v>0</v>
      </c>
      <c r="O63" s="125"/>
      <c r="P63" s="125"/>
      <c r="Q63" s="125"/>
      <c r="R63" s="6"/>
      <c r="T63" s="92" t="s">
        <v>0</v>
      </c>
      <c r="U63" s="93" t="s">
        <v>15</v>
      </c>
      <c r="V63" s="94">
        <v>0</v>
      </c>
      <c r="W63" s="94">
        <f t="shared" si="11"/>
        <v>0</v>
      </c>
      <c r="X63" s="94">
        <v>0.0005</v>
      </c>
      <c r="Y63" s="94">
        <f t="shared" si="12"/>
        <v>0.003</v>
      </c>
      <c r="Z63" s="94">
        <v>0</v>
      </c>
      <c r="AA63" s="95">
        <f t="shared" si="13"/>
        <v>0</v>
      </c>
      <c r="AR63" s="80" t="s">
        <v>121</v>
      </c>
      <c r="AT63" s="80" t="s">
        <v>60</v>
      </c>
      <c r="AU63" s="80" t="s">
        <v>23</v>
      </c>
      <c r="AY63" s="80" t="s">
        <v>59</v>
      </c>
      <c r="BE63" s="96">
        <f t="shared" si="14"/>
        <v>0</v>
      </c>
      <c r="BF63" s="96">
        <f t="shared" si="15"/>
        <v>0</v>
      </c>
      <c r="BG63" s="96">
        <f t="shared" si="16"/>
        <v>0</v>
      </c>
      <c r="BH63" s="96">
        <f t="shared" si="17"/>
        <v>0</v>
      </c>
      <c r="BI63" s="96">
        <f t="shared" si="18"/>
        <v>0</v>
      </c>
      <c r="BJ63" s="80" t="s">
        <v>5</v>
      </c>
      <c r="BK63" s="96">
        <f t="shared" si="19"/>
        <v>0</v>
      </c>
      <c r="BL63" s="80" t="s">
        <v>121</v>
      </c>
      <c r="BM63" s="80" t="s">
        <v>317</v>
      </c>
    </row>
    <row r="64" spans="1:63" s="84" customFormat="1" ht="29.85" customHeight="1">
      <c r="A64" s="21"/>
      <c r="B64" s="17"/>
      <c r="C64" s="18"/>
      <c r="D64" s="22" t="s">
        <v>34</v>
      </c>
      <c r="E64" s="22"/>
      <c r="F64" s="22"/>
      <c r="G64" s="22"/>
      <c r="H64" s="22"/>
      <c r="I64" s="22"/>
      <c r="J64" s="22"/>
      <c r="K64" s="22"/>
      <c r="L64" s="91"/>
      <c r="M64" s="91"/>
      <c r="N64" s="126">
        <f>BK64</f>
        <v>0</v>
      </c>
      <c r="O64" s="127"/>
      <c r="P64" s="127"/>
      <c r="Q64" s="127"/>
      <c r="R64" s="20"/>
      <c r="T64" s="85"/>
      <c r="U64" s="82"/>
      <c r="V64" s="82"/>
      <c r="W64" s="86">
        <f>W65</f>
        <v>13.020616000000002</v>
      </c>
      <c r="X64" s="82"/>
      <c r="Y64" s="86">
        <f>Y65</f>
        <v>0</v>
      </c>
      <c r="Z64" s="82"/>
      <c r="AA64" s="87">
        <f>AA65</f>
        <v>0</v>
      </c>
      <c r="AR64" s="88" t="s">
        <v>5</v>
      </c>
      <c r="AT64" s="89" t="s">
        <v>17</v>
      </c>
      <c r="AU64" s="89" t="s">
        <v>5</v>
      </c>
      <c r="AY64" s="88" t="s">
        <v>59</v>
      </c>
      <c r="BK64" s="90">
        <f>BK65</f>
        <v>0</v>
      </c>
    </row>
    <row r="65" spans="1:65" s="71" customFormat="1" ht="22.5" customHeight="1">
      <c r="A65" s="4"/>
      <c r="B65" s="5"/>
      <c r="C65" s="23" t="s">
        <v>236</v>
      </c>
      <c r="D65" s="23" t="s">
        <v>60</v>
      </c>
      <c r="E65" s="24" t="s">
        <v>355</v>
      </c>
      <c r="F65" s="123" t="s">
        <v>356</v>
      </c>
      <c r="G65" s="123"/>
      <c r="H65" s="123"/>
      <c r="I65" s="123"/>
      <c r="J65" s="25" t="s">
        <v>80</v>
      </c>
      <c r="K65" s="26">
        <v>39.697</v>
      </c>
      <c r="L65" s="124"/>
      <c r="M65" s="124"/>
      <c r="N65" s="125">
        <f>ROUND(L65*K65,2)</f>
        <v>0</v>
      </c>
      <c r="O65" s="125"/>
      <c r="P65" s="125"/>
      <c r="Q65" s="125"/>
      <c r="R65" s="6"/>
      <c r="T65" s="92" t="s">
        <v>0</v>
      </c>
      <c r="U65" s="93" t="s">
        <v>15</v>
      </c>
      <c r="V65" s="94">
        <v>0.328</v>
      </c>
      <c r="W65" s="94">
        <f>V65*K65</f>
        <v>13.020616000000002</v>
      </c>
      <c r="X65" s="94">
        <v>0</v>
      </c>
      <c r="Y65" s="94">
        <f>X65*K65</f>
        <v>0</v>
      </c>
      <c r="Z65" s="94">
        <v>0</v>
      </c>
      <c r="AA65" s="95">
        <f>Z65*K65</f>
        <v>0</v>
      </c>
      <c r="AR65" s="80" t="s">
        <v>64</v>
      </c>
      <c r="AT65" s="80" t="s">
        <v>60</v>
      </c>
      <c r="AU65" s="80" t="s">
        <v>23</v>
      </c>
      <c r="AY65" s="80" t="s">
        <v>59</v>
      </c>
      <c r="BE65" s="96">
        <f>IF(U65="základní",N65,0)</f>
        <v>0</v>
      </c>
      <c r="BF65" s="96">
        <f>IF(U65="snížená",N65,0)</f>
        <v>0</v>
      </c>
      <c r="BG65" s="96">
        <f>IF(U65="zákl. přenesená",N65,0)</f>
        <v>0</v>
      </c>
      <c r="BH65" s="96">
        <f>IF(U65="sníž. přenesená",N65,0)</f>
        <v>0</v>
      </c>
      <c r="BI65" s="96">
        <f>IF(U65="nulová",N65,0)</f>
        <v>0</v>
      </c>
      <c r="BJ65" s="80" t="s">
        <v>5</v>
      </c>
      <c r="BK65" s="96">
        <f>ROUND(L65*K65,2)</f>
        <v>0</v>
      </c>
      <c r="BL65" s="80" t="s">
        <v>64</v>
      </c>
      <c r="BM65" s="80" t="s">
        <v>357</v>
      </c>
    </row>
    <row r="66" spans="1:63" s="84" customFormat="1" ht="37.35" customHeight="1">
      <c r="A66" s="21"/>
      <c r="B66" s="17"/>
      <c r="C66" s="18"/>
      <c r="D66" s="19" t="s">
        <v>35</v>
      </c>
      <c r="E66" s="19"/>
      <c r="F66" s="19"/>
      <c r="G66" s="19"/>
      <c r="H66" s="19"/>
      <c r="I66" s="19"/>
      <c r="J66" s="19"/>
      <c r="K66" s="19"/>
      <c r="L66" s="83"/>
      <c r="M66" s="83"/>
      <c r="N66" s="131">
        <f>BK66</f>
        <v>0</v>
      </c>
      <c r="O66" s="132"/>
      <c r="P66" s="132"/>
      <c r="Q66" s="132"/>
      <c r="R66" s="20"/>
      <c r="T66" s="85"/>
      <c r="U66" s="82"/>
      <c r="V66" s="82"/>
      <c r="W66" s="86">
        <f>W67+W74+W80+W91</f>
        <v>1479.4865630000002</v>
      </c>
      <c r="X66" s="82"/>
      <c r="Y66" s="86">
        <f>Y67+Y74+Y80+Y91</f>
        <v>42.69151305</v>
      </c>
      <c r="Z66" s="82"/>
      <c r="AA66" s="87">
        <f>AA67+AA74+AA80+AA91</f>
        <v>0</v>
      </c>
      <c r="AR66" s="88" t="s">
        <v>23</v>
      </c>
      <c r="AT66" s="89" t="s">
        <v>17</v>
      </c>
      <c r="AU66" s="89" t="s">
        <v>18</v>
      </c>
      <c r="AY66" s="88" t="s">
        <v>59</v>
      </c>
      <c r="BK66" s="90">
        <f>BK67+BK74+BK80+BK91</f>
        <v>0</v>
      </c>
    </row>
    <row r="67" spans="1:63" s="84" customFormat="1" ht="19.9" customHeight="1">
      <c r="A67" s="21"/>
      <c r="B67" s="17"/>
      <c r="C67" s="18"/>
      <c r="D67" s="22" t="s">
        <v>36</v>
      </c>
      <c r="E67" s="22"/>
      <c r="F67" s="22"/>
      <c r="G67" s="22"/>
      <c r="H67" s="22"/>
      <c r="I67" s="22"/>
      <c r="J67" s="22"/>
      <c r="K67" s="22"/>
      <c r="L67" s="91"/>
      <c r="M67" s="91"/>
      <c r="N67" s="133">
        <f>BK67</f>
        <v>0</v>
      </c>
      <c r="O67" s="134"/>
      <c r="P67" s="134"/>
      <c r="Q67" s="134"/>
      <c r="R67" s="20"/>
      <c r="T67" s="85"/>
      <c r="U67" s="82"/>
      <c r="V67" s="82"/>
      <c r="W67" s="86">
        <f>SUM(W68:W73)</f>
        <v>51.287935000000004</v>
      </c>
      <c r="X67" s="82"/>
      <c r="Y67" s="86">
        <f>SUM(Y68:Y73)</f>
        <v>0.90921564</v>
      </c>
      <c r="Z67" s="82"/>
      <c r="AA67" s="87">
        <f>SUM(AA68:AA73)</f>
        <v>0</v>
      </c>
      <c r="AR67" s="88" t="s">
        <v>23</v>
      </c>
      <c r="AT67" s="89" t="s">
        <v>17</v>
      </c>
      <c r="AU67" s="89" t="s">
        <v>5</v>
      </c>
      <c r="AY67" s="88" t="s">
        <v>59</v>
      </c>
      <c r="BK67" s="90">
        <f>SUM(BK68:BK73)</f>
        <v>0</v>
      </c>
    </row>
    <row r="68" spans="1:65" s="71" customFormat="1" ht="31.5" customHeight="1">
      <c r="A68" s="4"/>
      <c r="B68" s="5"/>
      <c r="C68" s="23" t="s">
        <v>240</v>
      </c>
      <c r="D68" s="23" t="s">
        <v>60</v>
      </c>
      <c r="E68" s="24" t="s">
        <v>358</v>
      </c>
      <c r="F68" s="123" t="s">
        <v>359</v>
      </c>
      <c r="G68" s="123"/>
      <c r="H68" s="123"/>
      <c r="I68" s="123"/>
      <c r="J68" s="25" t="s">
        <v>63</v>
      </c>
      <c r="K68" s="26">
        <v>129.804</v>
      </c>
      <c r="L68" s="124"/>
      <c r="M68" s="124"/>
      <c r="N68" s="125">
        <f aca="true" t="shared" si="20" ref="N68:N73">ROUND(L68*K68,2)</f>
        <v>0</v>
      </c>
      <c r="O68" s="125"/>
      <c r="P68" s="125"/>
      <c r="Q68" s="125"/>
      <c r="R68" s="6"/>
      <c r="T68" s="92" t="s">
        <v>0</v>
      </c>
      <c r="U68" s="93" t="s">
        <v>15</v>
      </c>
      <c r="V68" s="94">
        <v>0.069</v>
      </c>
      <c r="W68" s="94">
        <f aca="true" t="shared" si="21" ref="W68:W73">V68*K68</f>
        <v>8.956476</v>
      </c>
      <c r="X68" s="94">
        <v>3E-05</v>
      </c>
      <c r="Y68" s="94">
        <f aca="true" t="shared" si="22" ref="Y68:Y73">X68*K68</f>
        <v>0.00389412</v>
      </c>
      <c r="Z68" s="94">
        <v>0</v>
      </c>
      <c r="AA68" s="95">
        <f aca="true" t="shared" si="23" ref="AA68:AA73">Z68*K68</f>
        <v>0</v>
      </c>
      <c r="AR68" s="80" t="s">
        <v>121</v>
      </c>
      <c r="AT68" s="80" t="s">
        <v>60</v>
      </c>
      <c r="AU68" s="80" t="s">
        <v>23</v>
      </c>
      <c r="AY68" s="80" t="s">
        <v>59</v>
      </c>
      <c r="BE68" s="96">
        <f aca="true" t="shared" si="24" ref="BE68:BE73">IF(U68="základní",N68,0)</f>
        <v>0</v>
      </c>
      <c r="BF68" s="96">
        <f aca="true" t="shared" si="25" ref="BF68:BF73">IF(U68="snížená",N68,0)</f>
        <v>0</v>
      </c>
      <c r="BG68" s="96">
        <f aca="true" t="shared" si="26" ref="BG68:BG73">IF(U68="zákl. přenesená",N68,0)</f>
        <v>0</v>
      </c>
      <c r="BH68" s="96">
        <f aca="true" t="shared" si="27" ref="BH68:BH73">IF(U68="sníž. přenesená",N68,0)</f>
        <v>0</v>
      </c>
      <c r="BI68" s="96">
        <f aca="true" t="shared" si="28" ref="BI68:BI73">IF(U68="nulová",N68,0)</f>
        <v>0</v>
      </c>
      <c r="BJ68" s="80" t="s">
        <v>5</v>
      </c>
      <c r="BK68" s="96">
        <f aca="true" t="shared" si="29" ref="BK68:BK73">ROUND(L68*K68,2)</f>
        <v>0</v>
      </c>
      <c r="BL68" s="80" t="s">
        <v>121</v>
      </c>
      <c r="BM68" s="80" t="s">
        <v>360</v>
      </c>
    </row>
    <row r="69" spans="1:65" s="71" customFormat="1" ht="22.5" customHeight="1">
      <c r="A69" s="4"/>
      <c r="B69" s="5"/>
      <c r="C69" s="27" t="s">
        <v>244</v>
      </c>
      <c r="D69" s="27" t="s">
        <v>98</v>
      </c>
      <c r="E69" s="28" t="s">
        <v>361</v>
      </c>
      <c r="F69" s="135" t="s">
        <v>362</v>
      </c>
      <c r="G69" s="135"/>
      <c r="H69" s="135"/>
      <c r="I69" s="135"/>
      <c r="J69" s="29" t="s">
        <v>80</v>
      </c>
      <c r="K69" s="30">
        <v>0.047</v>
      </c>
      <c r="L69" s="151"/>
      <c r="M69" s="151"/>
      <c r="N69" s="136">
        <f t="shared" si="20"/>
        <v>0</v>
      </c>
      <c r="O69" s="125"/>
      <c r="P69" s="125"/>
      <c r="Q69" s="125"/>
      <c r="R69" s="6"/>
      <c r="T69" s="92" t="s">
        <v>0</v>
      </c>
      <c r="U69" s="93" t="s">
        <v>15</v>
      </c>
      <c r="V69" s="94">
        <v>0</v>
      </c>
      <c r="W69" s="94">
        <f t="shared" si="21"/>
        <v>0</v>
      </c>
      <c r="X69" s="94">
        <v>1</v>
      </c>
      <c r="Y69" s="94">
        <f t="shared" si="22"/>
        <v>0.047</v>
      </c>
      <c r="Z69" s="94">
        <v>0</v>
      </c>
      <c r="AA69" s="95">
        <f t="shared" si="23"/>
        <v>0</v>
      </c>
      <c r="AR69" s="80" t="s">
        <v>183</v>
      </c>
      <c r="AT69" s="80" t="s">
        <v>98</v>
      </c>
      <c r="AU69" s="80" t="s">
        <v>23</v>
      </c>
      <c r="AY69" s="80" t="s">
        <v>59</v>
      </c>
      <c r="BE69" s="96">
        <f t="shared" si="24"/>
        <v>0</v>
      </c>
      <c r="BF69" s="96">
        <f t="shared" si="25"/>
        <v>0</v>
      </c>
      <c r="BG69" s="96">
        <f t="shared" si="26"/>
        <v>0</v>
      </c>
      <c r="BH69" s="96">
        <f t="shared" si="27"/>
        <v>0</v>
      </c>
      <c r="BI69" s="96">
        <f t="shared" si="28"/>
        <v>0</v>
      </c>
      <c r="BJ69" s="80" t="s">
        <v>5</v>
      </c>
      <c r="BK69" s="96">
        <f t="shared" si="29"/>
        <v>0</v>
      </c>
      <c r="BL69" s="80" t="s">
        <v>121</v>
      </c>
      <c r="BM69" s="80" t="s">
        <v>363</v>
      </c>
    </row>
    <row r="70" spans="1:65" s="71" customFormat="1" ht="31.5" customHeight="1">
      <c r="A70" s="4"/>
      <c r="B70" s="5"/>
      <c r="C70" s="23" t="s">
        <v>248</v>
      </c>
      <c r="D70" s="23" t="s">
        <v>60</v>
      </c>
      <c r="E70" s="24" t="s">
        <v>364</v>
      </c>
      <c r="F70" s="123" t="s">
        <v>365</v>
      </c>
      <c r="G70" s="123"/>
      <c r="H70" s="123"/>
      <c r="I70" s="123"/>
      <c r="J70" s="25" t="s">
        <v>63</v>
      </c>
      <c r="K70" s="26">
        <v>129.804</v>
      </c>
      <c r="L70" s="124"/>
      <c r="M70" s="124"/>
      <c r="N70" s="125">
        <f t="shared" si="20"/>
        <v>0</v>
      </c>
      <c r="O70" s="125"/>
      <c r="P70" s="125"/>
      <c r="Q70" s="125"/>
      <c r="R70" s="6"/>
      <c r="T70" s="92" t="s">
        <v>0</v>
      </c>
      <c r="U70" s="93" t="s">
        <v>15</v>
      </c>
      <c r="V70" s="94">
        <v>0.26</v>
      </c>
      <c r="W70" s="94">
        <f t="shared" si="21"/>
        <v>33.74904</v>
      </c>
      <c r="X70" s="94">
        <v>0.0004</v>
      </c>
      <c r="Y70" s="94">
        <f t="shared" si="22"/>
        <v>0.051921600000000005</v>
      </c>
      <c r="Z70" s="94">
        <v>0</v>
      </c>
      <c r="AA70" s="95">
        <f t="shared" si="23"/>
        <v>0</v>
      </c>
      <c r="AR70" s="80" t="s">
        <v>121</v>
      </c>
      <c r="AT70" s="80" t="s">
        <v>60</v>
      </c>
      <c r="AU70" s="80" t="s">
        <v>23</v>
      </c>
      <c r="AY70" s="80" t="s">
        <v>59</v>
      </c>
      <c r="BE70" s="96">
        <f t="shared" si="24"/>
        <v>0</v>
      </c>
      <c r="BF70" s="96">
        <f t="shared" si="25"/>
        <v>0</v>
      </c>
      <c r="BG70" s="96">
        <f t="shared" si="26"/>
        <v>0</v>
      </c>
      <c r="BH70" s="96">
        <f t="shared" si="27"/>
        <v>0</v>
      </c>
      <c r="BI70" s="96">
        <f t="shared" si="28"/>
        <v>0</v>
      </c>
      <c r="BJ70" s="80" t="s">
        <v>5</v>
      </c>
      <c r="BK70" s="96">
        <f t="shared" si="29"/>
        <v>0</v>
      </c>
      <c r="BL70" s="80" t="s">
        <v>121</v>
      </c>
      <c r="BM70" s="80" t="s">
        <v>366</v>
      </c>
    </row>
    <row r="71" spans="1:65" s="71" customFormat="1" ht="22.5" customHeight="1">
      <c r="A71" s="4"/>
      <c r="B71" s="5"/>
      <c r="C71" s="27" t="s">
        <v>252</v>
      </c>
      <c r="D71" s="27" t="s">
        <v>98</v>
      </c>
      <c r="E71" s="28" t="s">
        <v>367</v>
      </c>
      <c r="F71" s="135" t="s">
        <v>368</v>
      </c>
      <c r="G71" s="135"/>
      <c r="H71" s="135"/>
      <c r="I71" s="135"/>
      <c r="J71" s="29" t="s">
        <v>63</v>
      </c>
      <c r="K71" s="30">
        <v>155.765</v>
      </c>
      <c r="L71" s="151"/>
      <c r="M71" s="151"/>
      <c r="N71" s="136">
        <f t="shared" si="20"/>
        <v>0</v>
      </c>
      <c r="O71" s="125"/>
      <c r="P71" s="125"/>
      <c r="Q71" s="125"/>
      <c r="R71" s="6"/>
      <c r="T71" s="92" t="s">
        <v>0</v>
      </c>
      <c r="U71" s="93" t="s">
        <v>15</v>
      </c>
      <c r="V71" s="94">
        <v>0</v>
      </c>
      <c r="W71" s="94">
        <f t="shared" si="21"/>
        <v>0</v>
      </c>
      <c r="X71" s="94">
        <v>0.0049</v>
      </c>
      <c r="Y71" s="94">
        <f t="shared" si="22"/>
        <v>0.7632484999999999</v>
      </c>
      <c r="Z71" s="94">
        <v>0</v>
      </c>
      <c r="AA71" s="95">
        <f t="shared" si="23"/>
        <v>0</v>
      </c>
      <c r="AR71" s="80" t="s">
        <v>183</v>
      </c>
      <c r="AT71" s="80" t="s">
        <v>98</v>
      </c>
      <c r="AU71" s="80" t="s">
        <v>23</v>
      </c>
      <c r="AY71" s="80" t="s">
        <v>59</v>
      </c>
      <c r="BE71" s="96">
        <f t="shared" si="24"/>
        <v>0</v>
      </c>
      <c r="BF71" s="96">
        <f t="shared" si="25"/>
        <v>0</v>
      </c>
      <c r="BG71" s="96">
        <f t="shared" si="26"/>
        <v>0</v>
      </c>
      <c r="BH71" s="96">
        <f t="shared" si="27"/>
        <v>0</v>
      </c>
      <c r="BI71" s="96">
        <f t="shared" si="28"/>
        <v>0</v>
      </c>
      <c r="BJ71" s="80" t="s">
        <v>5</v>
      </c>
      <c r="BK71" s="96">
        <f t="shared" si="29"/>
        <v>0</v>
      </c>
      <c r="BL71" s="80" t="s">
        <v>121</v>
      </c>
      <c r="BM71" s="80" t="s">
        <v>369</v>
      </c>
    </row>
    <row r="72" spans="1:65" s="71" customFormat="1" ht="44.25" customHeight="1">
      <c r="A72" s="4"/>
      <c r="B72" s="5"/>
      <c r="C72" s="23" t="s">
        <v>256</v>
      </c>
      <c r="D72" s="23" t="s">
        <v>60</v>
      </c>
      <c r="E72" s="24" t="s">
        <v>370</v>
      </c>
      <c r="F72" s="123" t="s">
        <v>371</v>
      </c>
      <c r="G72" s="123"/>
      <c r="H72" s="123"/>
      <c r="I72" s="123"/>
      <c r="J72" s="25" t="s">
        <v>63</v>
      </c>
      <c r="K72" s="26">
        <v>73.138</v>
      </c>
      <c r="L72" s="124"/>
      <c r="M72" s="124"/>
      <c r="N72" s="125">
        <f t="shared" si="20"/>
        <v>0</v>
      </c>
      <c r="O72" s="125"/>
      <c r="P72" s="125"/>
      <c r="Q72" s="125"/>
      <c r="R72" s="6"/>
      <c r="T72" s="92" t="s">
        <v>0</v>
      </c>
      <c r="U72" s="93" t="s">
        <v>15</v>
      </c>
      <c r="V72" s="94">
        <v>0.097</v>
      </c>
      <c r="W72" s="94">
        <f t="shared" si="21"/>
        <v>7.094386000000001</v>
      </c>
      <c r="X72" s="94">
        <v>0.00059</v>
      </c>
      <c r="Y72" s="94">
        <f t="shared" si="22"/>
        <v>0.04315142</v>
      </c>
      <c r="Z72" s="94">
        <v>0</v>
      </c>
      <c r="AA72" s="95">
        <f t="shared" si="23"/>
        <v>0</v>
      </c>
      <c r="AR72" s="80" t="s">
        <v>121</v>
      </c>
      <c r="AT72" s="80" t="s">
        <v>60</v>
      </c>
      <c r="AU72" s="80" t="s">
        <v>23</v>
      </c>
      <c r="AY72" s="80" t="s">
        <v>59</v>
      </c>
      <c r="BE72" s="96">
        <f t="shared" si="24"/>
        <v>0</v>
      </c>
      <c r="BF72" s="96">
        <f t="shared" si="25"/>
        <v>0</v>
      </c>
      <c r="BG72" s="96">
        <f t="shared" si="26"/>
        <v>0</v>
      </c>
      <c r="BH72" s="96">
        <f t="shared" si="27"/>
        <v>0</v>
      </c>
      <c r="BI72" s="96">
        <f t="shared" si="28"/>
        <v>0</v>
      </c>
      <c r="BJ72" s="80" t="s">
        <v>5</v>
      </c>
      <c r="BK72" s="96">
        <f t="shared" si="29"/>
        <v>0</v>
      </c>
      <c r="BL72" s="80" t="s">
        <v>121</v>
      </c>
      <c r="BM72" s="80" t="s">
        <v>372</v>
      </c>
    </row>
    <row r="73" spans="1:65" s="71" customFormat="1" ht="31.5" customHeight="1">
      <c r="A73" s="4"/>
      <c r="B73" s="5"/>
      <c r="C73" s="23" t="s">
        <v>260</v>
      </c>
      <c r="D73" s="23" t="s">
        <v>60</v>
      </c>
      <c r="E73" s="24" t="s">
        <v>373</v>
      </c>
      <c r="F73" s="123" t="s">
        <v>374</v>
      </c>
      <c r="G73" s="123"/>
      <c r="H73" s="123"/>
      <c r="I73" s="123"/>
      <c r="J73" s="25" t="s">
        <v>80</v>
      </c>
      <c r="K73" s="26">
        <v>0.909</v>
      </c>
      <c r="L73" s="124"/>
      <c r="M73" s="124"/>
      <c r="N73" s="125">
        <f t="shared" si="20"/>
        <v>0</v>
      </c>
      <c r="O73" s="125"/>
      <c r="P73" s="125"/>
      <c r="Q73" s="125"/>
      <c r="R73" s="6"/>
      <c r="T73" s="92" t="s">
        <v>0</v>
      </c>
      <c r="U73" s="93" t="s">
        <v>15</v>
      </c>
      <c r="V73" s="94">
        <v>1.637</v>
      </c>
      <c r="W73" s="94">
        <f t="shared" si="21"/>
        <v>1.4880330000000002</v>
      </c>
      <c r="X73" s="94">
        <v>0</v>
      </c>
      <c r="Y73" s="94">
        <f t="shared" si="22"/>
        <v>0</v>
      </c>
      <c r="Z73" s="94">
        <v>0</v>
      </c>
      <c r="AA73" s="95">
        <f t="shared" si="23"/>
        <v>0</v>
      </c>
      <c r="AR73" s="80" t="s">
        <v>121</v>
      </c>
      <c r="AT73" s="80" t="s">
        <v>60</v>
      </c>
      <c r="AU73" s="80" t="s">
        <v>23</v>
      </c>
      <c r="AY73" s="80" t="s">
        <v>59</v>
      </c>
      <c r="BE73" s="96">
        <f t="shared" si="24"/>
        <v>0</v>
      </c>
      <c r="BF73" s="96">
        <f t="shared" si="25"/>
        <v>0</v>
      </c>
      <c r="BG73" s="96">
        <f t="shared" si="26"/>
        <v>0</v>
      </c>
      <c r="BH73" s="96">
        <f t="shared" si="27"/>
        <v>0</v>
      </c>
      <c r="BI73" s="96">
        <f t="shared" si="28"/>
        <v>0</v>
      </c>
      <c r="BJ73" s="80" t="s">
        <v>5</v>
      </c>
      <c r="BK73" s="96">
        <f t="shared" si="29"/>
        <v>0</v>
      </c>
      <c r="BL73" s="80" t="s">
        <v>121</v>
      </c>
      <c r="BM73" s="80" t="s">
        <v>375</v>
      </c>
    </row>
    <row r="74" spans="1:63" s="84" customFormat="1" ht="29.85" customHeight="1">
      <c r="A74" s="21"/>
      <c r="B74" s="17"/>
      <c r="C74" s="18"/>
      <c r="D74" s="22" t="s">
        <v>37</v>
      </c>
      <c r="E74" s="22"/>
      <c r="F74" s="22"/>
      <c r="G74" s="22"/>
      <c r="H74" s="22"/>
      <c r="I74" s="22"/>
      <c r="J74" s="22"/>
      <c r="K74" s="22"/>
      <c r="L74" s="91"/>
      <c r="M74" s="91"/>
      <c r="N74" s="126">
        <f>BK74</f>
        <v>0</v>
      </c>
      <c r="O74" s="127"/>
      <c r="P74" s="127"/>
      <c r="Q74" s="127"/>
      <c r="R74" s="20"/>
      <c r="T74" s="85"/>
      <c r="U74" s="82"/>
      <c r="V74" s="82"/>
      <c r="W74" s="86">
        <f>SUM(W75:W79)</f>
        <v>582.168828</v>
      </c>
      <c r="X74" s="82"/>
      <c r="Y74" s="86">
        <f>SUM(Y75:Y79)</f>
        <v>24.64394856</v>
      </c>
      <c r="Z74" s="82"/>
      <c r="AA74" s="87">
        <f>SUM(AA75:AA79)</f>
        <v>0</v>
      </c>
      <c r="AR74" s="88" t="s">
        <v>23</v>
      </c>
      <c r="AT74" s="89" t="s">
        <v>17</v>
      </c>
      <c r="AU74" s="89" t="s">
        <v>5</v>
      </c>
      <c r="AY74" s="88" t="s">
        <v>59</v>
      </c>
      <c r="BK74" s="90">
        <f>SUM(BK75:BK79)</f>
        <v>0</v>
      </c>
    </row>
    <row r="75" spans="1:65" s="71" customFormat="1" ht="31.5" customHeight="1">
      <c r="A75" s="4"/>
      <c r="B75" s="5"/>
      <c r="C75" s="23" t="s">
        <v>264</v>
      </c>
      <c r="D75" s="23" t="s">
        <v>60</v>
      </c>
      <c r="E75" s="24" t="s">
        <v>376</v>
      </c>
      <c r="F75" s="123" t="s">
        <v>377</v>
      </c>
      <c r="G75" s="123"/>
      <c r="H75" s="123"/>
      <c r="I75" s="123"/>
      <c r="J75" s="25" t="s">
        <v>63</v>
      </c>
      <c r="K75" s="26">
        <v>1862.641</v>
      </c>
      <c r="L75" s="124"/>
      <c r="M75" s="124"/>
      <c r="N75" s="125">
        <f>ROUND(L75*K75,2)</f>
        <v>0</v>
      </c>
      <c r="O75" s="125"/>
      <c r="P75" s="125"/>
      <c r="Q75" s="125"/>
      <c r="R75" s="6"/>
      <c r="T75" s="92" t="s">
        <v>0</v>
      </c>
      <c r="U75" s="93" t="s">
        <v>15</v>
      </c>
      <c r="V75" s="94">
        <v>0.115</v>
      </c>
      <c r="W75" s="94">
        <f>V75*K75</f>
        <v>214.20371500000002</v>
      </c>
      <c r="X75" s="94">
        <v>0</v>
      </c>
      <c r="Y75" s="94">
        <f>X75*K75</f>
        <v>0</v>
      </c>
      <c r="Z75" s="94">
        <v>0</v>
      </c>
      <c r="AA75" s="95">
        <f>Z75*K75</f>
        <v>0</v>
      </c>
      <c r="AR75" s="80" t="s">
        <v>121</v>
      </c>
      <c r="AT75" s="80" t="s">
        <v>60</v>
      </c>
      <c r="AU75" s="80" t="s">
        <v>23</v>
      </c>
      <c r="AY75" s="80" t="s">
        <v>59</v>
      </c>
      <c r="BE75" s="96">
        <f>IF(U75="základní",N75,0)</f>
        <v>0</v>
      </c>
      <c r="BF75" s="96">
        <f>IF(U75="snížená",N75,0)</f>
        <v>0</v>
      </c>
      <c r="BG75" s="96">
        <f>IF(U75="zákl. přenesená",N75,0)</f>
        <v>0</v>
      </c>
      <c r="BH75" s="96">
        <f>IF(U75="sníž. přenesená",N75,0)</f>
        <v>0</v>
      </c>
      <c r="BI75" s="96">
        <f>IF(U75="nulová",N75,0)</f>
        <v>0</v>
      </c>
      <c r="BJ75" s="80" t="s">
        <v>5</v>
      </c>
      <c r="BK75" s="96">
        <f>ROUND(L75*K75,2)</f>
        <v>0</v>
      </c>
      <c r="BL75" s="80" t="s">
        <v>121</v>
      </c>
      <c r="BM75" s="80" t="s">
        <v>378</v>
      </c>
    </row>
    <row r="76" spans="1:65" s="71" customFormat="1" ht="31.5" customHeight="1">
      <c r="A76" s="4"/>
      <c r="B76" s="5"/>
      <c r="C76" s="27" t="s">
        <v>268</v>
      </c>
      <c r="D76" s="27" t="s">
        <v>98</v>
      </c>
      <c r="E76" s="28" t="s">
        <v>379</v>
      </c>
      <c r="F76" s="135" t="s">
        <v>380</v>
      </c>
      <c r="G76" s="135"/>
      <c r="H76" s="135"/>
      <c r="I76" s="135"/>
      <c r="J76" s="29" t="s">
        <v>63</v>
      </c>
      <c r="K76" s="30">
        <v>2142.037</v>
      </c>
      <c r="L76" s="151"/>
      <c r="M76" s="151"/>
      <c r="N76" s="136">
        <f>ROUND(L76*K76,2)</f>
        <v>0</v>
      </c>
      <c r="O76" s="125"/>
      <c r="P76" s="125"/>
      <c r="Q76" s="125"/>
      <c r="R76" s="6"/>
      <c r="T76" s="92" t="s">
        <v>0</v>
      </c>
      <c r="U76" s="93" t="s">
        <v>15</v>
      </c>
      <c r="V76" s="94">
        <v>0</v>
      </c>
      <c r="W76" s="94">
        <f>V76*K76</f>
        <v>0</v>
      </c>
      <c r="X76" s="94">
        <v>0.004</v>
      </c>
      <c r="Y76" s="94">
        <f>X76*K76</f>
        <v>8.568147999999999</v>
      </c>
      <c r="Z76" s="94">
        <v>0</v>
      </c>
      <c r="AA76" s="95">
        <f>Z76*K76</f>
        <v>0</v>
      </c>
      <c r="AR76" s="80" t="s">
        <v>183</v>
      </c>
      <c r="AT76" s="80" t="s">
        <v>98</v>
      </c>
      <c r="AU76" s="80" t="s">
        <v>23</v>
      </c>
      <c r="AY76" s="80" t="s">
        <v>59</v>
      </c>
      <c r="BE76" s="96">
        <f>IF(U76="základní",N76,0)</f>
        <v>0</v>
      </c>
      <c r="BF76" s="96">
        <f>IF(U76="snížená",N76,0)</f>
        <v>0</v>
      </c>
      <c r="BG76" s="96">
        <f>IF(U76="zákl. přenesená",N76,0)</f>
        <v>0</v>
      </c>
      <c r="BH76" s="96">
        <f>IF(U76="sníž. přenesená",N76,0)</f>
        <v>0</v>
      </c>
      <c r="BI76" s="96">
        <f>IF(U76="nulová",N76,0)</f>
        <v>0</v>
      </c>
      <c r="BJ76" s="80" t="s">
        <v>5</v>
      </c>
      <c r="BK76" s="96">
        <f>ROUND(L76*K76,2)</f>
        <v>0</v>
      </c>
      <c r="BL76" s="80" t="s">
        <v>121</v>
      </c>
      <c r="BM76" s="80" t="s">
        <v>381</v>
      </c>
    </row>
    <row r="77" spans="1:65" s="71" customFormat="1" ht="31.5" customHeight="1">
      <c r="A77" s="4"/>
      <c r="B77" s="5"/>
      <c r="C77" s="23" t="s">
        <v>272</v>
      </c>
      <c r="D77" s="23" t="s">
        <v>60</v>
      </c>
      <c r="E77" s="24" t="s">
        <v>382</v>
      </c>
      <c r="F77" s="123" t="s">
        <v>383</v>
      </c>
      <c r="G77" s="123"/>
      <c r="H77" s="123"/>
      <c r="I77" s="123"/>
      <c r="J77" s="25" t="s">
        <v>63</v>
      </c>
      <c r="K77" s="26">
        <v>1823.687</v>
      </c>
      <c r="L77" s="124"/>
      <c r="M77" s="124"/>
      <c r="N77" s="125">
        <f>ROUND(L77*K77,2)</f>
        <v>0</v>
      </c>
      <c r="O77" s="125"/>
      <c r="P77" s="125"/>
      <c r="Q77" s="125"/>
      <c r="R77" s="6"/>
      <c r="T77" s="92" t="s">
        <v>0</v>
      </c>
      <c r="U77" s="93" t="s">
        <v>15</v>
      </c>
      <c r="V77" s="94">
        <v>0.179</v>
      </c>
      <c r="W77" s="94">
        <f>V77*K77</f>
        <v>326.43997299999995</v>
      </c>
      <c r="X77" s="94">
        <v>0.00088</v>
      </c>
      <c r="Y77" s="94">
        <f>X77*K77</f>
        <v>1.6048445599999999</v>
      </c>
      <c r="Z77" s="94">
        <v>0</v>
      </c>
      <c r="AA77" s="95">
        <f>Z77*K77</f>
        <v>0</v>
      </c>
      <c r="AR77" s="80" t="s">
        <v>121</v>
      </c>
      <c r="AT77" s="80" t="s">
        <v>60</v>
      </c>
      <c r="AU77" s="80" t="s">
        <v>23</v>
      </c>
      <c r="AY77" s="80" t="s">
        <v>59</v>
      </c>
      <c r="BE77" s="96">
        <f>IF(U77="základní",N77,0)</f>
        <v>0</v>
      </c>
      <c r="BF77" s="96">
        <f>IF(U77="snížená",N77,0)</f>
        <v>0</v>
      </c>
      <c r="BG77" s="96">
        <f>IF(U77="zákl. přenesená",N77,0)</f>
        <v>0</v>
      </c>
      <c r="BH77" s="96">
        <f>IF(U77="sníž. přenesená",N77,0)</f>
        <v>0</v>
      </c>
      <c r="BI77" s="96">
        <f>IF(U77="nulová",N77,0)</f>
        <v>0</v>
      </c>
      <c r="BJ77" s="80" t="s">
        <v>5</v>
      </c>
      <c r="BK77" s="96">
        <f>ROUND(L77*K77,2)</f>
        <v>0</v>
      </c>
      <c r="BL77" s="80" t="s">
        <v>121</v>
      </c>
      <c r="BM77" s="80" t="s">
        <v>384</v>
      </c>
    </row>
    <row r="78" spans="1:65" s="71" customFormat="1" ht="44.25" customHeight="1">
      <c r="A78" s="4"/>
      <c r="B78" s="5"/>
      <c r="C78" s="27" t="s">
        <v>276</v>
      </c>
      <c r="D78" s="27" t="s">
        <v>98</v>
      </c>
      <c r="E78" s="28" t="s">
        <v>385</v>
      </c>
      <c r="F78" s="135" t="s">
        <v>386</v>
      </c>
      <c r="G78" s="135"/>
      <c r="H78" s="135"/>
      <c r="I78" s="135"/>
      <c r="J78" s="29" t="s">
        <v>63</v>
      </c>
      <c r="K78" s="30">
        <v>2097.24</v>
      </c>
      <c r="L78" s="151"/>
      <c r="M78" s="151"/>
      <c r="N78" s="136">
        <f>ROUND(L78*K78,2)</f>
        <v>0</v>
      </c>
      <c r="O78" s="125"/>
      <c r="P78" s="125"/>
      <c r="Q78" s="125"/>
      <c r="R78" s="6"/>
      <c r="T78" s="92" t="s">
        <v>0</v>
      </c>
      <c r="U78" s="93" t="s">
        <v>15</v>
      </c>
      <c r="V78" s="94">
        <v>0</v>
      </c>
      <c r="W78" s="94">
        <f>V78*K78</f>
        <v>0</v>
      </c>
      <c r="X78" s="94">
        <v>0.0069</v>
      </c>
      <c r="Y78" s="94">
        <f>X78*K78</f>
        <v>14.470955999999997</v>
      </c>
      <c r="Z78" s="94">
        <v>0</v>
      </c>
      <c r="AA78" s="95">
        <f>Z78*K78</f>
        <v>0</v>
      </c>
      <c r="AR78" s="80" t="s">
        <v>183</v>
      </c>
      <c r="AT78" s="80" t="s">
        <v>98</v>
      </c>
      <c r="AU78" s="80" t="s">
        <v>23</v>
      </c>
      <c r="AY78" s="80" t="s">
        <v>59</v>
      </c>
      <c r="BE78" s="96">
        <f>IF(U78="základní",N78,0)</f>
        <v>0</v>
      </c>
      <c r="BF78" s="96">
        <f>IF(U78="snížená",N78,0)</f>
        <v>0</v>
      </c>
      <c r="BG78" s="96">
        <f>IF(U78="zákl. přenesená",N78,0)</f>
        <v>0</v>
      </c>
      <c r="BH78" s="96">
        <f>IF(U78="sníž. přenesená",N78,0)</f>
        <v>0</v>
      </c>
      <c r="BI78" s="96">
        <f>IF(U78="nulová",N78,0)</f>
        <v>0</v>
      </c>
      <c r="BJ78" s="80" t="s">
        <v>5</v>
      </c>
      <c r="BK78" s="96">
        <f>ROUND(L78*K78,2)</f>
        <v>0</v>
      </c>
      <c r="BL78" s="80" t="s">
        <v>121</v>
      </c>
      <c r="BM78" s="80" t="s">
        <v>387</v>
      </c>
    </row>
    <row r="79" spans="1:65" s="71" customFormat="1" ht="31.5" customHeight="1">
      <c r="A79" s="4"/>
      <c r="B79" s="5"/>
      <c r="C79" s="23" t="s">
        <v>280</v>
      </c>
      <c r="D79" s="23" t="s">
        <v>60</v>
      </c>
      <c r="E79" s="24" t="s">
        <v>388</v>
      </c>
      <c r="F79" s="123" t="s">
        <v>389</v>
      </c>
      <c r="G79" s="123"/>
      <c r="H79" s="123"/>
      <c r="I79" s="123"/>
      <c r="J79" s="25" t="s">
        <v>80</v>
      </c>
      <c r="K79" s="26">
        <v>24.644</v>
      </c>
      <c r="L79" s="124"/>
      <c r="M79" s="124"/>
      <c r="N79" s="125">
        <f>ROUND(L79*K79,2)</f>
        <v>0</v>
      </c>
      <c r="O79" s="125"/>
      <c r="P79" s="125"/>
      <c r="Q79" s="125"/>
      <c r="R79" s="6"/>
      <c r="T79" s="92" t="s">
        <v>0</v>
      </c>
      <c r="U79" s="93" t="s">
        <v>15</v>
      </c>
      <c r="V79" s="94">
        <v>1.685</v>
      </c>
      <c r="W79" s="94">
        <f>V79*K79</f>
        <v>41.52514</v>
      </c>
      <c r="X79" s="94">
        <v>0</v>
      </c>
      <c r="Y79" s="94">
        <f>X79*K79</f>
        <v>0</v>
      </c>
      <c r="Z79" s="94">
        <v>0</v>
      </c>
      <c r="AA79" s="95">
        <f>Z79*K79</f>
        <v>0</v>
      </c>
      <c r="AR79" s="80" t="s">
        <v>121</v>
      </c>
      <c r="AT79" s="80" t="s">
        <v>60</v>
      </c>
      <c r="AU79" s="80" t="s">
        <v>23</v>
      </c>
      <c r="AY79" s="80" t="s">
        <v>59</v>
      </c>
      <c r="BE79" s="96">
        <f>IF(U79="základní",N79,0)</f>
        <v>0</v>
      </c>
      <c r="BF79" s="96">
        <f>IF(U79="snížená",N79,0)</f>
        <v>0</v>
      </c>
      <c r="BG79" s="96">
        <f>IF(U79="zákl. přenesená",N79,0)</f>
        <v>0</v>
      </c>
      <c r="BH79" s="96">
        <f>IF(U79="sníž. přenesená",N79,0)</f>
        <v>0</v>
      </c>
      <c r="BI79" s="96">
        <f>IF(U79="nulová",N79,0)</f>
        <v>0</v>
      </c>
      <c r="BJ79" s="80" t="s">
        <v>5</v>
      </c>
      <c r="BK79" s="96">
        <f>ROUND(L79*K79,2)</f>
        <v>0</v>
      </c>
      <c r="BL79" s="80" t="s">
        <v>121</v>
      </c>
      <c r="BM79" s="80" t="s">
        <v>390</v>
      </c>
    </row>
    <row r="80" spans="1:63" s="84" customFormat="1" ht="29.85" customHeight="1">
      <c r="A80" s="21"/>
      <c r="B80" s="17"/>
      <c r="C80" s="18"/>
      <c r="D80" s="22" t="s">
        <v>38</v>
      </c>
      <c r="E80" s="22"/>
      <c r="F80" s="22"/>
      <c r="G80" s="22"/>
      <c r="H80" s="22"/>
      <c r="I80" s="22"/>
      <c r="J80" s="22"/>
      <c r="K80" s="22"/>
      <c r="L80" s="91"/>
      <c r="M80" s="91"/>
      <c r="N80" s="126">
        <f>BK80</f>
        <v>0</v>
      </c>
      <c r="O80" s="127"/>
      <c r="P80" s="127"/>
      <c r="Q80" s="127"/>
      <c r="R80" s="20"/>
      <c r="T80" s="85"/>
      <c r="U80" s="82"/>
      <c r="V80" s="82"/>
      <c r="W80" s="86">
        <f>SUM(W81:W90)</f>
        <v>718.2466150000001</v>
      </c>
      <c r="X80" s="82"/>
      <c r="Y80" s="86">
        <f>SUM(Y81:Y90)</f>
        <v>15.16302495</v>
      </c>
      <c r="Z80" s="82"/>
      <c r="AA80" s="87">
        <f>SUM(AA81:AA90)</f>
        <v>0</v>
      </c>
      <c r="AR80" s="88" t="s">
        <v>23</v>
      </c>
      <c r="AT80" s="89" t="s">
        <v>17</v>
      </c>
      <c r="AU80" s="89" t="s">
        <v>5</v>
      </c>
      <c r="AY80" s="88" t="s">
        <v>59</v>
      </c>
      <c r="BK80" s="90">
        <f>SUM(BK81:BK90)</f>
        <v>0</v>
      </c>
    </row>
    <row r="81" spans="1:65" s="71" customFormat="1" ht="31.5" customHeight="1">
      <c r="A81" s="4"/>
      <c r="B81" s="5"/>
      <c r="C81" s="23" t="s">
        <v>284</v>
      </c>
      <c r="D81" s="23" t="s">
        <v>60</v>
      </c>
      <c r="E81" s="24" t="s">
        <v>391</v>
      </c>
      <c r="F81" s="123" t="s">
        <v>392</v>
      </c>
      <c r="G81" s="123"/>
      <c r="H81" s="123"/>
      <c r="I81" s="123"/>
      <c r="J81" s="25" t="s">
        <v>63</v>
      </c>
      <c r="K81" s="26">
        <v>571.653</v>
      </c>
      <c r="L81" s="124"/>
      <c r="M81" s="124"/>
      <c r="N81" s="125">
        <f aca="true" t="shared" si="30" ref="N81:N90">ROUND(L81*K81,2)</f>
        <v>0</v>
      </c>
      <c r="O81" s="125"/>
      <c r="P81" s="125"/>
      <c r="Q81" s="125"/>
      <c r="R81" s="6"/>
      <c r="T81" s="92" t="s">
        <v>0</v>
      </c>
      <c r="U81" s="93" t="s">
        <v>15</v>
      </c>
      <c r="V81" s="94">
        <v>0.199</v>
      </c>
      <c r="W81" s="94">
        <f aca="true" t="shared" si="31" ref="W81:W90">V81*K81</f>
        <v>113.758947</v>
      </c>
      <c r="X81" s="94">
        <v>0.003</v>
      </c>
      <c r="Y81" s="94">
        <f aca="true" t="shared" si="32" ref="Y81:Y90">X81*K81</f>
        <v>1.7149590000000001</v>
      </c>
      <c r="Z81" s="94">
        <v>0</v>
      </c>
      <c r="AA81" s="95">
        <f aca="true" t="shared" si="33" ref="AA81:AA90">Z81*K81</f>
        <v>0</v>
      </c>
      <c r="AR81" s="80" t="s">
        <v>121</v>
      </c>
      <c r="AT81" s="80" t="s">
        <v>60</v>
      </c>
      <c r="AU81" s="80" t="s">
        <v>23</v>
      </c>
      <c r="AY81" s="80" t="s">
        <v>59</v>
      </c>
      <c r="BE81" s="96">
        <f aca="true" t="shared" si="34" ref="BE81:BE90">IF(U81="základní",N81,0)</f>
        <v>0</v>
      </c>
      <c r="BF81" s="96">
        <f aca="true" t="shared" si="35" ref="BF81:BF90">IF(U81="snížená",N81,0)</f>
        <v>0</v>
      </c>
      <c r="BG81" s="96">
        <f aca="true" t="shared" si="36" ref="BG81:BG90">IF(U81="zákl. přenesená",N81,0)</f>
        <v>0</v>
      </c>
      <c r="BH81" s="96">
        <f aca="true" t="shared" si="37" ref="BH81:BH90">IF(U81="sníž. přenesená",N81,0)</f>
        <v>0</v>
      </c>
      <c r="BI81" s="96">
        <f aca="true" t="shared" si="38" ref="BI81:BI90">IF(U81="nulová",N81,0)</f>
        <v>0</v>
      </c>
      <c r="BJ81" s="80" t="s">
        <v>5</v>
      </c>
      <c r="BK81" s="96">
        <f aca="true" t="shared" si="39" ref="BK81:BK90">ROUND(L81*K81,2)</f>
        <v>0</v>
      </c>
      <c r="BL81" s="80" t="s">
        <v>121</v>
      </c>
      <c r="BM81" s="80" t="s">
        <v>393</v>
      </c>
    </row>
    <row r="82" spans="1:65" s="71" customFormat="1" ht="44.25" customHeight="1">
      <c r="A82" s="4"/>
      <c r="B82" s="5"/>
      <c r="C82" s="27" t="s">
        <v>289</v>
      </c>
      <c r="D82" s="27" t="s">
        <v>98</v>
      </c>
      <c r="E82" s="28" t="s">
        <v>394</v>
      </c>
      <c r="F82" s="135" t="s">
        <v>395</v>
      </c>
      <c r="G82" s="135"/>
      <c r="H82" s="135"/>
      <c r="I82" s="135"/>
      <c r="J82" s="29" t="s">
        <v>63</v>
      </c>
      <c r="K82" s="30">
        <v>149.614</v>
      </c>
      <c r="L82" s="151"/>
      <c r="M82" s="151"/>
      <c r="N82" s="136">
        <f t="shared" si="30"/>
        <v>0</v>
      </c>
      <c r="O82" s="125"/>
      <c r="P82" s="125"/>
      <c r="Q82" s="125"/>
      <c r="R82" s="6"/>
      <c r="T82" s="92" t="s">
        <v>0</v>
      </c>
      <c r="U82" s="93" t="s">
        <v>15</v>
      </c>
      <c r="V82" s="94">
        <v>0</v>
      </c>
      <c r="W82" s="94">
        <f t="shared" si="31"/>
        <v>0</v>
      </c>
      <c r="X82" s="94">
        <v>0.004</v>
      </c>
      <c r="Y82" s="94">
        <f t="shared" si="32"/>
        <v>0.598456</v>
      </c>
      <c r="Z82" s="94">
        <v>0</v>
      </c>
      <c r="AA82" s="95">
        <f t="shared" si="33"/>
        <v>0</v>
      </c>
      <c r="AR82" s="80" t="s">
        <v>183</v>
      </c>
      <c r="AT82" s="80" t="s">
        <v>98</v>
      </c>
      <c r="AU82" s="80" t="s">
        <v>23</v>
      </c>
      <c r="AY82" s="80" t="s">
        <v>59</v>
      </c>
      <c r="BE82" s="96">
        <f t="shared" si="34"/>
        <v>0</v>
      </c>
      <c r="BF82" s="96">
        <f t="shared" si="35"/>
        <v>0</v>
      </c>
      <c r="BG82" s="96">
        <f t="shared" si="36"/>
        <v>0</v>
      </c>
      <c r="BH82" s="96">
        <f t="shared" si="37"/>
        <v>0</v>
      </c>
      <c r="BI82" s="96">
        <f t="shared" si="38"/>
        <v>0</v>
      </c>
      <c r="BJ82" s="80" t="s">
        <v>5</v>
      </c>
      <c r="BK82" s="96">
        <f t="shared" si="39"/>
        <v>0</v>
      </c>
      <c r="BL82" s="80" t="s">
        <v>121</v>
      </c>
      <c r="BM82" s="80" t="s">
        <v>396</v>
      </c>
    </row>
    <row r="83" spans="1:65" s="71" customFormat="1" ht="22.5" customHeight="1">
      <c r="A83" s="4"/>
      <c r="B83" s="5"/>
      <c r="C83" s="27" t="s">
        <v>293</v>
      </c>
      <c r="D83" s="27" t="s">
        <v>98</v>
      </c>
      <c r="E83" s="28" t="s">
        <v>397</v>
      </c>
      <c r="F83" s="135" t="s">
        <v>398</v>
      </c>
      <c r="G83" s="135"/>
      <c r="H83" s="135"/>
      <c r="I83" s="135"/>
      <c r="J83" s="29" t="s">
        <v>63</v>
      </c>
      <c r="K83" s="30">
        <v>176.764</v>
      </c>
      <c r="L83" s="151"/>
      <c r="M83" s="151"/>
      <c r="N83" s="136">
        <f t="shared" si="30"/>
        <v>0</v>
      </c>
      <c r="O83" s="125"/>
      <c r="P83" s="125"/>
      <c r="Q83" s="125"/>
      <c r="R83" s="6"/>
      <c r="T83" s="92" t="s">
        <v>0</v>
      </c>
      <c r="U83" s="93" t="s">
        <v>15</v>
      </c>
      <c r="V83" s="94">
        <v>0</v>
      </c>
      <c r="W83" s="94">
        <f t="shared" si="31"/>
        <v>0</v>
      </c>
      <c r="X83" s="94">
        <v>0.002</v>
      </c>
      <c r="Y83" s="94">
        <f t="shared" si="32"/>
        <v>0.353528</v>
      </c>
      <c r="Z83" s="94">
        <v>0</v>
      </c>
      <c r="AA83" s="95">
        <f t="shared" si="33"/>
        <v>0</v>
      </c>
      <c r="AR83" s="80" t="s">
        <v>183</v>
      </c>
      <c r="AT83" s="80" t="s">
        <v>98</v>
      </c>
      <c r="AU83" s="80" t="s">
        <v>23</v>
      </c>
      <c r="AY83" s="80" t="s">
        <v>59</v>
      </c>
      <c r="BE83" s="96">
        <f t="shared" si="34"/>
        <v>0</v>
      </c>
      <c r="BF83" s="96">
        <f t="shared" si="35"/>
        <v>0</v>
      </c>
      <c r="BG83" s="96">
        <f t="shared" si="36"/>
        <v>0</v>
      </c>
      <c r="BH83" s="96">
        <f t="shared" si="37"/>
        <v>0</v>
      </c>
      <c r="BI83" s="96">
        <f t="shared" si="38"/>
        <v>0</v>
      </c>
      <c r="BJ83" s="80" t="s">
        <v>5</v>
      </c>
      <c r="BK83" s="96">
        <f t="shared" si="39"/>
        <v>0</v>
      </c>
      <c r="BL83" s="80" t="s">
        <v>121</v>
      </c>
      <c r="BM83" s="80" t="s">
        <v>399</v>
      </c>
    </row>
    <row r="84" spans="1:65" s="71" customFormat="1" ht="31.5" customHeight="1">
      <c r="A84" s="4"/>
      <c r="B84" s="5"/>
      <c r="C84" s="27" t="s">
        <v>298</v>
      </c>
      <c r="D84" s="27" t="s">
        <v>98</v>
      </c>
      <c r="E84" s="28" t="s">
        <v>400</v>
      </c>
      <c r="F84" s="135" t="s">
        <v>401</v>
      </c>
      <c r="G84" s="135"/>
      <c r="H84" s="135"/>
      <c r="I84" s="135"/>
      <c r="J84" s="29" t="s">
        <v>63</v>
      </c>
      <c r="K84" s="30">
        <v>256.709</v>
      </c>
      <c r="L84" s="151"/>
      <c r="M84" s="151"/>
      <c r="N84" s="136">
        <f t="shared" si="30"/>
        <v>0</v>
      </c>
      <c r="O84" s="125"/>
      <c r="P84" s="125"/>
      <c r="Q84" s="125"/>
      <c r="R84" s="6"/>
      <c r="T84" s="92" t="s">
        <v>0</v>
      </c>
      <c r="U84" s="93" t="s">
        <v>15</v>
      </c>
      <c r="V84" s="94">
        <v>0</v>
      </c>
      <c r="W84" s="94">
        <f t="shared" si="31"/>
        <v>0</v>
      </c>
      <c r="X84" s="94">
        <v>0.00115</v>
      </c>
      <c r="Y84" s="94">
        <f t="shared" si="32"/>
        <v>0.29521535</v>
      </c>
      <c r="Z84" s="94">
        <v>0</v>
      </c>
      <c r="AA84" s="95">
        <f t="shared" si="33"/>
        <v>0</v>
      </c>
      <c r="AR84" s="80" t="s">
        <v>183</v>
      </c>
      <c r="AT84" s="80" t="s">
        <v>98</v>
      </c>
      <c r="AU84" s="80" t="s">
        <v>23</v>
      </c>
      <c r="AY84" s="80" t="s">
        <v>59</v>
      </c>
      <c r="BE84" s="96">
        <f t="shared" si="34"/>
        <v>0</v>
      </c>
      <c r="BF84" s="96">
        <f t="shared" si="35"/>
        <v>0</v>
      </c>
      <c r="BG84" s="96">
        <f t="shared" si="36"/>
        <v>0</v>
      </c>
      <c r="BH84" s="96">
        <f t="shared" si="37"/>
        <v>0</v>
      </c>
      <c r="BI84" s="96">
        <f t="shared" si="38"/>
        <v>0</v>
      </c>
      <c r="BJ84" s="80" t="s">
        <v>5</v>
      </c>
      <c r="BK84" s="96">
        <f t="shared" si="39"/>
        <v>0</v>
      </c>
      <c r="BL84" s="80" t="s">
        <v>121</v>
      </c>
      <c r="BM84" s="80" t="s">
        <v>402</v>
      </c>
    </row>
    <row r="85" spans="1:65" s="71" customFormat="1" ht="44.25" customHeight="1">
      <c r="A85" s="4"/>
      <c r="B85" s="5"/>
      <c r="C85" s="23" t="s">
        <v>302</v>
      </c>
      <c r="D85" s="23" t="s">
        <v>60</v>
      </c>
      <c r="E85" s="24" t="s">
        <v>403</v>
      </c>
      <c r="F85" s="123" t="s">
        <v>404</v>
      </c>
      <c r="G85" s="123"/>
      <c r="H85" s="123"/>
      <c r="I85" s="123"/>
      <c r="J85" s="25" t="s">
        <v>63</v>
      </c>
      <c r="K85" s="26">
        <v>2915.38</v>
      </c>
      <c r="L85" s="124"/>
      <c r="M85" s="124"/>
      <c r="N85" s="125">
        <f t="shared" si="30"/>
        <v>0</v>
      </c>
      <c r="O85" s="125"/>
      <c r="P85" s="125"/>
      <c r="Q85" s="125"/>
      <c r="R85" s="6"/>
      <c r="T85" s="92" t="s">
        <v>0</v>
      </c>
      <c r="U85" s="93" t="s">
        <v>15</v>
      </c>
      <c r="V85" s="94">
        <v>0.128</v>
      </c>
      <c r="W85" s="94">
        <f t="shared" si="31"/>
        <v>373.16864000000004</v>
      </c>
      <c r="X85" s="94">
        <v>0.00058</v>
      </c>
      <c r="Y85" s="94">
        <f t="shared" si="32"/>
        <v>1.6909204</v>
      </c>
      <c r="Z85" s="94">
        <v>0</v>
      </c>
      <c r="AA85" s="95">
        <f t="shared" si="33"/>
        <v>0</v>
      </c>
      <c r="AR85" s="80" t="s">
        <v>121</v>
      </c>
      <c r="AT85" s="80" t="s">
        <v>60</v>
      </c>
      <c r="AU85" s="80" t="s">
        <v>23</v>
      </c>
      <c r="AY85" s="80" t="s">
        <v>59</v>
      </c>
      <c r="BE85" s="96">
        <f t="shared" si="34"/>
        <v>0</v>
      </c>
      <c r="BF85" s="96">
        <f t="shared" si="35"/>
        <v>0</v>
      </c>
      <c r="BG85" s="96">
        <f t="shared" si="36"/>
        <v>0</v>
      </c>
      <c r="BH85" s="96">
        <f t="shared" si="37"/>
        <v>0</v>
      </c>
      <c r="BI85" s="96">
        <f t="shared" si="38"/>
        <v>0</v>
      </c>
      <c r="BJ85" s="80" t="s">
        <v>5</v>
      </c>
      <c r="BK85" s="96">
        <f t="shared" si="39"/>
        <v>0</v>
      </c>
      <c r="BL85" s="80" t="s">
        <v>121</v>
      </c>
      <c r="BM85" s="80" t="s">
        <v>405</v>
      </c>
    </row>
    <row r="86" spans="1:65" s="71" customFormat="1" ht="31.5" customHeight="1">
      <c r="A86" s="4"/>
      <c r="B86" s="5"/>
      <c r="C86" s="27" t="s">
        <v>306</v>
      </c>
      <c r="D86" s="27" t="s">
        <v>98</v>
      </c>
      <c r="E86" s="28" t="s">
        <v>406</v>
      </c>
      <c r="F86" s="135" t="s">
        <v>407</v>
      </c>
      <c r="G86" s="135"/>
      <c r="H86" s="135"/>
      <c r="I86" s="135"/>
      <c r="J86" s="29" t="s">
        <v>63</v>
      </c>
      <c r="K86" s="30">
        <v>1486.844</v>
      </c>
      <c r="L86" s="151"/>
      <c r="M86" s="151"/>
      <c r="N86" s="136">
        <f t="shared" si="30"/>
        <v>0</v>
      </c>
      <c r="O86" s="125"/>
      <c r="P86" s="125"/>
      <c r="Q86" s="125"/>
      <c r="R86" s="6"/>
      <c r="T86" s="92" t="s">
        <v>0</v>
      </c>
      <c r="U86" s="93" t="s">
        <v>15</v>
      </c>
      <c r="V86" s="94">
        <v>0</v>
      </c>
      <c r="W86" s="94">
        <f t="shared" si="31"/>
        <v>0</v>
      </c>
      <c r="X86" s="94">
        <v>0.004</v>
      </c>
      <c r="Y86" s="94">
        <f t="shared" si="32"/>
        <v>5.947376</v>
      </c>
      <c r="Z86" s="94">
        <v>0</v>
      </c>
      <c r="AA86" s="95">
        <f t="shared" si="33"/>
        <v>0</v>
      </c>
      <c r="AR86" s="80" t="s">
        <v>183</v>
      </c>
      <c r="AT86" s="80" t="s">
        <v>98</v>
      </c>
      <c r="AU86" s="80" t="s">
        <v>23</v>
      </c>
      <c r="AY86" s="80" t="s">
        <v>59</v>
      </c>
      <c r="BE86" s="96">
        <f t="shared" si="34"/>
        <v>0</v>
      </c>
      <c r="BF86" s="96">
        <f t="shared" si="35"/>
        <v>0</v>
      </c>
      <c r="BG86" s="96">
        <f t="shared" si="36"/>
        <v>0</v>
      </c>
      <c r="BH86" s="96">
        <f t="shared" si="37"/>
        <v>0</v>
      </c>
      <c r="BI86" s="96">
        <f t="shared" si="38"/>
        <v>0</v>
      </c>
      <c r="BJ86" s="80" t="s">
        <v>5</v>
      </c>
      <c r="BK86" s="96">
        <f t="shared" si="39"/>
        <v>0</v>
      </c>
      <c r="BL86" s="80" t="s">
        <v>121</v>
      </c>
      <c r="BM86" s="80" t="s">
        <v>408</v>
      </c>
    </row>
    <row r="87" spans="1:65" s="71" customFormat="1" ht="44.25" customHeight="1">
      <c r="A87" s="4"/>
      <c r="B87" s="5"/>
      <c r="C87" s="27" t="s">
        <v>310</v>
      </c>
      <c r="D87" s="27" t="s">
        <v>98</v>
      </c>
      <c r="E87" s="28" t="s">
        <v>409</v>
      </c>
      <c r="F87" s="135" t="s">
        <v>410</v>
      </c>
      <c r="G87" s="135"/>
      <c r="H87" s="135"/>
      <c r="I87" s="135"/>
      <c r="J87" s="29" t="s">
        <v>63</v>
      </c>
      <c r="K87" s="30">
        <v>1486.844</v>
      </c>
      <c r="L87" s="151"/>
      <c r="M87" s="151"/>
      <c r="N87" s="136">
        <f t="shared" si="30"/>
        <v>0</v>
      </c>
      <c r="O87" s="125"/>
      <c r="P87" s="125"/>
      <c r="Q87" s="125"/>
      <c r="R87" s="6"/>
      <c r="T87" s="92" t="s">
        <v>0</v>
      </c>
      <c r="U87" s="93" t="s">
        <v>15</v>
      </c>
      <c r="V87" s="94">
        <v>0</v>
      </c>
      <c r="W87" s="94">
        <f t="shared" si="31"/>
        <v>0</v>
      </c>
      <c r="X87" s="94">
        <v>0.0025</v>
      </c>
      <c r="Y87" s="94">
        <f t="shared" si="32"/>
        <v>3.7171100000000004</v>
      </c>
      <c r="Z87" s="94">
        <v>0</v>
      </c>
      <c r="AA87" s="95">
        <f t="shared" si="33"/>
        <v>0</v>
      </c>
      <c r="AR87" s="80" t="s">
        <v>183</v>
      </c>
      <c r="AT87" s="80" t="s">
        <v>98</v>
      </c>
      <c r="AU87" s="80" t="s">
        <v>23</v>
      </c>
      <c r="AY87" s="80" t="s">
        <v>59</v>
      </c>
      <c r="BE87" s="96">
        <f t="shared" si="34"/>
        <v>0</v>
      </c>
      <c r="BF87" s="96">
        <f t="shared" si="35"/>
        <v>0</v>
      </c>
      <c r="BG87" s="96">
        <f t="shared" si="36"/>
        <v>0</v>
      </c>
      <c r="BH87" s="96">
        <f t="shared" si="37"/>
        <v>0</v>
      </c>
      <c r="BI87" s="96">
        <f t="shared" si="38"/>
        <v>0</v>
      </c>
      <c r="BJ87" s="80" t="s">
        <v>5</v>
      </c>
      <c r="BK87" s="96">
        <f t="shared" si="39"/>
        <v>0</v>
      </c>
      <c r="BL87" s="80" t="s">
        <v>121</v>
      </c>
      <c r="BM87" s="80" t="s">
        <v>411</v>
      </c>
    </row>
    <row r="88" spans="1:65" s="71" customFormat="1" ht="31.5" customHeight="1">
      <c r="A88" s="4"/>
      <c r="B88" s="5"/>
      <c r="C88" s="23" t="s">
        <v>314</v>
      </c>
      <c r="D88" s="23" t="s">
        <v>60</v>
      </c>
      <c r="E88" s="24" t="s">
        <v>412</v>
      </c>
      <c r="F88" s="123" t="s">
        <v>413</v>
      </c>
      <c r="G88" s="123"/>
      <c r="H88" s="123"/>
      <c r="I88" s="123"/>
      <c r="J88" s="25" t="s">
        <v>63</v>
      </c>
      <c r="K88" s="26">
        <v>1457.69</v>
      </c>
      <c r="L88" s="124"/>
      <c r="M88" s="124"/>
      <c r="N88" s="125">
        <f t="shared" si="30"/>
        <v>0</v>
      </c>
      <c r="O88" s="125"/>
      <c r="P88" s="125"/>
      <c r="Q88" s="125"/>
      <c r="R88" s="6"/>
      <c r="T88" s="92" t="s">
        <v>0</v>
      </c>
      <c r="U88" s="93" t="s">
        <v>15</v>
      </c>
      <c r="V88" s="94">
        <v>0.128</v>
      </c>
      <c r="W88" s="94">
        <f t="shared" si="31"/>
        <v>186.58432000000002</v>
      </c>
      <c r="X88" s="94">
        <v>0.00058</v>
      </c>
      <c r="Y88" s="94">
        <f t="shared" si="32"/>
        <v>0.8454602</v>
      </c>
      <c r="Z88" s="94">
        <v>0</v>
      </c>
      <c r="AA88" s="95">
        <f t="shared" si="33"/>
        <v>0</v>
      </c>
      <c r="AR88" s="80" t="s">
        <v>121</v>
      </c>
      <c r="AT88" s="80" t="s">
        <v>60</v>
      </c>
      <c r="AU88" s="80" t="s">
        <v>23</v>
      </c>
      <c r="AY88" s="80" t="s">
        <v>59</v>
      </c>
      <c r="BE88" s="96">
        <f t="shared" si="34"/>
        <v>0</v>
      </c>
      <c r="BF88" s="96">
        <f t="shared" si="35"/>
        <v>0</v>
      </c>
      <c r="BG88" s="96">
        <f t="shared" si="36"/>
        <v>0</v>
      </c>
      <c r="BH88" s="96">
        <f t="shared" si="37"/>
        <v>0</v>
      </c>
      <c r="BI88" s="96">
        <f t="shared" si="38"/>
        <v>0</v>
      </c>
      <c r="BJ88" s="80" t="s">
        <v>5</v>
      </c>
      <c r="BK88" s="96">
        <f t="shared" si="39"/>
        <v>0</v>
      </c>
      <c r="BL88" s="80" t="s">
        <v>121</v>
      </c>
      <c r="BM88" s="80" t="s">
        <v>414</v>
      </c>
    </row>
    <row r="89" spans="1:65" s="71" customFormat="1" ht="31.5" customHeight="1">
      <c r="A89" s="4"/>
      <c r="B89" s="5"/>
      <c r="C89" s="23" t="s">
        <v>318</v>
      </c>
      <c r="D89" s="23" t="s">
        <v>60</v>
      </c>
      <c r="E89" s="24" t="s">
        <v>415</v>
      </c>
      <c r="F89" s="123" t="s">
        <v>416</v>
      </c>
      <c r="G89" s="123"/>
      <c r="H89" s="123"/>
      <c r="I89" s="123"/>
      <c r="J89" s="25" t="s">
        <v>128</v>
      </c>
      <c r="K89" s="26">
        <v>331.65</v>
      </c>
      <c r="L89" s="124"/>
      <c r="M89" s="124"/>
      <c r="N89" s="125">
        <f t="shared" si="30"/>
        <v>0</v>
      </c>
      <c r="O89" s="125"/>
      <c r="P89" s="125"/>
      <c r="Q89" s="125"/>
      <c r="R89" s="6"/>
      <c r="T89" s="92" t="s">
        <v>0</v>
      </c>
      <c r="U89" s="93" t="s">
        <v>15</v>
      </c>
      <c r="V89" s="94">
        <v>0.045</v>
      </c>
      <c r="W89" s="94">
        <f t="shared" si="31"/>
        <v>14.924249999999999</v>
      </c>
      <c r="X89" s="94">
        <v>0</v>
      </c>
      <c r="Y89" s="94">
        <f t="shared" si="32"/>
        <v>0</v>
      </c>
      <c r="Z89" s="94">
        <v>0</v>
      </c>
      <c r="AA89" s="95">
        <f t="shared" si="33"/>
        <v>0</v>
      </c>
      <c r="AR89" s="80" t="s">
        <v>121</v>
      </c>
      <c r="AT89" s="80" t="s">
        <v>60</v>
      </c>
      <c r="AU89" s="80" t="s">
        <v>23</v>
      </c>
      <c r="AY89" s="80" t="s">
        <v>59</v>
      </c>
      <c r="BE89" s="96">
        <f t="shared" si="34"/>
        <v>0</v>
      </c>
      <c r="BF89" s="96">
        <f t="shared" si="35"/>
        <v>0</v>
      </c>
      <c r="BG89" s="96">
        <f t="shared" si="36"/>
        <v>0</v>
      </c>
      <c r="BH89" s="96">
        <f t="shared" si="37"/>
        <v>0</v>
      </c>
      <c r="BI89" s="96">
        <f t="shared" si="38"/>
        <v>0</v>
      </c>
      <c r="BJ89" s="80" t="s">
        <v>5</v>
      </c>
      <c r="BK89" s="96">
        <f t="shared" si="39"/>
        <v>0</v>
      </c>
      <c r="BL89" s="80" t="s">
        <v>121</v>
      </c>
      <c r="BM89" s="80" t="s">
        <v>417</v>
      </c>
    </row>
    <row r="90" spans="1:65" s="71" customFormat="1" ht="31.5" customHeight="1">
      <c r="A90" s="4"/>
      <c r="B90" s="5"/>
      <c r="C90" s="23" t="s">
        <v>323</v>
      </c>
      <c r="D90" s="23" t="s">
        <v>60</v>
      </c>
      <c r="E90" s="24" t="s">
        <v>418</v>
      </c>
      <c r="F90" s="123" t="s">
        <v>419</v>
      </c>
      <c r="G90" s="123"/>
      <c r="H90" s="123"/>
      <c r="I90" s="123"/>
      <c r="J90" s="25" t="s">
        <v>80</v>
      </c>
      <c r="K90" s="26">
        <v>15.163</v>
      </c>
      <c r="L90" s="124"/>
      <c r="M90" s="124"/>
      <c r="N90" s="125">
        <f t="shared" si="30"/>
        <v>0</v>
      </c>
      <c r="O90" s="125"/>
      <c r="P90" s="125"/>
      <c r="Q90" s="125"/>
      <c r="R90" s="6"/>
      <c r="T90" s="92" t="s">
        <v>0</v>
      </c>
      <c r="U90" s="93" t="s">
        <v>15</v>
      </c>
      <c r="V90" s="94">
        <v>1.966</v>
      </c>
      <c r="W90" s="94">
        <f t="shared" si="31"/>
        <v>29.810458</v>
      </c>
      <c r="X90" s="94">
        <v>0</v>
      </c>
      <c r="Y90" s="94">
        <f t="shared" si="32"/>
        <v>0</v>
      </c>
      <c r="Z90" s="94">
        <v>0</v>
      </c>
      <c r="AA90" s="95">
        <f t="shared" si="33"/>
        <v>0</v>
      </c>
      <c r="AR90" s="80" t="s">
        <v>121</v>
      </c>
      <c r="AT90" s="80" t="s">
        <v>60</v>
      </c>
      <c r="AU90" s="80" t="s">
        <v>23</v>
      </c>
      <c r="AY90" s="80" t="s">
        <v>59</v>
      </c>
      <c r="BE90" s="96">
        <f t="shared" si="34"/>
        <v>0</v>
      </c>
      <c r="BF90" s="96">
        <f t="shared" si="35"/>
        <v>0</v>
      </c>
      <c r="BG90" s="96">
        <f t="shared" si="36"/>
        <v>0</v>
      </c>
      <c r="BH90" s="96">
        <f t="shared" si="37"/>
        <v>0</v>
      </c>
      <c r="BI90" s="96">
        <f t="shared" si="38"/>
        <v>0</v>
      </c>
      <c r="BJ90" s="80" t="s">
        <v>5</v>
      </c>
      <c r="BK90" s="96">
        <f t="shared" si="39"/>
        <v>0</v>
      </c>
      <c r="BL90" s="80" t="s">
        <v>121</v>
      </c>
      <c r="BM90" s="80" t="s">
        <v>420</v>
      </c>
    </row>
    <row r="91" spans="1:63" s="84" customFormat="1" ht="29.85" customHeight="1">
      <c r="A91" s="21"/>
      <c r="B91" s="17"/>
      <c r="C91" s="18"/>
      <c r="D91" s="22" t="s">
        <v>39</v>
      </c>
      <c r="E91" s="22"/>
      <c r="F91" s="22"/>
      <c r="G91" s="22"/>
      <c r="H91" s="22"/>
      <c r="I91" s="22"/>
      <c r="J91" s="22"/>
      <c r="K91" s="22"/>
      <c r="L91" s="91"/>
      <c r="M91" s="91"/>
      <c r="N91" s="126">
        <f>BK91</f>
        <v>0</v>
      </c>
      <c r="O91" s="127"/>
      <c r="P91" s="127"/>
      <c r="Q91" s="127"/>
      <c r="R91" s="20"/>
      <c r="T91" s="85"/>
      <c r="U91" s="82"/>
      <c r="V91" s="82"/>
      <c r="W91" s="86">
        <f>SUM(W92:W96)</f>
        <v>127.78318499999999</v>
      </c>
      <c r="X91" s="82"/>
      <c r="Y91" s="86">
        <f>SUM(Y92:Y96)</f>
        <v>1.9753239000000002</v>
      </c>
      <c r="Z91" s="82"/>
      <c r="AA91" s="87">
        <f>SUM(AA92:AA96)</f>
        <v>0</v>
      </c>
      <c r="AR91" s="88" t="s">
        <v>23</v>
      </c>
      <c r="AT91" s="89" t="s">
        <v>17</v>
      </c>
      <c r="AU91" s="89" t="s">
        <v>5</v>
      </c>
      <c r="AY91" s="88" t="s">
        <v>59</v>
      </c>
      <c r="BK91" s="90">
        <f>SUM(BK92:BK96)</f>
        <v>0</v>
      </c>
    </row>
    <row r="92" spans="1:65" s="71" customFormat="1" ht="31.5" customHeight="1">
      <c r="A92" s="4"/>
      <c r="B92" s="5"/>
      <c r="C92" s="23" t="s">
        <v>327</v>
      </c>
      <c r="D92" s="23" t="s">
        <v>60</v>
      </c>
      <c r="E92" s="24" t="s">
        <v>421</v>
      </c>
      <c r="F92" s="123" t="s">
        <v>422</v>
      </c>
      <c r="G92" s="123"/>
      <c r="H92" s="123"/>
      <c r="I92" s="123"/>
      <c r="J92" s="25" t="s">
        <v>63</v>
      </c>
      <c r="K92" s="26">
        <v>98.04</v>
      </c>
      <c r="L92" s="124"/>
      <c r="M92" s="124"/>
      <c r="N92" s="125">
        <f>ROUND(L92*K92,2)</f>
        <v>0</v>
      </c>
      <c r="O92" s="125"/>
      <c r="P92" s="125"/>
      <c r="Q92" s="125"/>
      <c r="R92" s="6"/>
      <c r="T92" s="92" t="s">
        <v>0</v>
      </c>
      <c r="U92" s="93" t="s">
        <v>15</v>
      </c>
      <c r="V92" s="94">
        <v>0.264</v>
      </c>
      <c r="W92" s="94">
        <f>V92*K92</f>
        <v>25.88256</v>
      </c>
      <c r="X92" s="94">
        <v>0.01423</v>
      </c>
      <c r="Y92" s="94">
        <f>X92*K92</f>
        <v>1.3951092</v>
      </c>
      <c r="Z92" s="94">
        <v>0</v>
      </c>
      <c r="AA92" s="95">
        <f>Z92*K92</f>
        <v>0</v>
      </c>
      <c r="AR92" s="80" t="s">
        <v>121</v>
      </c>
      <c r="AT92" s="80" t="s">
        <v>60</v>
      </c>
      <c r="AU92" s="80" t="s">
        <v>23</v>
      </c>
      <c r="AY92" s="80" t="s">
        <v>59</v>
      </c>
      <c r="BE92" s="96">
        <f>IF(U92="základní",N92,0)</f>
        <v>0</v>
      </c>
      <c r="BF92" s="96">
        <f>IF(U92="snížená",N92,0)</f>
        <v>0</v>
      </c>
      <c r="BG92" s="96">
        <f>IF(U92="zákl. přenesená",N92,0)</f>
        <v>0</v>
      </c>
      <c r="BH92" s="96">
        <f>IF(U92="sníž. přenesená",N92,0)</f>
        <v>0</v>
      </c>
      <c r="BI92" s="96">
        <f>IF(U92="nulová",N92,0)</f>
        <v>0</v>
      </c>
      <c r="BJ92" s="80" t="s">
        <v>5</v>
      </c>
      <c r="BK92" s="96">
        <f>ROUND(L92*K92,2)</f>
        <v>0</v>
      </c>
      <c r="BL92" s="80" t="s">
        <v>121</v>
      </c>
      <c r="BM92" s="80" t="s">
        <v>423</v>
      </c>
    </row>
    <row r="93" spans="1:65" s="71" customFormat="1" ht="31.5" customHeight="1">
      <c r="A93" s="4"/>
      <c r="B93" s="5"/>
      <c r="C93" s="23" t="s">
        <v>332</v>
      </c>
      <c r="D93" s="23" t="s">
        <v>60</v>
      </c>
      <c r="E93" s="24" t="s">
        <v>424</v>
      </c>
      <c r="F93" s="123" t="s">
        <v>425</v>
      </c>
      <c r="G93" s="123"/>
      <c r="H93" s="123"/>
      <c r="I93" s="123"/>
      <c r="J93" s="25" t="s">
        <v>128</v>
      </c>
      <c r="K93" s="26">
        <v>318.9</v>
      </c>
      <c r="L93" s="124"/>
      <c r="M93" s="124"/>
      <c r="N93" s="125">
        <f>ROUND(L93*K93,2)</f>
        <v>0</v>
      </c>
      <c r="O93" s="125"/>
      <c r="P93" s="125"/>
      <c r="Q93" s="125"/>
      <c r="R93" s="6"/>
      <c r="T93" s="92" t="s">
        <v>0</v>
      </c>
      <c r="U93" s="93" t="s">
        <v>15</v>
      </c>
      <c r="V93" s="94">
        <v>0.308</v>
      </c>
      <c r="W93" s="94">
        <f>V93*K93</f>
        <v>98.2212</v>
      </c>
      <c r="X93" s="94">
        <v>0</v>
      </c>
      <c r="Y93" s="94">
        <f>X93*K93</f>
        <v>0</v>
      </c>
      <c r="Z93" s="94">
        <v>0</v>
      </c>
      <c r="AA93" s="95">
        <f>Z93*K93</f>
        <v>0</v>
      </c>
      <c r="AR93" s="80" t="s">
        <v>121</v>
      </c>
      <c r="AT93" s="80" t="s">
        <v>60</v>
      </c>
      <c r="AU93" s="80" t="s">
        <v>23</v>
      </c>
      <c r="AY93" s="80" t="s">
        <v>59</v>
      </c>
      <c r="BE93" s="96">
        <f>IF(U93="základní",N93,0)</f>
        <v>0</v>
      </c>
      <c r="BF93" s="96">
        <f>IF(U93="snížená",N93,0)</f>
        <v>0</v>
      </c>
      <c r="BG93" s="96">
        <f>IF(U93="zákl. přenesená",N93,0)</f>
        <v>0</v>
      </c>
      <c r="BH93" s="96">
        <f>IF(U93="sníž. přenesená",N93,0)</f>
        <v>0</v>
      </c>
      <c r="BI93" s="96">
        <f>IF(U93="nulová",N93,0)</f>
        <v>0</v>
      </c>
      <c r="BJ93" s="80" t="s">
        <v>5</v>
      </c>
      <c r="BK93" s="96">
        <f>ROUND(L93*K93,2)</f>
        <v>0</v>
      </c>
      <c r="BL93" s="80" t="s">
        <v>121</v>
      </c>
      <c r="BM93" s="80" t="s">
        <v>426</v>
      </c>
    </row>
    <row r="94" spans="1:65" s="71" customFormat="1" ht="22.5" customHeight="1">
      <c r="A94" s="4"/>
      <c r="B94" s="5"/>
      <c r="C94" s="27" t="s">
        <v>336</v>
      </c>
      <c r="D94" s="27" t="s">
        <v>98</v>
      </c>
      <c r="E94" s="28" t="s">
        <v>427</v>
      </c>
      <c r="F94" s="135" t="s">
        <v>428</v>
      </c>
      <c r="G94" s="135"/>
      <c r="H94" s="135"/>
      <c r="I94" s="135"/>
      <c r="J94" s="29" t="s">
        <v>68</v>
      </c>
      <c r="K94" s="30">
        <v>1.01</v>
      </c>
      <c r="L94" s="151"/>
      <c r="M94" s="151"/>
      <c r="N94" s="136">
        <f>ROUND(L94*K94,2)</f>
        <v>0</v>
      </c>
      <c r="O94" s="125"/>
      <c r="P94" s="125"/>
      <c r="Q94" s="125"/>
      <c r="R94" s="6"/>
      <c r="T94" s="92" t="s">
        <v>0</v>
      </c>
      <c r="U94" s="93" t="s">
        <v>15</v>
      </c>
      <c r="V94" s="94">
        <v>0</v>
      </c>
      <c r="W94" s="94">
        <f>V94*K94</f>
        <v>0</v>
      </c>
      <c r="X94" s="94">
        <v>0.55</v>
      </c>
      <c r="Y94" s="94">
        <f>X94*K94</f>
        <v>0.5555000000000001</v>
      </c>
      <c r="Z94" s="94">
        <v>0</v>
      </c>
      <c r="AA94" s="95">
        <f>Z94*K94</f>
        <v>0</v>
      </c>
      <c r="AR94" s="80" t="s">
        <v>183</v>
      </c>
      <c r="AT94" s="80" t="s">
        <v>98</v>
      </c>
      <c r="AU94" s="80" t="s">
        <v>23</v>
      </c>
      <c r="AY94" s="80" t="s">
        <v>59</v>
      </c>
      <c r="BE94" s="96">
        <f>IF(U94="základní",N94,0)</f>
        <v>0</v>
      </c>
      <c r="BF94" s="96">
        <f>IF(U94="snížená",N94,0)</f>
        <v>0</v>
      </c>
      <c r="BG94" s="96">
        <f>IF(U94="zákl. přenesená",N94,0)</f>
        <v>0</v>
      </c>
      <c r="BH94" s="96">
        <f>IF(U94="sníž. přenesená",N94,0)</f>
        <v>0</v>
      </c>
      <c r="BI94" s="96">
        <f>IF(U94="nulová",N94,0)</f>
        <v>0</v>
      </c>
      <c r="BJ94" s="80" t="s">
        <v>5</v>
      </c>
      <c r="BK94" s="96">
        <f>ROUND(L94*K94,2)</f>
        <v>0</v>
      </c>
      <c r="BL94" s="80" t="s">
        <v>121</v>
      </c>
      <c r="BM94" s="80" t="s">
        <v>429</v>
      </c>
    </row>
    <row r="95" spans="1:65" s="71" customFormat="1" ht="31.5" customHeight="1">
      <c r="A95" s="4"/>
      <c r="B95" s="5"/>
      <c r="C95" s="23" t="s">
        <v>340</v>
      </c>
      <c r="D95" s="23" t="s">
        <v>60</v>
      </c>
      <c r="E95" s="24" t="s">
        <v>430</v>
      </c>
      <c r="F95" s="123" t="s">
        <v>431</v>
      </c>
      <c r="G95" s="123"/>
      <c r="H95" s="123"/>
      <c r="I95" s="123"/>
      <c r="J95" s="25" t="s">
        <v>68</v>
      </c>
      <c r="K95" s="26">
        <v>1.01</v>
      </c>
      <c r="L95" s="124"/>
      <c r="M95" s="124"/>
      <c r="N95" s="125">
        <f>ROUND(L95*K95,2)</f>
        <v>0</v>
      </c>
      <c r="O95" s="125"/>
      <c r="P95" s="125"/>
      <c r="Q95" s="125"/>
      <c r="R95" s="6"/>
      <c r="T95" s="92" t="s">
        <v>0</v>
      </c>
      <c r="U95" s="93" t="s">
        <v>15</v>
      </c>
      <c r="V95" s="94">
        <v>0</v>
      </c>
      <c r="W95" s="94">
        <f>V95*K95</f>
        <v>0</v>
      </c>
      <c r="X95" s="94">
        <v>0.02447</v>
      </c>
      <c r="Y95" s="94">
        <f>X95*K95</f>
        <v>0.0247147</v>
      </c>
      <c r="Z95" s="94">
        <v>0</v>
      </c>
      <c r="AA95" s="95">
        <f>Z95*K95</f>
        <v>0</v>
      </c>
      <c r="AR95" s="80" t="s">
        <v>121</v>
      </c>
      <c r="AT95" s="80" t="s">
        <v>60</v>
      </c>
      <c r="AU95" s="80" t="s">
        <v>23</v>
      </c>
      <c r="AY95" s="80" t="s">
        <v>59</v>
      </c>
      <c r="BE95" s="96">
        <f>IF(U95="základní",N95,0)</f>
        <v>0</v>
      </c>
      <c r="BF95" s="96">
        <f>IF(U95="snížená",N95,0)</f>
        <v>0</v>
      </c>
      <c r="BG95" s="96">
        <f>IF(U95="zákl. přenesená",N95,0)</f>
        <v>0</v>
      </c>
      <c r="BH95" s="96">
        <f>IF(U95="sníž. přenesená",N95,0)</f>
        <v>0</v>
      </c>
      <c r="BI95" s="96">
        <f>IF(U95="nulová",N95,0)</f>
        <v>0</v>
      </c>
      <c r="BJ95" s="80" t="s">
        <v>5</v>
      </c>
      <c r="BK95" s="96">
        <f>ROUND(L95*K95,2)</f>
        <v>0</v>
      </c>
      <c r="BL95" s="80" t="s">
        <v>121</v>
      </c>
      <c r="BM95" s="80" t="s">
        <v>432</v>
      </c>
    </row>
    <row r="96" spans="1:65" s="71" customFormat="1" ht="31.5" customHeight="1">
      <c r="A96" s="4"/>
      <c r="B96" s="5"/>
      <c r="C96" s="23" t="s">
        <v>344</v>
      </c>
      <c r="D96" s="23" t="s">
        <v>60</v>
      </c>
      <c r="E96" s="24" t="s">
        <v>433</v>
      </c>
      <c r="F96" s="123" t="s">
        <v>434</v>
      </c>
      <c r="G96" s="123"/>
      <c r="H96" s="123"/>
      <c r="I96" s="123"/>
      <c r="J96" s="25" t="s">
        <v>80</v>
      </c>
      <c r="K96" s="26">
        <v>1.975</v>
      </c>
      <c r="L96" s="124"/>
      <c r="M96" s="124"/>
      <c r="N96" s="125">
        <f>ROUND(L96*K96,2)</f>
        <v>0</v>
      </c>
      <c r="O96" s="125"/>
      <c r="P96" s="125"/>
      <c r="Q96" s="125"/>
      <c r="R96" s="6"/>
      <c r="T96" s="92" t="s">
        <v>0</v>
      </c>
      <c r="U96" s="93" t="s">
        <v>15</v>
      </c>
      <c r="V96" s="94">
        <v>1.863</v>
      </c>
      <c r="W96" s="94">
        <f>V96*K96</f>
        <v>3.679425</v>
      </c>
      <c r="X96" s="94">
        <v>0</v>
      </c>
      <c r="Y96" s="94">
        <f>X96*K96</f>
        <v>0</v>
      </c>
      <c r="Z96" s="94">
        <v>0</v>
      </c>
      <c r="AA96" s="95">
        <f>Z96*K96</f>
        <v>0</v>
      </c>
      <c r="AR96" s="80" t="s">
        <v>121</v>
      </c>
      <c r="AT96" s="80" t="s">
        <v>60</v>
      </c>
      <c r="AU96" s="80" t="s">
        <v>23</v>
      </c>
      <c r="AY96" s="80" t="s">
        <v>59</v>
      </c>
      <c r="BE96" s="96">
        <f>IF(U96="základní",N96,0)</f>
        <v>0</v>
      </c>
      <c r="BF96" s="96">
        <f>IF(U96="snížená",N96,0)</f>
        <v>0</v>
      </c>
      <c r="BG96" s="96">
        <f>IF(U96="zákl. přenesená",N96,0)</f>
        <v>0</v>
      </c>
      <c r="BH96" s="96">
        <f>IF(U96="sníž. přenesená",N96,0)</f>
        <v>0</v>
      </c>
      <c r="BI96" s="96">
        <f>IF(U96="nulová",N96,0)</f>
        <v>0</v>
      </c>
      <c r="BJ96" s="80" t="s">
        <v>5</v>
      </c>
      <c r="BK96" s="96">
        <f>ROUND(L96*K96,2)</f>
        <v>0</v>
      </c>
      <c r="BL96" s="80" t="s">
        <v>121</v>
      </c>
      <c r="BM96" s="80" t="s">
        <v>435</v>
      </c>
    </row>
    <row r="97" spans="1:63" s="84" customFormat="1" ht="37.35" customHeight="1">
      <c r="A97" s="21"/>
      <c r="B97" s="17"/>
      <c r="C97" s="18"/>
      <c r="D97" s="19" t="s">
        <v>44</v>
      </c>
      <c r="E97" s="19"/>
      <c r="F97" s="19"/>
      <c r="G97" s="19"/>
      <c r="H97" s="19"/>
      <c r="I97" s="19"/>
      <c r="J97" s="19"/>
      <c r="K97" s="19"/>
      <c r="L97" s="83"/>
      <c r="M97" s="83"/>
      <c r="N97" s="128">
        <f>BK97</f>
        <v>0</v>
      </c>
      <c r="O97" s="129"/>
      <c r="P97" s="129"/>
      <c r="Q97" s="129"/>
      <c r="R97" s="20"/>
      <c r="T97" s="85"/>
      <c r="U97" s="82"/>
      <c r="V97" s="82"/>
      <c r="W97" s="86">
        <f>W98</f>
        <v>0</v>
      </c>
      <c r="X97" s="82"/>
      <c r="Y97" s="86">
        <f>Y98</f>
        <v>0</v>
      </c>
      <c r="Z97" s="82"/>
      <c r="AA97" s="87">
        <f>AA98</f>
        <v>0</v>
      </c>
      <c r="AR97" s="88" t="s">
        <v>77</v>
      </c>
      <c r="AT97" s="89" t="s">
        <v>17</v>
      </c>
      <c r="AU97" s="89" t="s">
        <v>18</v>
      </c>
      <c r="AY97" s="88" t="s">
        <v>59</v>
      </c>
      <c r="BK97" s="90">
        <f>BK98</f>
        <v>0</v>
      </c>
    </row>
    <row r="98" spans="1:65" s="71" customFormat="1" ht="44.25" customHeight="1">
      <c r="A98" s="4"/>
      <c r="B98" s="5"/>
      <c r="C98" s="23" t="s">
        <v>348</v>
      </c>
      <c r="D98" s="23" t="s">
        <v>60</v>
      </c>
      <c r="E98" s="24" t="s">
        <v>525</v>
      </c>
      <c r="F98" s="123" t="s">
        <v>526</v>
      </c>
      <c r="G98" s="123"/>
      <c r="H98" s="123"/>
      <c r="I98" s="123"/>
      <c r="J98" s="25" t="s">
        <v>330</v>
      </c>
      <c r="K98" s="26">
        <v>1</v>
      </c>
      <c r="L98" s="124"/>
      <c r="M98" s="124"/>
      <c r="N98" s="125">
        <f>ROUND(L98*K98,2)</f>
        <v>0</v>
      </c>
      <c r="O98" s="125"/>
      <c r="P98" s="125"/>
      <c r="Q98" s="125"/>
      <c r="R98" s="6"/>
      <c r="T98" s="92" t="s">
        <v>0</v>
      </c>
      <c r="U98" s="97" t="s">
        <v>15</v>
      </c>
      <c r="V98" s="98">
        <v>0</v>
      </c>
      <c r="W98" s="98">
        <f>V98*K98</f>
        <v>0</v>
      </c>
      <c r="X98" s="98">
        <v>0</v>
      </c>
      <c r="Y98" s="98">
        <f>X98*K98</f>
        <v>0</v>
      </c>
      <c r="Z98" s="98">
        <v>0</v>
      </c>
      <c r="AA98" s="99">
        <f>Z98*K98</f>
        <v>0</v>
      </c>
      <c r="AR98" s="80" t="s">
        <v>64</v>
      </c>
      <c r="AT98" s="80" t="s">
        <v>60</v>
      </c>
      <c r="AU98" s="80" t="s">
        <v>5</v>
      </c>
      <c r="AY98" s="80" t="s">
        <v>59</v>
      </c>
      <c r="BE98" s="96">
        <f>IF(U98="základní",N98,0)</f>
        <v>0</v>
      </c>
      <c r="BF98" s="96">
        <f>IF(U98="snížená",N98,0)</f>
        <v>0</v>
      </c>
      <c r="BG98" s="96">
        <f>IF(U98="zákl. přenesená",N98,0)</f>
        <v>0</v>
      </c>
      <c r="BH98" s="96">
        <f>IF(U98="sníž. přenesená",N98,0)</f>
        <v>0</v>
      </c>
      <c r="BI98" s="96">
        <f>IF(U98="nulová",N98,0)</f>
        <v>0</v>
      </c>
      <c r="BJ98" s="80" t="s">
        <v>5</v>
      </c>
      <c r="BK98" s="96">
        <f>ROUND(L98*K98,2)</f>
        <v>0</v>
      </c>
      <c r="BL98" s="80" t="s">
        <v>64</v>
      </c>
      <c r="BM98" s="80" t="s">
        <v>527</v>
      </c>
    </row>
    <row r="99" spans="1:18" s="71" customFormat="1" ht="6.95" customHeight="1">
      <c r="A99" s="4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</sheetData>
  <sheetProtection password="EC8F" sheet="1" objects="1" scenarios="1"/>
  <mergeCells count="239">
    <mergeCell ref="C3:Q3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3:I23"/>
    <mergeCell ref="L23:M23"/>
    <mergeCell ref="N23:Q23"/>
    <mergeCell ref="F24:I24"/>
    <mergeCell ref="L24:M24"/>
    <mergeCell ref="N24:Q24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49:I49"/>
    <mergeCell ref="L49:M49"/>
    <mergeCell ref="N49:Q49"/>
    <mergeCell ref="F50:I50"/>
    <mergeCell ref="L50:M50"/>
    <mergeCell ref="N50:Q50"/>
    <mergeCell ref="F51:I51"/>
    <mergeCell ref="L51:M51"/>
    <mergeCell ref="N51:Q51"/>
    <mergeCell ref="F52:I52"/>
    <mergeCell ref="L52:M52"/>
    <mergeCell ref="N52:Q52"/>
    <mergeCell ref="F54:I54"/>
    <mergeCell ref="L54:M54"/>
    <mergeCell ref="N54:Q54"/>
    <mergeCell ref="F55:I55"/>
    <mergeCell ref="L55:M55"/>
    <mergeCell ref="N55:Q55"/>
    <mergeCell ref="L53:M53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62:I62"/>
    <mergeCell ref="L62:M62"/>
    <mergeCell ref="N62:Q62"/>
    <mergeCell ref="F63:I63"/>
    <mergeCell ref="L63:M63"/>
    <mergeCell ref="N63:Q63"/>
    <mergeCell ref="F65:I65"/>
    <mergeCell ref="L65:M65"/>
    <mergeCell ref="N65:Q65"/>
    <mergeCell ref="F68:I68"/>
    <mergeCell ref="L68:M68"/>
    <mergeCell ref="N68:Q68"/>
    <mergeCell ref="F69:I69"/>
    <mergeCell ref="L69:M69"/>
    <mergeCell ref="N69:Q69"/>
    <mergeCell ref="F70:I70"/>
    <mergeCell ref="L70:M70"/>
    <mergeCell ref="N70:Q70"/>
    <mergeCell ref="F71:I71"/>
    <mergeCell ref="L71:M71"/>
    <mergeCell ref="N71:Q71"/>
    <mergeCell ref="F72:I72"/>
    <mergeCell ref="L72:M72"/>
    <mergeCell ref="N72:Q72"/>
    <mergeCell ref="F73:I73"/>
    <mergeCell ref="L73:M73"/>
    <mergeCell ref="N73:Q73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L89:M89"/>
    <mergeCell ref="N89:Q89"/>
    <mergeCell ref="N96:Q96"/>
    <mergeCell ref="F90:I90"/>
    <mergeCell ref="L90:M90"/>
    <mergeCell ref="N90:Q90"/>
    <mergeCell ref="F92:I92"/>
    <mergeCell ref="L92:M92"/>
    <mergeCell ref="N92:Q92"/>
    <mergeCell ref="F93:I93"/>
    <mergeCell ref="L93:M93"/>
    <mergeCell ref="N93:Q93"/>
    <mergeCell ref="F98:I98"/>
    <mergeCell ref="L98:M98"/>
    <mergeCell ref="N98:Q98"/>
    <mergeCell ref="N14:Q14"/>
    <mergeCell ref="N15:Q15"/>
    <mergeCell ref="N16:Q16"/>
    <mergeCell ref="N22:Q22"/>
    <mergeCell ref="N25:Q25"/>
    <mergeCell ref="N53:Q53"/>
    <mergeCell ref="N64:Q64"/>
    <mergeCell ref="N66:Q66"/>
    <mergeCell ref="N67:Q67"/>
    <mergeCell ref="N74:Q74"/>
    <mergeCell ref="N80:Q80"/>
    <mergeCell ref="N91:Q91"/>
    <mergeCell ref="N97:Q97"/>
    <mergeCell ref="F94:I94"/>
    <mergeCell ref="L94:M94"/>
    <mergeCell ref="N94:Q94"/>
    <mergeCell ref="F95:I95"/>
    <mergeCell ref="L95:M95"/>
    <mergeCell ref="N95:Q95"/>
    <mergeCell ref="F96:I96"/>
    <mergeCell ref="L96:M96"/>
  </mergeCells>
  <printOptions/>
  <pageMargins left="0.71" right="0.1968503937007874" top="0.984251968503937" bottom="0.5905511811023623" header="0.5118110236220472" footer="0.5118110236220472"/>
  <pageSetup fitToHeight="100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BM83"/>
  <sheetViews>
    <sheetView showGridLines="0" view="pageBreakPreview" zoomScaleSheetLayoutView="100" workbookViewId="0" topLeftCell="A1">
      <selection activeCell="K17" sqref="K17"/>
    </sheetView>
  </sheetViews>
  <sheetFormatPr defaultColWidth="9.33203125" defaultRowHeight="13.5"/>
  <cols>
    <col min="1" max="2" width="1.66796875" style="34" customWidth="1"/>
    <col min="3" max="3" width="4.16015625" style="34" customWidth="1"/>
    <col min="4" max="4" width="4.33203125" style="34" customWidth="1"/>
    <col min="5" max="5" width="17.16015625" style="34" customWidth="1"/>
    <col min="6" max="7" width="11.16015625" style="34" customWidth="1"/>
    <col min="8" max="8" width="12.5" style="34" customWidth="1"/>
    <col min="9" max="9" width="7" style="34" customWidth="1"/>
    <col min="10" max="10" width="5.16015625" style="34" customWidth="1"/>
    <col min="11" max="11" width="11.5" style="34" customWidth="1"/>
    <col min="12" max="12" width="8.33203125" style="34" customWidth="1"/>
    <col min="13" max="14" width="6" style="34" customWidth="1"/>
    <col min="15" max="15" width="2" style="34" customWidth="1"/>
    <col min="16" max="16" width="12.5" style="34" customWidth="1"/>
    <col min="17" max="17" width="4.16015625" style="34" customWidth="1"/>
    <col min="18" max="18" width="1.66796875" style="34" customWidth="1"/>
    <col min="19" max="19" width="8.16015625" style="100" customWidth="1"/>
    <col min="20" max="20" width="29.66015625" style="100" hidden="1" customWidth="1"/>
    <col min="21" max="21" width="16.33203125" style="100" hidden="1" customWidth="1"/>
    <col min="22" max="22" width="12.33203125" style="100" hidden="1" customWidth="1"/>
    <col min="23" max="23" width="16.33203125" style="100" hidden="1" customWidth="1"/>
    <col min="24" max="24" width="12.16015625" style="100" hidden="1" customWidth="1"/>
    <col min="25" max="25" width="15" style="100" hidden="1" customWidth="1"/>
    <col min="26" max="26" width="11" style="100" hidden="1" customWidth="1"/>
    <col min="27" max="27" width="15" style="100" hidden="1" customWidth="1"/>
    <col min="28" max="28" width="16.33203125" style="100" hidden="1" customWidth="1"/>
    <col min="29" max="29" width="11" style="100" customWidth="1"/>
    <col min="30" max="30" width="15" style="100" customWidth="1"/>
    <col min="31" max="31" width="16.33203125" style="100" customWidth="1"/>
    <col min="32" max="43" width="9.33203125" style="100" customWidth="1"/>
    <col min="44" max="65" width="9.33203125" style="100" hidden="1" customWidth="1"/>
    <col min="66" max="16384" width="9.33203125" style="100" customWidth="1"/>
  </cols>
  <sheetData>
    <row r="2" spans="1:18" s="71" customFormat="1" ht="6.9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s="71" customFormat="1" ht="36.95" customHeight="1">
      <c r="A3" s="4"/>
      <c r="B3" s="5"/>
      <c r="C3" s="141" t="s">
        <v>45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6"/>
    </row>
    <row r="4" spans="1:18" s="71" customFormat="1" ht="6.95" customHeight="1">
      <c r="A4" s="4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18" s="71" customFormat="1" ht="30" customHeight="1">
      <c r="A5" s="4"/>
      <c r="B5" s="5"/>
      <c r="C5" s="8" t="s">
        <v>3</v>
      </c>
      <c r="D5" s="7"/>
      <c r="E5" s="7"/>
      <c r="F5" s="143" t="s">
        <v>4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7"/>
      <c r="R5" s="6"/>
    </row>
    <row r="6" spans="1:18" s="71" customFormat="1" ht="36.95" customHeight="1">
      <c r="A6" s="4"/>
      <c r="B6" s="5"/>
      <c r="C6" s="9" t="s">
        <v>24</v>
      </c>
      <c r="D6" s="7"/>
      <c r="E6" s="7"/>
      <c r="F6" s="145" t="s">
        <v>22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7"/>
      <c r="R6" s="6"/>
    </row>
    <row r="7" spans="1:18" s="71" customFormat="1" ht="6.95" customHeight="1">
      <c r="A7" s="4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s="71" customFormat="1" ht="18" customHeight="1">
      <c r="A8" s="4"/>
      <c r="B8" s="5"/>
      <c r="C8" s="8" t="s">
        <v>6</v>
      </c>
      <c r="D8" s="7"/>
      <c r="E8" s="7"/>
      <c r="F8" s="10" t="s">
        <v>7</v>
      </c>
      <c r="G8" s="7"/>
      <c r="H8" s="7"/>
      <c r="I8" s="7"/>
      <c r="J8" s="7"/>
      <c r="K8" s="8" t="s">
        <v>8</v>
      </c>
      <c r="L8" s="7"/>
      <c r="M8" s="146"/>
      <c r="N8" s="146"/>
      <c r="O8" s="146"/>
      <c r="P8" s="146"/>
      <c r="Q8" s="7"/>
      <c r="R8" s="6"/>
    </row>
    <row r="9" spans="1:18" s="71" customFormat="1" ht="6.95" customHeight="1">
      <c r="A9" s="4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s="71" customFormat="1" ht="15">
      <c r="A10" s="4"/>
      <c r="B10" s="5"/>
      <c r="C10" s="8" t="s">
        <v>10</v>
      </c>
      <c r="D10" s="7"/>
      <c r="E10" s="7"/>
      <c r="F10" s="10" t="s">
        <v>7</v>
      </c>
      <c r="G10" s="7"/>
      <c r="H10" s="7"/>
      <c r="I10" s="7"/>
      <c r="J10" s="7"/>
      <c r="K10" s="8" t="s">
        <v>12</v>
      </c>
      <c r="L10" s="7"/>
      <c r="M10" s="147" t="s">
        <v>7</v>
      </c>
      <c r="N10" s="147"/>
      <c r="O10" s="147"/>
      <c r="P10" s="147"/>
      <c r="Q10" s="147"/>
      <c r="R10" s="6"/>
    </row>
    <row r="11" spans="1:18" s="71" customFormat="1" ht="14.45" customHeight="1">
      <c r="A11" s="4"/>
      <c r="B11" s="5"/>
      <c r="C11" s="8" t="s">
        <v>11</v>
      </c>
      <c r="D11" s="7"/>
      <c r="E11" s="7"/>
      <c r="F11" s="10" t="s">
        <v>7</v>
      </c>
      <c r="G11" s="7"/>
      <c r="H11" s="7"/>
      <c r="I11" s="7"/>
      <c r="J11" s="7"/>
      <c r="K11" s="8" t="s">
        <v>13</v>
      </c>
      <c r="L11" s="7"/>
      <c r="M11" s="147" t="s">
        <v>7</v>
      </c>
      <c r="N11" s="147"/>
      <c r="O11" s="147"/>
      <c r="P11" s="147"/>
      <c r="Q11" s="147"/>
      <c r="R11" s="6"/>
    </row>
    <row r="12" spans="1:18" s="71" customFormat="1" ht="10.35" customHeight="1">
      <c r="A12" s="4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27" s="72" customFormat="1" ht="29.25" customHeight="1">
      <c r="A13" s="15"/>
      <c r="B13" s="11"/>
      <c r="C13" s="12" t="s">
        <v>46</v>
      </c>
      <c r="D13" s="13" t="s">
        <v>47</v>
      </c>
      <c r="E13" s="13" t="s">
        <v>16</v>
      </c>
      <c r="F13" s="148" t="s">
        <v>48</v>
      </c>
      <c r="G13" s="148"/>
      <c r="H13" s="148"/>
      <c r="I13" s="148"/>
      <c r="J13" s="13" t="s">
        <v>49</v>
      </c>
      <c r="K13" s="13" t="s">
        <v>50</v>
      </c>
      <c r="L13" s="149" t="s">
        <v>51</v>
      </c>
      <c r="M13" s="149"/>
      <c r="N13" s="148" t="s">
        <v>26</v>
      </c>
      <c r="O13" s="148"/>
      <c r="P13" s="148"/>
      <c r="Q13" s="150"/>
      <c r="R13" s="14"/>
      <c r="T13" s="73" t="s">
        <v>52</v>
      </c>
      <c r="U13" s="74" t="s">
        <v>14</v>
      </c>
      <c r="V13" s="74" t="s">
        <v>53</v>
      </c>
      <c r="W13" s="74" t="s">
        <v>54</v>
      </c>
      <c r="X13" s="74" t="s">
        <v>55</v>
      </c>
      <c r="Y13" s="74" t="s">
        <v>56</v>
      </c>
      <c r="Z13" s="74" t="s">
        <v>57</v>
      </c>
      <c r="AA13" s="75" t="s">
        <v>58</v>
      </c>
    </row>
    <row r="14" spans="1:63" s="71" customFormat="1" ht="29.25" customHeight="1">
      <c r="A14" s="4"/>
      <c r="B14" s="5"/>
      <c r="C14" s="16" t="s">
        <v>25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137">
        <f>BK14</f>
        <v>0</v>
      </c>
      <c r="O14" s="138"/>
      <c r="P14" s="138"/>
      <c r="Q14" s="138"/>
      <c r="R14" s="6"/>
      <c r="T14" s="76"/>
      <c r="U14" s="77"/>
      <c r="V14" s="77"/>
      <c r="W14" s="78">
        <f>W15+W47+W81</f>
        <v>1911.9165300000002</v>
      </c>
      <c r="X14" s="77"/>
      <c r="Y14" s="78">
        <f>Y15+Y47+Y81</f>
        <v>47.96109039000001</v>
      </c>
      <c r="Z14" s="77"/>
      <c r="AA14" s="79">
        <f>AA15+AA47+AA81</f>
        <v>60.54832230000001</v>
      </c>
      <c r="AT14" s="80" t="s">
        <v>17</v>
      </c>
      <c r="AU14" s="80" t="s">
        <v>27</v>
      </c>
      <c r="BK14" s="81">
        <f>BK15+BK47+BK81</f>
        <v>0</v>
      </c>
    </row>
    <row r="15" spans="1:63" s="84" customFormat="1" ht="37.35" customHeight="1">
      <c r="A15" s="21"/>
      <c r="B15" s="17"/>
      <c r="C15" s="18"/>
      <c r="D15" s="19" t="s">
        <v>28</v>
      </c>
      <c r="E15" s="19"/>
      <c r="F15" s="19"/>
      <c r="G15" s="19"/>
      <c r="H15" s="19"/>
      <c r="I15" s="19"/>
      <c r="J15" s="19"/>
      <c r="K15" s="19"/>
      <c r="L15" s="19"/>
      <c r="M15" s="19"/>
      <c r="N15" s="139">
        <f>BK15</f>
        <v>0</v>
      </c>
      <c r="O15" s="140"/>
      <c r="P15" s="140"/>
      <c r="Q15" s="140"/>
      <c r="R15" s="20"/>
      <c r="T15" s="85"/>
      <c r="U15" s="82"/>
      <c r="V15" s="82"/>
      <c r="W15" s="86">
        <f>W16+W18+W21+W27+W38+W45</f>
        <v>1087.1907250000002</v>
      </c>
      <c r="X15" s="82"/>
      <c r="Y15" s="86">
        <f>Y16+Y18+Y21+Y27+Y38+Y45</f>
        <v>43.911469190000005</v>
      </c>
      <c r="Z15" s="82"/>
      <c r="AA15" s="87">
        <f>AA16+AA18+AA21+AA27+AA38+AA45</f>
        <v>58.622020000000006</v>
      </c>
      <c r="AR15" s="88" t="s">
        <v>5</v>
      </c>
      <c r="AT15" s="89" t="s">
        <v>17</v>
      </c>
      <c r="AU15" s="89" t="s">
        <v>18</v>
      </c>
      <c r="AY15" s="88" t="s">
        <v>59</v>
      </c>
      <c r="BK15" s="90">
        <f>BK16+BK18+BK21+BK27+BK38+BK45</f>
        <v>0</v>
      </c>
    </row>
    <row r="16" spans="1:63" s="84" customFormat="1" ht="19.9" customHeight="1">
      <c r="A16" s="21"/>
      <c r="B16" s="17"/>
      <c r="C16" s="18"/>
      <c r="D16" s="2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133">
        <f>BK16</f>
        <v>0</v>
      </c>
      <c r="O16" s="134"/>
      <c r="P16" s="134"/>
      <c r="Q16" s="134"/>
      <c r="R16" s="20"/>
      <c r="T16" s="85"/>
      <c r="U16" s="82"/>
      <c r="V16" s="82"/>
      <c r="W16" s="86">
        <f>W17</f>
        <v>17.380480000000002</v>
      </c>
      <c r="X16" s="82"/>
      <c r="Y16" s="86">
        <f>Y17</f>
        <v>0</v>
      </c>
      <c r="Z16" s="82"/>
      <c r="AA16" s="87">
        <f>AA17</f>
        <v>27.70014</v>
      </c>
      <c r="AR16" s="88" t="s">
        <v>5</v>
      </c>
      <c r="AT16" s="89" t="s">
        <v>17</v>
      </c>
      <c r="AU16" s="89" t="s">
        <v>5</v>
      </c>
      <c r="AY16" s="88" t="s">
        <v>59</v>
      </c>
      <c r="BK16" s="90">
        <f>BK17</f>
        <v>0</v>
      </c>
    </row>
    <row r="17" spans="1:65" s="71" customFormat="1" ht="31.5" customHeight="1">
      <c r="A17" s="4"/>
      <c r="B17" s="5"/>
      <c r="C17" s="23" t="s">
        <v>5</v>
      </c>
      <c r="D17" s="23" t="s">
        <v>60</v>
      </c>
      <c r="E17" s="24" t="s">
        <v>61</v>
      </c>
      <c r="F17" s="123" t="s">
        <v>62</v>
      </c>
      <c r="G17" s="123"/>
      <c r="H17" s="123"/>
      <c r="I17" s="123"/>
      <c r="J17" s="25" t="s">
        <v>63</v>
      </c>
      <c r="K17" s="26">
        <v>108.628</v>
      </c>
      <c r="L17" s="124"/>
      <c r="M17" s="124"/>
      <c r="N17" s="125">
        <f>ROUND(L17*K17,2)</f>
        <v>0</v>
      </c>
      <c r="O17" s="125"/>
      <c r="P17" s="125"/>
      <c r="Q17" s="125"/>
      <c r="R17" s="6"/>
      <c r="T17" s="92" t="s">
        <v>0</v>
      </c>
      <c r="U17" s="93" t="s">
        <v>15</v>
      </c>
      <c r="V17" s="94">
        <v>0.16</v>
      </c>
      <c r="W17" s="94">
        <f>V17*K17</f>
        <v>17.380480000000002</v>
      </c>
      <c r="X17" s="94">
        <v>0</v>
      </c>
      <c r="Y17" s="94">
        <f>X17*K17</f>
        <v>0</v>
      </c>
      <c r="Z17" s="94">
        <v>0.255</v>
      </c>
      <c r="AA17" s="95">
        <f>Z17*K17</f>
        <v>27.70014</v>
      </c>
      <c r="AR17" s="80" t="s">
        <v>64</v>
      </c>
      <c r="AT17" s="80" t="s">
        <v>60</v>
      </c>
      <c r="AU17" s="80" t="s">
        <v>23</v>
      </c>
      <c r="AY17" s="80" t="s">
        <v>59</v>
      </c>
      <c r="BE17" s="96">
        <f>IF(U17="základní",N17,0)</f>
        <v>0</v>
      </c>
      <c r="BF17" s="96">
        <f>IF(U17="snížená",N17,0)</f>
        <v>0</v>
      </c>
      <c r="BG17" s="96">
        <f>IF(U17="zákl. přenesená",N17,0)</f>
        <v>0</v>
      </c>
      <c r="BH17" s="96">
        <f>IF(U17="sníž. přenesená",N17,0)</f>
        <v>0</v>
      </c>
      <c r="BI17" s="96">
        <f>IF(U17="nulová",N17,0)</f>
        <v>0</v>
      </c>
      <c r="BJ17" s="80" t="s">
        <v>5</v>
      </c>
      <c r="BK17" s="96">
        <f>ROUND(L17*K17,2)</f>
        <v>0</v>
      </c>
      <c r="BL17" s="80" t="s">
        <v>64</v>
      </c>
      <c r="BM17" s="80" t="s">
        <v>65</v>
      </c>
    </row>
    <row r="18" spans="1:63" s="84" customFormat="1" ht="29.85" customHeight="1">
      <c r="A18" s="21"/>
      <c r="B18" s="17"/>
      <c r="C18" s="18"/>
      <c r="D18" s="22" t="s">
        <v>30</v>
      </c>
      <c r="E18" s="22"/>
      <c r="F18" s="22"/>
      <c r="G18" s="22"/>
      <c r="H18" s="22"/>
      <c r="I18" s="22"/>
      <c r="J18" s="22"/>
      <c r="K18" s="22"/>
      <c r="L18" s="91"/>
      <c r="M18" s="91"/>
      <c r="N18" s="126">
        <f>BK18</f>
        <v>0</v>
      </c>
      <c r="O18" s="127"/>
      <c r="P18" s="127"/>
      <c r="Q18" s="127"/>
      <c r="R18" s="20"/>
      <c r="T18" s="85"/>
      <c r="U18" s="82"/>
      <c r="V18" s="82"/>
      <c r="W18" s="86">
        <f>SUM(W19:W20)</f>
        <v>83.10042</v>
      </c>
      <c r="X18" s="82"/>
      <c r="Y18" s="86">
        <f>SUM(Y19:Y20)</f>
        <v>27.6023748</v>
      </c>
      <c r="Z18" s="82"/>
      <c r="AA18" s="87">
        <f>SUM(AA19:AA20)</f>
        <v>0</v>
      </c>
      <c r="AR18" s="88" t="s">
        <v>5</v>
      </c>
      <c r="AT18" s="89" t="s">
        <v>17</v>
      </c>
      <c r="AU18" s="89" t="s">
        <v>5</v>
      </c>
      <c r="AY18" s="88" t="s">
        <v>59</v>
      </c>
      <c r="BK18" s="90">
        <f>SUM(BK19:BK20)</f>
        <v>0</v>
      </c>
    </row>
    <row r="19" spans="1:65" s="71" customFormat="1" ht="31.5" customHeight="1">
      <c r="A19" s="4"/>
      <c r="B19" s="5"/>
      <c r="C19" s="23" t="s">
        <v>23</v>
      </c>
      <c r="D19" s="23" t="s">
        <v>60</v>
      </c>
      <c r="E19" s="24" t="s">
        <v>95</v>
      </c>
      <c r="F19" s="123" t="s">
        <v>96</v>
      </c>
      <c r="G19" s="123"/>
      <c r="H19" s="123"/>
      <c r="I19" s="123"/>
      <c r="J19" s="25" t="s">
        <v>63</v>
      </c>
      <c r="K19" s="26">
        <v>108.628</v>
      </c>
      <c r="L19" s="124"/>
      <c r="M19" s="124"/>
      <c r="N19" s="125">
        <f>ROUND(L19*K19,2)</f>
        <v>0</v>
      </c>
      <c r="O19" s="125"/>
      <c r="P19" s="125"/>
      <c r="Q19" s="125"/>
      <c r="R19" s="6"/>
      <c r="T19" s="92" t="s">
        <v>0</v>
      </c>
      <c r="U19" s="93" t="s">
        <v>15</v>
      </c>
      <c r="V19" s="94">
        <v>0.765</v>
      </c>
      <c r="W19" s="94">
        <f>V19*K19</f>
        <v>83.10042</v>
      </c>
      <c r="X19" s="94">
        <v>0.1461</v>
      </c>
      <c r="Y19" s="94">
        <f>X19*K19</f>
        <v>15.8705508</v>
      </c>
      <c r="Z19" s="94">
        <v>0</v>
      </c>
      <c r="AA19" s="95">
        <f>Z19*K19</f>
        <v>0</v>
      </c>
      <c r="AR19" s="80" t="s">
        <v>64</v>
      </c>
      <c r="AT19" s="80" t="s">
        <v>60</v>
      </c>
      <c r="AU19" s="80" t="s">
        <v>23</v>
      </c>
      <c r="AY19" s="80" t="s">
        <v>59</v>
      </c>
      <c r="BE19" s="96">
        <f>IF(U19="základní",N19,0)</f>
        <v>0</v>
      </c>
      <c r="BF19" s="96">
        <f>IF(U19="snížená",N19,0)</f>
        <v>0</v>
      </c>
      <c r="BG19" s="96">
        <f>IF(U19="zákl. přenesená",N19,0)</f>
        <v>0</v>
      </c>
      <c r="BH19" s="96">
        <f>IF(U19="sníž. přenesená",N19,0)</f>
        <v>0</v>
      </c>
      <c r="BI19" s="96">
        <f>IF(U19="nulová",N19,0)</f>
        <v>0</v>
      </c>
      <c r="BJ19" s="80" t="s">
        <v>5</v>
      </c>
      <c r="BK19" s="96">
        <f>ROUND(L19*K19,2)</f>
        <v>0</v>
      </c>
      <c r="BL19" s="80" t="s">
        <v>64</v>
      </c>
      <c r="BM19" s="80" t="s">
        <v>97</v>
      </c>
    </row>
    <row r="20" spans="1:65" s="71" customFormat="1" ht="22.5" customHeight="1">
      <c r="A20" s="4"/>
      <c r="B20" s="5"/>
      <c r="C20" s="27" t="s">
        <v>70</v>
      </c>
      <c r="D20" s="27" t="s">
        <v>98</v>
      </c>
      <c r="E20" s="28" t="s">
        <v>99</v>
      </c>
      <c r="F20" s="135" t="s">
        <v>100</v>
      </c>
      <c r="G20" s="135"/>
      <c r="H20" s="135"/>
      <c r="I20" s="135"/>
      <c r="J20" s="29" t="s">
        <v>63</v>
      </c>
      <c r="K20" s="30">
        <v>108.628</v>
      </c>
      <c r="L20" s="151"/>
      <c r="M20" s="151"/>
      <c r="N20" s="136">
        <f>ROUND(L20*K20,2)</f>
        <v>0</v>
      </c>
      <c r="O20" s="125"/>
      <c r="P20" s="125"/>
      <c r="Q20" s="125"/>
      <c r="R20" s="6"/>
      <c r="T20" s="92" t="s">
        <v>0</v>
      </c>
      <c r="U20" s="93" t="s">
        <v>15</v>
      </c>
      <c r="V20" s="94">
        <v>0</v>
      </c>
      <c r="W20" s="94">
        <f>V20*K20</f>
        <v>0</v>
      </c>
      <c r="X20" s="94">
        <v>0.108</v>
      </c>
      <c r="Y20" s="94">
        <f>X20*K20</f>
        <v>11.731824</v>
      </c>
      <c r="Z20" s="94">
        <v>0</v>
      </c>
      <c r="AA20" s="95">
        <f>Z20*K20</f>
        <v>0</v>
      </c>
      <c r="AR20" s="80" t="s">
        <v>90</v>
      </c>
      <c r="AT20" s="80" t="s">
        <v>98</v>
      </c>
      <c r="AU20" s="80" t="s">
        <v>23</v>
      </c>
      <c r="AY20" s="80" t="s">
        <v>59</v>
      </c>
      <c r="BE20" s="96">
        <f>IF(U20="základní",N20,0)</f>
        <v>0</v>
      </c>
      <c r="BF20" s="96">
        <f>IF(U20="snížená",N20,0)</f>
        <v>0</v>
      </c>
      <c r="BG20" s="96">
        <f>IF(U20="zákl. přenesená",N20,0)</f>
        <v>0</v>
      </c>
      <c r="BH20" s="96">
        <f>IF(U20="sníž. přenesená",N20,0)</f>
        <v>0</v>
      </c>
      <c r="BI20" s="96">
        <f>IF(U20="nulová",N20,0)</f>
        <v>0</v>
      </c>
      <c r="BJ20" s="80" t="s">
        <v>5</v>
      </c>
      <c r="BK20" s="96">
        <f>ROUND(L20*K20,2)</f>
        <v>0</v>
      </c>
      <c r="BL20" s="80" t="s">
        <v>64</v>
      </c>
      <c r="BM20" s="80" t="s">
        <v>101</v>
      </c>
    </row>
    <row r="21" spans="1:63" s="84" customFormat="1" ht="29.85" customHeight="1">
      <c r="A21" s="21"/>
      <c r="B21" s="17"/>
      <c r="C21" s="18"/>
      <c r="D21" s="22" t="s">
        <v>31</v>
      </c>
      <c r="E21" s="22"/>
      <c r="F21" s="22"/>
      <c r="G21" s="22"/>
      <c r="H21" s="22"/>
      <c r="I21" s="22"/>
      <c r="J21" s="22"/>
      <c r="K21" s="22"/>
      <c r="L21" s="91"/>
      <c r="M21" s="91"/>
      <c r="N21" s="126">
        <f>BK21</f>
        <v>0</v>
      </c>
      <c r="O21" s="127"/>
      <c r="P21" s="127"/>
      <c r="Q21" s="127"/>
      <c r="R21" s="20"/>
      <c r="T21" s="85"/>
      <c r="U21" s="82"/>
      <c r="V21" s="82"/>
      <c r="W21" s="86">
        <f>SUM(W22:W26)</f>
        <v>204.30856499999996</v>
      </c>
      <c r="X21" s="82"/>
      <c r="Y21" s="86">
        <f>SUM(Y22:Y26)</f>
        <v>15.459288390000001</v>
      </c>
      <c r="Z21" s="82"/>
      <c r="AA21" s="87">
        <f>SUM(AA22:AA26)</f>
        <v>0</v>
      </c>
      <c r="AR21" s="88" t="s">
        <v>5</v>
      </c>
      <c r="AT21" s="89" t="s">
        <v>17</v>
      </c>
      <c r="AU21" s="89" t="s">
        <v>5</v>
      </c>
      <c r="AY21" s="88" t="s">
        <v>59</v>
      </c>
      <c r="BK21" s="90">
        <f>SUM(BK22:BK26)</f>
        <v>0</v>
      </c>
    </row>
    <row r="22" spans="1:65" s="71" customFormat="1" ht="44.25" customHeight="1">
      <c r="A22" s="4"/>
      <c r="B22" s="5"/>
      <c r="C22" s="23" t="s">
        <v>64</v>
      </c>
      <c r="D22" s="23" t="s">
        <v>60</v>
      </c>
      <c r="E22" s="24" t="s">
        <v>539</v>
      </c>
      <c r="F22" s="123" t="s">
        <v>540</v>
      </c>
      <c r="G22" s="123"/>
      <c r="H22" s="123"/>
      <c r="I22" s="123"/>
      <c r="J22" s="25" t="s">
        <v>63</v>
      </c>
      <c r="K22" s="26">
        <v>106</v>
      </c>
      <c r="L22" s="124"/>
      <c r="M22" s="124"/>
      <c r="N22" s="125">
        <f>ROUND(L22*K22,2)</f>
        <v>0</v>
      </c>
      <c r="O22" s="125"/>
      <c r="P22" s="125"/>
      <c r="Q22" s="125"/>
      <c r="R22" s="6"/>
      <c r="T22" s="92" t="s">
        <v>0</v>
      </c>
      <c r="U22" s="93" t="s">
        <v>15</v>
      </c>
      <c r="V22" s="94">
        <v>0.294</v>
      </c>
      <c r="W22" s="94">
        <f>V22*K22</f>
        <v>31.163999999999998</v>
      </c>
      <c r="X22" s="94">
        <v>0.01899</v>
      </c>
      <c r="Y22" s="94">
        <f>X22*K22</f>
        <v>2.01294</v>
      </c>
      <c r="Z22" s="94">
        <v>0</v>
      </c>
      <c r="AA22" s="95">
        <f>Z22*K22</f>
        <v>0</v>
      </c>
      <c r="AR22" s="80" t="s">
        <v>64</v>
      </c>
      <c r="AT22" s="80" t="s">
        <v>60</v>
      </c>
      <c r="AU22" s="80" t="s">
        <v>23</v>
      </c>
      <c r="AY22" s="80" t="s">
        <v>59</v>
      </c>
      <c r="BE22" s="96">
        <f>IF(U22="základní",N22,0)</f>
        <v>0</v>
      </c>
      <c r="BF22" s="96">
        <f>IF(U22="snížená",N22,0)</f>
        <v>0</v>
      </c>
      <c r="BG22" s="96">
        <f>IF(U22="zákl. přenesená",N22,0)</f>
        <v>0</v>
      </c>
      <c r="BH22" s="96">
        <f>IF(U22="sníž. přenesená",N22,0)</f>
        <v>0</v>
      </c>
      <c r="BI22" s="96">
        <f>IF(U22="nulová",N22,0)</f>
        <v>0</v>
      </c>
      <c r="BJ22" s="80" t="s">
        <v>5</v>
      </c>
      <c r="BK22" s="96">
        <f>ROUND(L22*K22,2)</f>
        <v>0</v>
      </c>
      <c r="BL22" s="80" t="s">
        <v>64</v>
      </c>
      <c r="BM22" s="80" t="s">
        <v>541</v>
      </c>
    </row>
    <row r="23" spans="1:65" s="71" customFormat="1" ht="44.25" customHeight="1">
      <c r="A23" s="4"/>
      <c r="B23" s="5"/>
      <c r="C23" s="23" t="s">
        <v>77</v>
      </c>
      <c r="D23" s="23" t="s">
        <v>60</v>
      </c>
      <c r="E23" s="24" t="s">
        <v>192</v>
      </c>
      <c r="F23" s="123" t="s">
        <v>193</v>
      </c>
      <c r="G23" s="123"/>
      <c r="H23" s="123"/>
      <c r="I23" s="123"/>
      <c r="J23" s="25" t="s">
        <v>63</v>
      </c>
      <c r="K23" s="26">
        <v>578.958</v>
      </c>
      <c r="L23" s="124"/>
      <c r="M23" s="124"/>
      <c r="N23" s="125">
        <f>ROUND(L23*K23,2)</f>
        <v>0</v>
      </c>
      <c r="O23" s="125"/>
      <c r="P23" s="125"/>
      <c r="Q23" s="125"/>
      <c r="R23" s="6"/>
      <c r="T23" s="92" t="s">
        <v>0</v>
      </c>
      <c r="U23" s="93" t="s">
        <v>15</v>
      </c>
      <c r="V23" s="94">
        <v>0.294</v>
      </c>
      <c r="W23" s="94">
        <f>V23*K23</f>
        <v>170.21365199999997</v>
      </c>
      <c r="X23" s="94">
        <v>0.01899</v>
      </c>
      <c r="Y23" s="94">
        <f>X23*K23</f>
        <v>10.99441242</v>
      </c>
      <c r="Z23" s="94">
        <v>0</v>
      </c>
      <c r="AA23" s="95">
        <f>Z23*K23</f>
        <v>0</v>
      </c>
      <c r="AR23" s="80" t="s">
        <v>64</v>
      </c>
      <c r="AT23" s="80" t="s">
        <v>60</v>
      </c>
      <c r="AU23" s="80" t="s">
        <v>23</v>
      </c>
      <c r="AY23" s="80" t="s">
        <v>59</v>
      </c>
      <c r="BE23" s="96">
        <f>IF(U23="základní",N23,0)</f>
        <v>0</v>
      </c>
      <c r="BF23" s="96">
        <f>IF(U23="snížená",N23,0)</f>
        <v>0</v>
      </c>
      <c r="BG23" s="96">
        <f>IF(U23="zákl. přenesená",N23,0)</f>
        <v>0</v>
      </c>
      <c r="BH23" s="96">
        <f>IF(U23="sníž. přenesená",N23,0)</f>
        <v>0</v>
      </c>
      <c r="BI23" s="96">
        <f>IF(U23="nulová",N23,0)</f>
        <v>0</v>
      </c>
      <c r="BJ23" s="80" t="s">
        <v>5</v>
      </c>
      <c r="BK23" s="96">
        <f>ROUND(L23*K23,2)</f>
        <v>0</v>
      </c>
      <c r="BL23" s="80" t="s">
        <v>64</v>
      </c>
      <c r="BM23" s="80" t="s">
        <v>194</v>
      </c>
    </row>
    <row r="24" spans="1:65" s="71" customFormat="1" ht="31.5" customHeight="1">
      <c r="A24" s="4"/>
      <c r="B24" s="5"/>
      <c r="C24" s="23" t="s">
        <v>82</v>
      </c>
      <c r="D24" s="23" t="s">
        <v>60</v>
      </c>
      <c r="E24" s="24" t="s">
        <v>212</v>
      </c>
      <c r="F24" s="123" t="s">
        <v>213</v>
      </c>
      <c r="G24" s="123"/>
      <c r="H24" s="123"/>
      <c r="I24" s="123"/>
      <c r="J24" s="25" t="s">
        <v>68</v>
      </c>
      <c r="K24" s="26">
        <v>0.987</v>
      </c>
      <c r="L24" s="124"/>
      <c r="M24" s="124"/>
      <c r="N24" s="125">
        <f>ROUND(L24*K24,2)</f>
        <v>0</v>
      </c>
      <c r="O24" s="125"/>
      <c r="P24" s="125"/>
      <c r="Q24" s="125"/>
      <c r="R24" s="6"/>
      <c r="T24" s="92" t="s">
        <v>0</v>
      </c>
      <c r="U24" s="93" t="s">
        <v>15</v>
      </c>
      <c r="V24" s="94">
        <v>2.317</v>
      </c>
      <c r="W24" s="94">
        <f>V24*K24</f>
        <v>2.2868790000000003</v>
      </c>
      <c r="X24" s="94">
        <v>2.45329</v>
      </c>
      <c r="Y24" s="94">
        <f>X24*K24</f>
        <v>2.4213972299999997</v>
      </c>
      <c r="Z24" s="94">
        <v>0</v>
      </c>
      <c r="AA24" s="95">
        <f>Z24*K24</f>
        <v>0</v>
      </c>
      <c r="AR24" s="80" t="s">
        <v>64</v>
      </c>
      <c r="AT24" s="80" t="s">
        <v>60</v>
      </c>
      <c r="AU24" s="80" t="s">
        <v>23</v>
      </c>
      <c r="AY24" s="80" t="s">
        <v>59</v>
      </c>
      <c r="BE24" s="96">
        <f>IF(U24="základní",N24,0)</f>
        <v>0</v>
      </c>
      <c r="BF24" s="96">
        <f>IF(U24="snížená",N24,0)</f>
        <v>0</v>
      </c>
      <c r="BG24" s="96">
        <f>IF(U24="zákl. přenesená",N24,0)</f>
        <v>0</v>
      </c>
      <c r="BH24" s="96">
        <f>IF(U24="sníž. přenesená",N24,0)</f>
        <v>0</v>
      </c>
      <c r="BI24" s="96">
        <f>IF(U24="nulová",N24,0)</f>
        <v>0</v>
      </c>
      <c r="BJ24" s="80" t="s">
        <v>5</v>
      </c>
      <c r="BK24" s="96">
        <f>ROUND(L24*K24,2)</f>
        <v>0</v>
      </c>
      <c r="BL24" s="80" t="s">
        <v>64</v>
      </c>
      <c r="BM24" s="80" t="s">
        <v>214</v>
      </c>
    </row>
    <row r="25" spans="1:65" s="71" customFormat="1" ht="31.5" customHeight="1">
      <c r="A25" s="4"/>
      <c r="B25" s="5"/>
      <c r="C25" s="23" t="s">
        <v>86</v>
      </c>
      <c r="D25" s="23" t="s">
        <v>60</v>
      </c>
      <c r="E25" s="24" t="s">
        <v>216</v>
      </c>
      <c r="F25" s="123" t="s">
        <v>217</v>
      </c>
      <c r="G25" s="123"/>
      <c r="H25" s="123"/>
      <c r="I25" s="123"/>
      <c r="J25" s="25" t="s">
        <v>68</v>
      </c>
      <c r="K25" s="26">
        <v>0.987</v>
      </c>
      <c r="L25" s="124"/>
      <c r="M25" s="124"/>
      <c r="N25" s="125">
        <f>ROUND(L25*K25,2)</f>
        <v>0</v>
      </c>
      <c r="O25" s="125"/>
      <c r="P25" s="125"/>
      <c r="Q25" s="125"/>
      <c r="R25" s="6"/>
      <c r="T25" s="92" t="s">
        <v>0</v>
      </c>
      <c r="U25" s="93" t="s">
        <v>15</v>
      </c>
      <c r="V25" s="94">
        <v>0.205</v>
      </c>
      <c r="W25" s="94">
        <f>V25*K25</f>
        <v>0.202335</v>
      </c>
      <c r="X25" s="94">
        <v>0</v>
      </c>
      <c r="Y25" s="94">
        <f>X25*K25</f>
        <v>0</v>
      </c>
      <c r="Z25" s="94">
        <v>0</v>
      </c>
      <c r="AA25" s="95">
        <f>Z25*K25</f>
        <v>0</v>
      </c>
      <c r="AR25" s="80" t="s">
        <v>64</v>
      </c>
      <c r="AT25" s="80" t="s">
        <v>60</v>
      </c>
      <c r="AU25" s="80" t="s">
        <v>23</v>
      </c>
      <c r="AY25" s="80" t="s">
        <v>59</v>
      </c>
      <c r="BE25" s="96">
        <f>IF(U25="základní",N25,0)</f>
        <v>0</v>
      </c>
      <c r="BF25" s="96">
        <f>IF(U25="snížená",N25,0)</f>
        <v>0</v>
      </c>
      <c r="BG25" s="96">
        <f>IF(U25="zákl. přenesená",N25,0)</f>
        <v>0</v>
      </c>
      <c r="BH25" s="96">
        <f>IF(U25="sníž. přenesená",N25,0)</f>
        <v>0</v>
      </c>
      <c r="BI25" s="96">
        <f>IF(U25="nulová",N25,0)</f>
        <v>0</v>
      </c>
      <c r="BJ25" s="80" t="s">
        <v>5</v>
      </c>
      <c r="BK25" s="96">
        <f>ROUND(L25*K25,2)</f>
        <v>0</v>
      </c>
      <c r="BL25" s="80" t="s">
        <v>64</v>
      </c>
      <c r="BM25" s="80" t="s">
        <v>218</v>
      </c>
    </row>
    <row r="26" spans="1:65" s="71" customFormat="1" ht="22.5" customHeight="1">
      <c r="A26" s="4"/>
      <c r="B26" s="5"/>
      <c r="C26" s="23" t="s">
        <v>90</v>
      </c>
      <c r="D26" s="23" t="s">
        <v>60</v>
      </c>
      <c r="E26" s="24" t="s">
        <v>220</v>
      </c>
      <c r="F26" s="123" t="s">
        <v>221</v>
      </c>
      <c r="G26" s="123"/>
      <c r="H26" s="123"/>
      <c r="I26" s="123"/>
      <c r="J26" s="25" t="s">
        <v>80</v>
      </c>
      <c r="K26" s="26">
        <v>0.029</v>
      </c>
      <c r="L26" s="124"/>
      <c r="M26" s="124"/>
      <c r="N26" s="125">
        <f>ROUND(L26*K26,2)</f>
        <v>0</v>
      </c>
      <c r="O26" s="125"/>
      <c r="P26" s="125"/>
      <c r="Q26" s="125"/>
      <c r="R26" s="6"/>
      <c r="T26" s="92" t="s">
        <v>0</v>
      </c>
      <c r="U26" s="93" t="s">
        <v>15</v>
      </c>
      <c r="V26" s="94">
        <v>15.231</v>
      </c>
      <c r="W26" s="94">
        <f>V26*K26</f>
        <v>0.441699</v>
      </c>
      <c r="X26" s="94">
        <v>1.05306</v>
      </c>
      <c r="Y26" s="94">
        <f>X26*K26</f>
        <v>0.030538740000000005</v>
      </c>
      <c r="Z26" s="94">
        <v>0</v>
      </c>
      <c r="AA26" s="95">
        <f>Z26*K26</f>
        <v>0</v>
      </c>
      <c r="AR26" s="80" t="s">
        <v>64</v>
      </c>
      <c r="AT26" s="80" t="s">
        <v>60</v>
      </c>
      <c r="AU26" s="80" t="s">
        <v>23</v>
      </c>
      <c r="AY26" s="80" t="s">
        <v>59</v>
      </c>
      <c r="BE26" s="96">
        <f>IF(U26="základní",N26,0)</f>
        <v>0</v>
      </c>
      <c r="BF26" s="96">
        <f>IF(U26="snížená",N26,0)</f>
        <v>0</v>
      </c>
      <c r="BG26" s="96">
        <f>IF(U26="zákl. přenesená",N26,0)</f>
        <v>0</v>
      </c>
      <c r="BH26" s="96">
        <f>IF(U26="sníž. přenesená",N26,0)</f>
        <v>0</v>
      </c>
      <c r="BI26" s="96">
        <f>IF(U26="nulová",N26,0)</f>
        <v>0</v>
      </c>
      <c r="BJ26" s="80" t="s">
        <v>5</v>
      </c>
      <c r="BK26" s="96">
        <f>ROUND(L26*K26,2)</f>
        <v>0</v>
      </c>
      <c r="BL26" s="80" t="s">
        <v>64</v>
      </c>
      <c r="BM26" s="80" t="s">
        <v>222</v>
      </c>
    </row>
    <row r="27" spans="1:63" s="84" customFormat="1" ht="29.85" customHeight="1">
      <c r="A27" s="21"/>
      <c r="B27" s="17"/>
      <c r="C27" s="18"/>
      <c r="D27" s="22" t="s">
        <v>32</v>
      </c>
      <c r="E27" s="22"/>
      <c r="F27" s="22"/>
      <c r="G27" s="22"/>
      <c r="H27" s="22"/>
      <c r="I27" s="22"/>
      <c r="J27" s="22"/>
      <c r="K27" s="22"/>
      <c r="L27" s="91"/>
      <c r="M27" s="91"/>
      <c r="N27" s="126">
        <f>BK27</f>
        <v>0</v>
      </c>
      <c r="O27" s="127"/>
      <c r="P27" s="127"/>
      <c r="Q27" s="127"/>
      <c r="R27" s="20"/>
      <c r="T27" s="85"/>
      <c r="U27" s="82"/>
      <c r="V27" s="82"/>
      <c r="W27" s="86">
        <f>SUM(W28:W37)</f>
        <v>140.181652</v>
      </c>
      <c r="X27" s="82"/>
      <c r="Y27" s="86">
        <f>SUM(Y28:Y37)</f>
        <v>0.849806</v>
      </c>
      <c r="Z27" s="82"/>
      <c r="AA27" s="87">
        <f>SUM(AA28:AA37)</f>
        <v>30.92188</v>
      </c>
      <c r="AR27" s="88" t="s">
        <v>5</v>
      </c>
      <c r="AT27" s="89" t="s">
        <v>17</v>
      </c>
      <c r="AU27" s="89" t="s">
        <v>5</v>
      </c>
      <c r="AY27" s="88" t="s">
        <v>59</v>
      </c>
      <c r="BK27" s="90">
        <f>SUM(BK28:BK37)</f>
        <v>0</v>
      </c>
    </row>
    <row r="28" spans="1:65" s="71" customFormat="1" ht="22.5" customHeight="1">
      <c r="A28" s="4"/>
      <c r="B28" s="5"/>
      <c r="C28" s="23" t="s">
        <v>94</v>
      </c>
      <c r="D28" s="23" t="s">
        <v>60</v>
      </c>
      <c r="E28" s="24" t="s">
        <v>257</v>
      </c>
      <c r="F28" s="123" t="s">
        <v>258</v>
      </c>
      <c r="G28" s="123"/>
      <c r="H28" s="123"/>
      <c r="I28" s="123"/>
      <c r="J28" s="25" t="s">
        <v>63</v>
      </c>
      <c r="K28" s="26">
        <v>1803.78</v>
      </c>
      <c r="L28" s="124"/>
      <c r="M28" s="124"/>
      <c r="N28" s="125">
        <f aca="true" t="shared" si="0" ref="N28:N37">ROUND(L28*K28,2)</f>
        <v>0</v>
      </c>
      <c r="O28" s="125"/>
      <c r="P28" s="125"/>
      <c r="Q28" s="125"/>
      <c r="R28" s="6"/>
      <c r="T28" s="92" t="s">
        <v>0</v>
      </c>
      <c r="U28" s="93" t="s">
        <v>15</v>
      </c>
      <c r="V28" s="94">
        <v>0.01</v>
      </c>
      <c r="W28" s="94">
        <f aca="true" t="shared" si="1" ref="W28:W37">V28*K28</f>
        <v>18.0378</v>
      </c>
      <c r="X28" s="94">
        <v>0</v>
      </c>
      <c r="Y28" s="94">
        <f aca="true" t="shared" si="2" ref="Y28:Y37">X28*K28</f>
        <v>0</v>
      </c>
      <c r="Z28" s="94">
        <v>0</v>
      </c>
      <c r="AA28" s="95">
        <f aca="true" t="shared" si="3" ref="AA28:AA37">Z28*K28</f>
        <v>0</v>
      </c>
      <c r="AR28" s="80" t="s">
        <v>64</v>
      </c>
      <c r="AT28" s="80" t="s">
        <v>60</v>
      </c>
      <c r="AU28" s="80" t="s">
        <v>23</v>
      </c>
      <c r="AY28" s="80" t="s">
        <v>59</v>
      </c>
      <c r="BE28" s="96">
        <f aca="true" t="shared" si="4" ref="BE28:BE37">IF(U28="základní",N28,0)</f>
        <v>0</v>
      </c>
      <c r="BF28" s="96">
        <f aca="true" t="shared" si="5" ref="BF28:BF37">IF(U28="snížená",N28,0)</f>
        <v>0</v>
      </c>
      <c r="BG28" s="96">
        <f aca="true" t="shared" si="6" ref="BG28:BG37">IF(U28="zákl. přenesená",N28,0)</f>
        <v>0</v>
      </c>
      <c r="BH28" s="96">
        <f aca="true" t="shared" si="7" ref="BH28:BH37">IF(U28="sníž. přenesená",N28,0)</f>
        <v>0</v>
      </c>
      <c r="BI28" s="96">
        <f aca="true" t="shared" si="8" ref="BI28:BI37">IF(U28="nulová",N28,0)</f>
        <v>0</v>
      </c>
      <c r="BJ28" s="80" t="s">
        <v>5</v>
      </c>
      <c r="BK28" s="96">
        <f aca="true" t="shared" si="9" ref="BK28:BK37">ROUND(L28*K28,2)</f>
        <v>0</v>
      </c>
      <c r="BL28" s="80" t="s">
        <v>64</v>
      </c>
      <c r="BM28" s="80" t="s">
        <v>259</v>
      </c>
    </row>
    <row r="29" spans="1:65" s="71" customFormat="1" ht="31.5" customHeight="1">
      <c r="A29" s="4"/>
      <c r="B29" s="5"/>
      <c r="C29" s="23" t="s">
        <v>9</v>
      </c>
      <c r="D29" s="23" t="s">
        <v>60</v>
      </c>
      <c r="E29" s="24" t="s">
        <v>261</v>
      </c>
      <c r="F29" s="123" t="s">
        <v>262</v>
      </c>
      <c r="G29" s="123"/>
      <c r="H29" s="123"/>
      <c r="I29" s="123"/>
      <c r="J29" s="25" t="s">
        <v>68</v>
      </c>
      <c r="K29" s="26">
        <v>0.987</v>
      </c>
      <c r="L29" s="124"/>
      <c r="M29" s="124"/>
      <c r="N29" s="125">
        <f t="shared" si="0"/>
        <v>0</v>
      </c>
      <c r="O29" s="125"/>
      <c r="P29" s="125"/>
      <c r="Q29" s="125"/>
      <c r="R29" s="6"/>
      <c r="T29" s="92" t="s">
        <v>0</v>
      </c>
      <c r="U29" s="93" t="s">
        <v>15</v>
      </c>
      <c r="V29" s="94">
        <v>6.436</v>
      </c>
      <c r="W29" s="94">
        <f t="shared" si="1"/>
        <v>6.352332</v>
      </c>
      <c r="X29" s="94">
        <v>0</v>
      </c>
      <c r="Y29" s="94">
        <f t="shared" si="2"/>
        <v>0</v>
      </c>
      <c r="Z29" s="94">
        <v>2</v>
      </c>
      <c r="AA29" s="95">
        <f t="shared" si="3"/>
        <v>1.974</v>
      </c>
      <c r="AR29" s="80" t="s">
        <v>64</v>
      </c>
      <c r="AT29" s="80" t="s">
        <v>60</v>
      </c>
      <c r="AU29" s="80" t="s">
        <v>23</v>
      </c>
      <c r="AY29" s="80" t="s">
        <v>59</v>
      </c>
      <c r="BE29" s="96">
        <f t="shared" si="4"/>
        <v>0</v>
      </c>
      <c r="BF29" s="96">
        <f t="shared" si="5"/>
        <v>0</v>
      </c>
      <c r="BG29" s="96">
        <f t="shared" si="6"/>
        <v>0</v>
      </c>
      <c r="BH29" s="96">
        <f t="shared" si="7"/>
        <v>0</v>
      </c>
      <c r="BI29" s="96">
        <f t="shared" si="8"/>
        <v>0</v>
      </c>
      <c r="BJ29" s="80" t="s">
        <v>5</v>
      </c>
      <c r="BK29" s="96">
        <f t="shared" si="9"/>
        <v>0</v>
      </c>
      <c r="BL29" s="80" t="s">
        <v>64</v>
      </c>
      <c r="BM29" s="80" t="s">
        <v>263</v>
      </c>
    </row>
    <row r="30" spans="1:65" s="71" customFormat="1" ht="31.5" customHeight="1">
      <c r="A30" s="4"/>
      <c r="B30" s="5"/>
      <c r="C30" s="23" t="s">
        <v>102</v>
      </c>
      <c r="D30" s="23" t="s">
        <v>60</v>
      </c>
      <c r="E30" s="24" t="s">
        <v>281</v>
      </c>
      <c r="F30" s="123" t="s">
        <v>282</v>
      </c>
      <c r="G30" s="123"/>
      <c r="H30" s="123"/>
      <c r="I30" s="123"/>
      <c r="J30" s="25" t="s">
        <v>63</v>
      </c>
      <c r="K30" s="26">
        <v>2894.788</v>
      </c>
      <c r="L30" s="124"/>
      <c r="M30" s="124"/>
      <c r="N30" s="125">
        <f t="shared" si="0"/>
        <v>0</v>
      </c>
      <c r="O30" s="125"/>
      <c r="P30" s="125"/>
      <c r="Q30" s="125"/>
      <c r="R30" s="6"/>
      <c r="T30" s="92" t="s">
        <v>0</v>
      </c>
      <c r="U30" s="93" t="s">
        <v>15</v>
      </c>
      <c r="V30" s="94">
        <v>0.04</v>
      </c>
      <c r="W30" s="94">
        <f t="shared" si="1"/>
        <v>115.79152</v>
      </c>
      <c r="X30" s="94">
        <v>0</v>
      </c>
      <c r="Y30" s="94">
        <f t="shared" si="2"/>
        <v>0</v>
      </c>
      <c r="Z30" s="94">
        <v>0.01</v>
      </c>
      <c r="AA30" s="95">
        <f t="shared" si="3"/>
        <v>28.94788</v>
      </c>
      <c r="AR30" s="80" t="s">
        <v>64</v>
      </c>
      <c r="AT30" s="80" t="s">
        <v>60</v>
      </c>
      <c r="AU30" s="80" t="s">
        <v>23</v>
      </c>
      <c r="AY30" s="80" t="s">
        <v>59</v>
      </c>
      <c r="BE30" s="96">
        <f t="shared" si="4"/>
        <v>0</v>
      </c>
      <c r="BF30" s="96">
        <f t="shared" si="5"/>
        <v>0</v>
      </c>
      <c r="BG30" s="96">
        <f t="shared" si="6"/>
        <v>0</v>
      </c>
      <c r="BH30" s="96">
        <f t="shared" si="7"/>
        <v>0</v>
      </c>
      <c r="BI30" s="96">
        <f t="shared" si="8"/>
        <v>0</v>
      </c>
      <c r="BJ30" s="80" t="s">
        <v>5</v>
      </c>
      <c r="BK30" s="96">
        <f t="shared" si="9"/>
        <v>0</v>
      </c>
      <c r="BL30" s="80" t="s">
        <v>64</v>
      </c>
      <c r="BM30" s="80" t="s">
        <v>548</v>
      </c>
    </row>
    <row r="31" spans="1:65" s="71" customFormat="1" ht="31.5" customHeight="1">
      <c r="A31" s="4"/>
      <c r="B31" s="5"/>
      <c r="C31" s="23" t="s">
        <v>106</v>
      </c>
      <c r="D31" s="23" t="s">
        <v>60</v>
      </c>
      <c r="E31" s="24" t="s">
        <v>285</v>
      </c>
      <c r="F31" s="123" t="s">
        <v>286</v>
      </c>
      <c r="G31" s="123"/>
      <c r="H31" s="123"/>
      <c r="I31" s="123"/>
      <c r="J31" s="25" t="s">
        <v>287</v>
      </c>
      <c r="K31" s="26">
        <v>93.71</v>
      </c>
      <c r="L31" s="124"/>
      <c r="M31" s="124"/>
      <c r="N31" s="125">
        <f t="shared" si="0"/>
        <v>0</v>
      </c>
      <c r="O31" s="125"/>
      <c r="P31" s="125"/>
      <c r="Q31" s="125"/>
      <c r="R31" s="6"/>
      <c r="T31" s="92" t="s">
        <v>0</v>
      </c>
      <c r="U31" s="93" t="s">
        <v>15</v>
      </c>
      <c r="V31" s="94">
        <v>0</v>
      </c>
      <c r="W31" s="94">
        <f t="shared" si="1"/>
        <v>0</v>
      </c>
      <c r="X31" s="94">
        <v>0.005</v>
      </c>
      <c r="Y31" s="94">
        <f t="shared" si="2"/>
        <v>0.46854999999999997</v>
      </c>
      <c r="Z31" s="94">
        <v>0</v>
      </c>
      <c r="AA31" s="95">
        <f t="shared" si="3"/>
        <v>0</v>
      </c>
      <c r="AR31" s="80" t="s">
        <v>64</v>
      </c>
      <c r="AT31" s="80" t="s">
        <v>60</v>
      </c>
      <c r="AU31" s="80" t="s">
        <v>23</v>
      </c>
      <c r="AY31" s="80" t="s">
        <v>59</v>
      </c>
      <c r="BE31" s="96">
        <f t="shared" si="4"/>
        <v>0</v>
      </c>
      <c r="BF31" s="96">
        <f t="shared" si="5"/>
        <v>0</v>
      </c>
      <c r="BG31" s="96">
        <f t="shared" si="6"/>
        <v>0</v>
      </c>
      <c r="BH31" s="96">
        <f t="shared" si="7"/>
        <v>0</v>
      </c>
      <c r="BI31" s="96">
        <f t="shared" si="8"/>
        <v>0</v>
      </c>
      <c r="BJ31" s="80" t="s">
        <v>5</v>
      </c>
      <c r="BK31" s="96">
        <f t="shared" si="9"/>
        <v>0</v>
      </c>
      <c r="BL31" s="80" t="s">
        <v>64</v>
      </c>
      <c r="BM31" s="80" t="s">
        <v>288</v>
      </c>
    </row>
    <row r="32" spans="1:65" s="71" customFormat="1" ht="31.5" customHeight="1">
      <c r="A32" s="4"/>
      <c r="B32" s="5"/>
      <c r="C32" s="23" t="s">
        <v>110</v>
      </c>
      <c r="D32" s="23" t="s">
        <v>60</v>
      </c>
      <c r="E32" s="24" t="s">
        <v>290</v>
      </c>
      <c r="F32" s="123" t="s">
        <v>291</v>
      </c>
      <c r="G32" s="123"/>
      <c r="H32" s="123"/>
      <c r="I32" s="123"/>
      <c r="J32" s="25" t="s">
        <v>63</v>
      </c>
      <c r="K32" s="26">
        <v>1803.78</v>
      </c>
      <c r="L32" s="124"/>
      <c r="M32" s="124"/>
      <c r="N32" s="125">
        <f t="shared" si="0"/>
        <v>0</v>
      </c>
      <c r="O32" s="125"/>
      <c r="P32" s="125"/>
      <c r="Q32" s="125"/>
      <c r="R32" s="6"/>
      <c r="T32" s="92" t="s">
        <v>0</v>
      </c>
      <c r="U32" s="93" t="s">
        <v>15</v>
      </c>
      <c r="V32" s="94">
        <v>0</v>
      </c>
      <c r="W32" s="94">
        <f t="shared" si="1"/>
        <v>0</v>
      </c>
      <c r="X32" s="94">
        <v>0.0002</v>
      </c>
      <c r="Y32" s="94">
        <f t="shared" si="2"/>
        <v>0.360756</v>
      </c>
      <c r="Z32" s="94">
        <v>0</v>
      </c>
      <c r="AA32" s="95">
        <f t="shared" si="3"/>
        <v>0</v>
      </c>
      <c r="AR32" s="80" t="s">
        <v>64</v>
      </c>
      <c r="AT32" s="80" t="s">
        <v>60</v>
      </c>
      <c r="AU32" s="80" t="s">
        <v>23</v>
      </c>
      <c r="AY32" s="80" t="s">
        <v>59</v>
      </c>
      <c r="BE32" s="96">
        <f t="shared" si="4"/>
        <v>0</v>
      </c>
      <c r="BF32" s="96">
        <f t="shared" si="5"/>
        <v>0</v>
      </c>
      <c r="BG32" s="96">
        <f t="shared" si="6"/>
        <v>0</v>
      </c>
      <c r="BH32" s="96">
        <f t="shared" si="7"/>
        <v>0</v>
      </c>
      <c r="BI32" s="96">
        <f t="shared" si="8"/>
        <v>0</v>
      </c>
      <c r="BJ32" s="80" t="s">
        <v>5</v>
      </c>
      <c r="BK32" s="96">
        <f t="shared" si="9"/>
        <v>0</v>
      </c>
      <c r="BL32" s="80" t="s">
        <v>64</v>
      </c>
      <c r="BM32" s="80" t="s">
        <v>292</v>
      </c>
    </row>
    <row r="33" spans="1:65" s="71" customFormat="1" ht="57" customHeight="1">
      <c r="A33" s="4"/>
      <c r="B33" s="5"/>
      <c r="C33" s="23" t="s">
        <v>114</v>
      </c>
      <c r="D33" s="23" t="s">
        <v>60</v>
      </c>
      <c r="E33" s="24" t="s">
        <v>549</v>
      </c>
      <c r="F33" s="123" t="s">
        <v>304</v>
      </c>
      <c r="G33" s="123"/>
      <c r="H33" s="123"/>
      <c r="I33" s="123"/>
      <c r="J33" s="25" t="s">
        <v>296</v>
      </c>
      <c r="K33" s="26">
        <v>8</v>
      </c>
      <c r="L33" s="124"/>
      <c r="M33" s="124"/>
      <c r="N33" s="125">
        <f t="shared" si="0"/>
        <v>0</v>
      </c>
      <c r="O33" s="125"/>
      <c r="P33" s="125"/>
      <c r="Q33" s="125"/>
      <c r="R33" s="6"/>
      <c r="T33" s="92" t="s">
        <v>0</v>
      </c>
      <c r="U33" s="93" t="s">
        <v>15</v>
      </c>
      <c r="V33" s="94">
        <v>0</v>
      </c>
      <c r="W33" s="94">
        <f t="shared" si="1"/>
        <v>0</v>
      </c>
      <c r="X33" s="94">
        <v>0.0025</v>
      </c>
      <c r="Y33" s="94">
        <f t="shared" si="2"/>
        <v>0.02</v>
      </c>
      <c r="Z33" s="94">
        <v>0</v>
      </c>
      <c r="AA33" s="95">
        <f t="shared" si="3"/>
        <v>0</v>
      </c>
      <c r="AR33" s="80" t="s">
        <v>64</v>
      </c>
      <c r="AT33" s="80" t="s">
        <v>60</v>
      </c>
      <c r="AU33" s="80" t="s">
        <v>23</v>
      </c>
      <c r="AY33" s="80" t="s">
        <v>59</v>
      </c>
      <c r="BE33" s="96">
        <f t="shared" si="4"/>
        <v>0</v>
      </c>
      <c r="BF33" s="96">
        <f t="shared" si="5"/>
        <v>0</v>
      </c>
      <c r="BG33" s="96">
        <f t="shared" si="6"/>
        <v>0</v>
      </c>
      <c r="BH33" s="96">
        <f t="shared" si="7"/>
        <v>0</v>
      </c>
      <c r="BI33" s="96">
        <f t="shared" si="8"/>
        <v>0</v>
      </c>
      <c r="BJ33" s="80" t="s">
        <v>5</v>
      </c>
      <c r="BK33" s="96">
        <f t="shared" si="9"/>
        <v>0</v>
      </c>
      <c r="BL33" s="80" t="s">
        <v>64</v>
      </c>
      <c r="BM33" s="80" t="s">
        <v>550</v>
      </c>
    </row>
    <row r="34" spans="1:65" s="71" customFormat="1" ht="44.25" customHeight="1">
      <c r="A34" s="4"/>
      <c r="B34" s="5"/>
      <c r="C34" s="23" t="s">
        <v>2</v>
      </c>
      <c r="D34" s="23" t="s">
        <v>60</v>
      </c>
      <c r="E34" s="24" t="s">
        <v>307</v>
      </c>
      <c r="F34" s="123" t="s">
        <v>308</v>
      </c>
      <c r="G34" s="123"/>
      <c r="H34" s="123"/>
      <c r="I34" s="123"/>
      <c r="J34" s="25" t="s">
        <v>296</v>
      </c>
      <c r="K34" s="26">
        <v>1</v>
      </c>
      <c r="L34" s="124"/>
      <c r="M34" s="124"/>
      <c r="N34" s="125">
        <f t="shared" si="0"/>
        <v>0</v>
      </c>
      <c r="O34" s="125"/>
      <c r="P34" s="125"/>
      <c r="Q34" s="125"/>
      <c r="R34" s="6"/>
      <c r="T34" s="92" t="s">
        <v>0</v>
      </c>
      <c r="U34" s="93" t="s">
        <v>15</v>
      </c>
      <c r="V34" s="94">
        <v>0</v>
      </c>
      <c r="W34" s="94">
        <f t="shared" si="1"/>
        <v>0</v>
      </c>
      <c r="X34" s="94">
        <v>0.0005</v>
      </c>
      <c r="Y34" s="94">
        <f t="shared" si="2"/>
        <v>0.0005</v>
      </c>
      <c r="Z34" s="94">
        <v>0</v>
      </c>
      <c r="AA34" s="95">
        <f t="shared" si="3"/>
        <v>0</v>
      </c>
      <c r="AR34" s="80" t="s">
        <v>121</v>
      </c>
      <c r="AT34" s="80" t="s">
        <v>60</v>
      </c>
      <c r="AU34" s="80" t="s">
        <v>23</v>
      </c>
      <c r="AY34" s="80" t="s">
        <v>59</v>
      </c>
      <c r="BE34" s="96">
        <f t="shared" si="4"/>
        <v>0</v>
      </c>
      <c r="BF34" s="96">
        <f t="shared" si="5"/>
        <v>0</v>
      </c>
      <c r="BG34" s="96">
        <f t="shared" si="6"/>
        <v>0</v>
      </c>
      <c r="BH34" s="96">
        <f t="shared" si="7"/>
        <v>0</v>
      </c>
      <c r="BI34" s="96">
        <f t="shared" si="8"/>
        <v>0</v>
      </c>
      <c r="BJ34" s="80" t="s">
        <v>5</v>
      </c>
      <c r="BK34" s="96">
        <f t="shared" si="9"/>
        <v>0</v>
      </c>
      <c r="BL34" s="80" t="s">
        <v>121</v>
      </c>
      <c r="BM34" s="80" t="s">
        <v>309</v>
      </c>
    </row>
    <row r="35" spans="1:65" s="71" customFormat="1" ht="22.5" customHeight="1">
      <c r="A35" s="4"/>
      <c r="B35" s="5"/>
      <c r="C35" s="23" t="s">
        <v>121</v>
      </c>
      <c r="D35" s="23" t="s">
        <v>60</v>
      </c>
      <c r="E35" s="24" t="s">
        <v>319</v>
      </c>
      <c r="F35" s="123" t="s">
        <v>320</v>
      </c>
      <c r="G35" s="123"/>
      <c r="H35" s="123"/>
      <c r="I35" s="123"/>
      <c r="J35" s="25" t="s">
        <v>321</v>
      </c>
      <c r="K35" s="26">
        <v>45</v>
      </c>
      <c r="L35" s="124"/>
      <c r="M35" s="124"/>
      <c r="N35" s="125">
        <f t="shared" si="0"/>
        <v>0</v>
      </c>
      <c r="O35" s="125"/>
      <c r="P35" s="125"/>
      <c r="Q35" s="125"/>
      <c r="R35" s="6"/>
      <c r="T35" s="92" t="s">
        <v>0</v>
      </c>
      <c r="U35" s="93" t="s">
        <v>15</v>
      </c>
      <c r="V35" s="94">
        <v>0</v>
      </c>
      <c r="W35" s="94">
        <f t="shared" si="1"/>
        <v>0</v>
      </c>
      <c r="X35" s="94">
        <v>0</v>
      </c>
      <c r="Y35" s="94">
        <f t="shared" si="2"/>
        <v>0</v>
      </c>
      <c r="Z35" s="94">
        <v>0</v>
      </c>
      <c r="AA35" s="95">
        <f t="shared" si="3"/>
        <v>0</v>
      </c>
      <c r="AR35" s="80" t="s">
        <v>64</v>
      </c>
      <c r="AT35" s="80" t="s">
        <v>60</v>
      </c>
      <c r="AU35" s="80" t="s">
        <v>23</v>
      </c>
      <c r="AY35" s="80" t="s">
        <v>59</v>
      </c>
      <c r="BE35" s="96">
        <f t="shared" si="4"/>
        <v>0</v>
      </c>
      <c r="BF35" s="96">
        <f t="shared" si="5"/>
        <v>0</v>
      </c>
      <c r="BG35" s="96">
        <f t="shared" si="6"/>
        <v>0</v>
      </c>
      <c r="BH35" s="96">
        <f t="shared" si="7"/>
        <v>0</v>
      </c>
      <c r="BI35" s="96">
        <f t="shared" si="8"/>
        <v>0</v>
      </c>
      <c r="BJ35" s="80" t="s">
        <v>5</v>
      </c>
      <c r="BK35" s="96">
        <f t="shared" si="9"/>
        <v>0</v>
      </c>
      <c r="BL35" s="80" t="s">
        <v>64</v>
      </c>
      <c r="BM35" s="80" t="s">
        <v>322</v>
      </c>
    </row>
    <row r="36" spans="1:65" s="71" customFormat="1" ht="22.5" customHeight="1">
      <c r="A36" s="4"/>
      <c r="B36" s="5"/>
      <c r="C36" s="23" t="s">
        <v>125</v>
      </c>
      <c r="D36" s="23" t="s">
        <v>60</v>
      </c>
      <c r="E36" s="24" t="s">
        <v>324</v>
      </c>
      <c r="F36" s="123" t="s">
        <v>325</v>
      </c>
      <c r="G36" s="123"/>
      <c r="H36" s="123"/>
      <c r="I36" s="123"/>
      <c r="J36" s="25" t="s">
        <v>321</v>
      </c>
      <c r="K36" s="26">
        <v>37</v>
      </c>
      <c r="L36" s="124"/>
      <c r="M36" s="124"/>
      <c r="N36" s="125">
        <f t="shared" si="0"/>
        <v>0</v>
      </c>
      <c r="O36" s="125"/>
      <c r="P36" s="125"/>
      <c r="Q36" s="125"/>
      <c r="R36" s="6"/>
      <c r="T36" s="92" t="s">
        <v>0</v>
      </c>
      <c r="U36" s="93" t="s">
        <v>15</v>
      </c>
      <c r="V36" s="94">
        <v>0</v>
      </c>
      <c r="W36" s="94">
        <f t="shared" si="1"/>
        <v>0</v>
      </c>
      <c r="X36" s="94">
        <v>0</v>
      </c>
      <c r="Y36" s="94">
        <f t="shared" si="2"/>
        <v>0</v>
      </c>
      <c r="Z36" s="94">
        <v>0</v>
      </c>
      <c r="AA36" s="95">
        <f t="shared" si="3"/>
        <v>0</v>
      </c>
      <c r="AR36" s="80" t="s">
        <v>64</v>
      </c>
      <c r="AT36" s="80" t="s">
        <v>60</v>
      </c>
      <c r="AU36" s="80" t="s">
        <v>23</v>
      </c>
      <c r="AY36" s="80" t="s">
        <v>59</v>
      </c>
      <c r="BE36" s="96">
        <f t="shared" si="4"/>
        <v>0</v>
      </c>
      <c r="BF36" s="96">
        <f t="shared" si="5"/>
        <v>0</v>
      </c>
      <c r="BG36" s="96">
        <f t="shared" si="6"/>
        <v>0</v>
      </c>
      <c r="BH36" s="96">
        <f t="shared" si="7"/>
        <v>0</v>
      </c>
      <c r="BI36" s="96">
        <f t="shared" si="8"/>
        <v>0</v>
      </c>
      <c r="BJ36" s="80" t="s">
        <v>5</v>
      </c>
      <c r="BK36" s="96">
        <f t="shared" si="9"/>
        <v>0</v>
      </c>
      <c r="BL36" s="80" t="s">
        <v>64</v>
      </c>
      <c r="BM36" s="80" t="s">
        <v>326</v>
      </c>
    </row>
    <row r="37" spans="1:65" s="71" customFormat="1" ht="31.5" customHeight="1">
      <c r="A37" s="4"/>
      <c r="B37" s="5"/>
      <c r="C37" s="23" t="s">
        <v>130</v>
      </c>
      <c r="D37" s="23" t="s">
        <v>60</v>
      </c>
      <c r="E37" s="24" t="s">
        <v>328</v>
      </c>
      <c r="F37" s="123" t="s">
        <v>329</v>
      </c>
      <c r="G37" s="123"/>
      <c r="H37" s="123"/>
      <c r="I37" s="123"/>
      <c r="J37" s="25" t="s">
        <v>330</v>
      </c>
      <c r="K37" s="26">
        <v>1</v>
      </c>
      <c r="L37" s="124"/>
      <c r="M37" s="124"/>
      <c r="N37" s="125">
        <f t="shared" si="0"/>
        <v>0</v>
      </c>
      <c r="O37" s="125"/>
      <c r="P37" s="125"/>
      <c r="Q37" s="125"/>
      <c r="R37" s="6"/>
      <c r="T37" s="92" t="s">
        <v>0</v>
      </c>
      <c r="U37" s="93" t="s">
        <v>15</v>
      </c>
      <c r="V37" s="94">
        <v>0</v>
      </c>
      <c r="W37" s="94">
        <f t="shared" si="1"/>
        <v>0</v>
      </c>
      <c r="X37" s="94">
        <v>0</v>
      </c>
      <c r="Y37" s="94">
        <f t="shared" si="2"/>
        <v>0</v>
      </c>
      <c r="Z37" s="94">
        <v>0</v>
      </c>
      <c r="AA37" s="95">
        <f t="shared" si="3"/>
        <v>0</v>
      </c>
      <c r="AR37" s="80" t="s">
        <v>64</v>
      </c>
      <c r="AT37" s="80" t="s">
        <v>60</v>
      </c>
      <c r="AU37" s="80" t="s">
        <v>23</v>
      </c>
      <c r="AY37" s="80" t="s">
        <v>59</v>
      </c>
      <c r="BE37" s="96">
        <f t="shared" si="4"/>
        <v>0</v>
      </c>
      <c r="BF37" s="96">
        <f t="shared" si="5"/>
        <v>0</v>
      </c>
      <c r="BG37" s="96">
        <f t="shared" si="6"/>
        <v>0</v>
      </c>
      <c r="BH37" s="96">
        <f t="shared" si="7"/>
        <v>0</v>
      </c>
      <c r="BI37" s="96">
        <f t="shared" si="8"/>
        <v>0</v>
      </c>
      <c r="BJ37" s="80" t="s">
        <v>5</v>
      </c>
      <c r="BK37" s="96">
        <f t="shared" si="9"/>
        <v>0</v>
      </c>
      <c r="BL37" s="80" t="s">
        <v>64</v>
      </c>
      <c r="BM37" s="80" t="s">
        <v>558</v>
      </c>
    </row>
    <row r="38" spans="1:63" s="84" customFormat="1" ht="29.85" customHeight="1">
      <c r="A38" s="21"/>
      <c r="B38" s="17"/>
      <c r="C38" s="18"/>
      <c r="D38" s="22" t="s">
        <v>33</v>
      </c>
      <c r="E38" s="22"/>
      <c r="F38" s="22"/>
      <c r="G38" s="22"/>
      <c r="H38" s="22"/>
      <c r="I38" s="22"/>
      <c r="J38" s="22"/>
      <c r="K38" s="22"/>
      <c r="L38" s="91"/>
      <c r="M38" s="91"/>
      <c r="N38" s="126">
        <f>BK38</f>
        <v>0</v>
      </c>
      <c r="O38" s="127"/>
      <c r="P38" s="127"/>
      <c r="Q38" s="127"/>
      <c r="R38" s="20"/>
      <c r="T38" s="85"/>
      <c r="U38" s="82"/>
      <c r="V38" s="82"/>
      <c r="W38" s="86">
        <f>SUM(W39:W44)</f>
        <v>627.7840000000001</v>
      </c>
      <c r="X38" s="82"/>
      <c r="Y38" s="86">
        <f>SUM(Y39:Y44)</f>
        <v>0</v>
      </c>
      <c r="Z38" s="82"/>
      <c r="AA38" s="87">
        <f>SUM(AA39:AA44)</f>
        <v>0</v>
      </c>
      <c r="AR38" s="88" t="s">
        <v>5</v>
      </c>
      <c r="AT38" s="89" t="s">
        <v>17</v>
      </c>
      <c r="AU38" s="89" t="s">
        <v>5</v>
      </c>
      <c r="AY38" s="88" t="s">
        <v>59</v>
      </c>
      <c r="BK38" s="90">
        <f>SUM(BK39:BK44)</f>
        <v>0</v>
      </c>
    </row>
    <row r="39" spans="1:65" s="71" customFormat="1" ht="31.5" customHeight="1">
      <c r="A39" s="4"/>
      <c r="B39" s="5"/>
      <c r="C39" s="23" t="s">
        <v>134</v>
      </c>
      <c r="D39" s="23" t="s">
        <v>60</v>
      </c>
      <c r="E39" s="24" t="s">
        <v>333</v>
      </c>
      <c r="F39" s="123" t="s">
        <v>334</v>
      </c>
      <c r="G39" s="123"/>
      <c r="H39" s="123"/>
      <c r="I39" s="123"/>
      <c r="J39" s="25" t="s">
        <v>80</v>
      </c>
      <c r="K39" s="26">
        <v>60.548</v>
      </c>
      <c r="L39" s="124"/>
      <c r="M39" s="124"/>
      <c r="N39" s="125">
        <f aca="true" t="shared" si="10" ref="N39:N44">ROUND(L39*K39,2)</f>
        <v>0</v>
      </c>
      <c r="O39" s="125"/>
      <c r="P39" s="125"/>
      <c r="Q39" s="125"/>
      <c r="R39" s="6"/>
      <c r="T39" s="92" t="s">
        <v>0</v>
      </c>
      <c r="U39" s="93" t="s">
        <v>15</v>
      </c>
      <c r="V39" s="94">
        <v>10.3</v>
      </c>
      <c r="W39" s="94">
        <f aca="true" t="shared" si="11" ref="W39:W44">V39*K39</f>
        <v>623.6444</v>
      </c>
      <c r="X39" s="94">
        <v>0</v>
      </c>
      <c r="Y39" s="94">
        <f aca="true" t="shared" si="12" ref="Y39:Y44">X39*K39</f>
        <v>0</v>
      </c>
      <c r="Z39" s="94">
        <v>0</v>
      </c>
      <c r="AA39" s="95">
        <f aca="true" t="shared" si="13" ref="AA39:AA44">Z39*K39</f>
        <v>0</v>
      </c>
      <c r="AR39" s="80" t="s">
        <v>64</v>
      </c>
      <c r="AT39" s="80" t="s">
        <v>60</v>
      </c>
      <c r="AU39" s="80" t="s">
        <v>23</v>
      </c>
      <c r="AY39" s="80" t="s">
        <v>59</v>
      </c>
      <c r="BE39" s="96">
        <f aca="true" t="shared" si="14" ref="BE39:BE44">IF(U39="základní",N39,0)</f>
        <v>0</v>
      </c>
      <c r="BF39" s="96">
        <f aca="true" t="shared" si="15" ref="BF39:BF44">IF(U39="snížená",N39,0)</f>
        <v>0</v>
      </c>
      <c r="BG39" s="96">
        <f aca="true" t="shared" si="16" ref="BG39:BG44">IF(U39="zákl. přenesená",N39,0)</f>
        <v>0</v>
      </c>
      <c r="BH39" s="96">
        <f aca="true" t="shared" si="17" ref="BH39:BH44">IF(U39="sníž. přenesená",N39,0)</f>
        <v>0</v>
      </c>
      <c r="BI39" s="96">
        <f aca="true" t="shared" si="18" ref="BI39:BI44">IF(U39="nulová",N39,0)</f>
        <v>0</v>
      </c>
      <c r="BJ39" s="80" t="s">
        <v>5</v>
      </c>
      <c r="BK39" s="96">
        <f aca="true" t="shared" si="19" ref="BK39:BK44">ROUND(L39*K39,2)</f>
        <v>0</v>
      </c>
      <c r="BL39" s="80" t="s">
        <v>64</v>
      </c>
      <c r="BM39" s="80" t="s">
        <v>335</v>
      </c>
    </row>
    <row r="40" spans="1:65" s="71" customFormat="1" ht="31.5" customHeight="1">
      <c r="A40" s="4"/>
      <c r="B40" s="5"/>
      <c r="C40" s="23" t="s">
        <v>138</v>
      </c>
      <c r="D40" s="23" t="s">
        <v>60</v>
      </c>
      <c r="E40" s="24" t="s">
        <v>337</v>
      </c>
      <c r="F40" s="123" t="s">
        <v>338</v>
      </c>
      <c r="G40" s="123"/>
      <c r="H40" s="123"/>
      <c r="I40" s="123"/>
      <c r="J40" s="25" t="s">
        <v>80</v>
      </c>
      <c r="K40" s="26">
        <v>31.6</v>
      </c>
      <c r="L40" s="124"/>
      <c r="M40" s="124"/>
      <c r="N40" s="125">
        <f t="shared" si="10"/>
        <v>0</v>
      </c>
      <c r="O40" s="125"/>
      <c r="P40" s="125"/>
      <c r="Q40" s="125"/>
      <c r="R40" s="6"/>
      <c r="T40" s="92" t="s">
        <v>0</v>
      </c>
      <c r="U40" s="93" t="s">
        <v>15</v>
      </c>
      <c r="V40" s="94">
        <v>0.006</v>
      </c>
      <c r="W40" s="94">
        <f t="shared" si="11"/>
        <v>0.18960000000000002</v>
      </c>
      <c r="X40" s="94">
        <v>0</v>
      </c>
      <c r="Y40" s="94">
        <f t="shared" si="12"/>
        <v>0</v>
      </c>
      <c r="Z40" s="94">
        <v>0</v>
      </c>
      <c r="AA40" s="95">
        <f t="shared" si="13"/>
        <v>0</v>
      </c>
      <c r="AR40" s="80" t="s">
        <v>64</v>
      </c>
      <c r="AT40" s="80" t="s">
        <v>60</v>
      </c>
      <c r="AU40" s="80" t="s">
        <v>23</v>
      </c>
      <c r="AY40" s="80" t="s">
        <v>59</v>
      </c>
      <c r="BE40" s="96">
        <f t="shared" si="14"/>
        <v>0</v>
      </c>
      <c r="BF40" s="96">
        <f t="shared" si="15"/>
        <v>0</v>
      </c>
      <c r="BG40" s="96">
        <f t="shared" si="16"/>
        <v>0</v>
      </c>
      <c r="BH40" s="96">
        <f t="shared" si="17"/>
        <v>0</v>
      </c>
      <c r="BI40" s="96">
        <f t="shared" si="18"/>
        <v>0</v>
      </c>
      <c r="BJ40" s="80" t="s">
        <v>5</v>
      </c>
      <c r="BK40" s="96">
        <f t="shared" si="19"/>
        <v>0</v>
      </c>
      <c r="BL40" s="80" t="s">
        <v>64</v>
      </c>
      <c r="BM40" s="80" t="s">
        <v>339</v>
      </c>
    </row>
    <row r="41" spans="1:65" s="71" customFormat="1" ht="31.5" customHeight="1">
      <c r="A41" s="4"/>
      <c r="B41" s="5"/>
      <c r="C41" s="23" t="s">
        <v>1</v>
      </c>
      <c r="D41" s="23" t="s">
        <v>60</v>
      </c>
      <c r="E41" s="24" t="s">
        <v>341</v>
      </c>
      <c r="F41" s="123" t="s">
        <v>342</v>
      </c>
      <c r="G41" s="123"/>
      <c r="H41" s="123"/>
      <c r="I41" s="123"/>
      <c r="J41" s="25" t="s">
        <v>80</v>
      </c>
      <c r="K41" s="26">
        <v>31.6</v>
      </c>
      <c r="L41" s="124"/>
      <c r="M41" s="124"/>
      <c r="N41" s="125">
        <f t="shared" si="10"/>
        <v>0</v>
      </c>
      <c r="O41" s="125"/>
      <c r="P41" s="125"/>
      <c r="Q41" s="125"/>
      <c r="R41" s="6"/>
      <c r="T41" s="92" t="s">
        <v>0</v>
      </c>
      <c r="U41" s="93" t="s">
        <v>15</v>
      </c>
      <c r="V41" s="94">
        <v>0.125</v>
      </c>
      <c r="W41" s="94">
        <f t="shared" si="11"/>
        <v>3.95</v>
      </c>
      <c r="X41" s="94">
        <v>0</v>
      </c>
      <c r="Y41" s="94">
        <f t="shared" si="12"/>
        <v>0</v>
      </c>
      <c r="Z41" s="94">
        <v>0</v>
      </c>
      <c r="AA41" s="95">
        <f t="shared" si="13"/>
        <v>0</v>
      </c>
      <c r="AR41" s="80" t="s">
        <v>64</v>
      </c>
      <c r="AT41" s="80" t="s">
        <v>60</v>
      </c>
      <c r="AU41" s="80" t="s">
        <v>23</v>
      </c>
      <c r="AY41" s="80" t="s">
        <v>59</v>
      </c>
      <c r="BE41" s="96">
        <f t="shared" si="14"/>
        <v>0</v>
      </c>
      <c r="BF41" s="96">
        <f t="shared" si="15"/>
        <v>0</v>
      </c>
      <c r="BG41" s="96">
        <f t="shared" si="16"/>
        <v>0</v>
      </c>
      <c r="BH41" s="96">
        <f t="shared" si="17"/>
        <v>0</v>
      </c>
      <c r="BI41" s="96">
        <f t="shared" si="18"/>
        <v>0</v>
      </c>
      <c r="BJ41" s="80" t="s">
        <v>5</v>
      </c>
      <c r="BK41" s="96">
        <f t="shared" si="19"/>
        <v>0</v>
      </c>
      <c r="BL41" s="80" t="s">
        <v>64</v>
      </c>
      <c r="BM41" s="80" t="s">
        <v>343</v>
      </c>
    </row>
    <row r="42" spans="1:65" s="71" customFormat="1" ht="31.5" customHeight="1">
      <c r="A42" s="4"/>
      <c r="B42" s="5"/>
      <c r="C42" s="23" t="s">
        <v>145</v>
      </c>
      <c r="D42" s="23" t="s">
        <v>60</v>
      </c>
      <c r="E42" s="24" t="s">
        <v>345</v>
      </c>
      <c r="F42" s="123" t="s">
        <v>346</v>
      </c>
      <c r="G42" s="123"/>
      <c r="H42" s="123"/>
      <c r="I42" s="123"/>
      <c r="J42" s="25" t="s">
        <v>80</v>
      </c>
      <c r="K42" s="26">
        <v>25.428</v>
      </c>
      <c r="L42" s="124"/>
      <c r="M42" s="124"/>
      <c r="N42" s="125">
        <f t="shared" si="10"/>
        <v>0</v>
      </c>
      <c r="O42" s="125"/>
      <c r="P42" s="125"/>
      <c r="Q42" s="125"/>
      <c r="R42" s="6"/>
      <c r="T42" s="92" t="s">
        <v>0</v>
      </c>
      <c r="U42" s="93" t="s">
        <v>15</v>
      </c>
      <c r="V42" s="94">
        <v>0</v>
      </c>
      <c r="W42" s="94">
        <f t="shared" si="11"/>
        <v>0</v>
      </c>
      <c r="X42" s="94">
        <v>0</v>
      </c>
      <c r="Y42" s="94">
        <f t="shared" si="12"/>
        <v>0</v>
      </c>
      <c r="Z42" s="94">
        <v>0</v>
      </c>
      <c r="AA42" s="95">
        <f t="shared" si="13"/>
        <v>0</v>
      </c>
      <c r="AR42" s="80" t="s">
        <v>64</v>
      </c>
      <c r="AT42" s="80" t="s">
        <v>60</v>
      </c>
      <c r="AU42" s="80" t="s">
        <v>23</v>
      </c>
      <c r="AY42" s="80" t="s">
        <v>59</v>
      </c>
      <c r="BE42" s="96">
        <f t="shared" si="14"/>
        <v>0</v>
      </c>
      <c r="BF42" s="96">
        <f t="shared" si="15"/>
        <v>0</v>
      </c>
      <c r="BG42" s="96">
        <f t="shared" si="16"/>
        <v>0</v>
      </c>
      <c r="BH42" s="96">
        <f t="shared" si="17"/>
        <v>0</v>
      </c>
      <c r="BI42" s="96">
        <f t="shared" si="18"/>
        <v>0</v>
      </c>
      <c r="BJ42" s="80" t="s">
        <v>5</v>
      </c>
      <c r="BK42" s="96">
        <f t="shared" si="19"/>
        <v>0</v>
      </c>
      <c r="BL42" s="80" t="s">
        <v>64</v>
      </c>
      <c r="BM42" s="80" t="s">
        <v>347</v>
      </c>
    </row>
    <row r="43" spans="1:65" s="71" customFormat="1" ht="31.5" customHeight="1">
      <c r="A43" s="4"/>
      <c r="B43" s="5"/>
      <c r="C43" s="23" t="s">
        <v>149</v>
      </c>
      <c r="D43" s="23" t="s">
        <v>60</v>
      </c>
      <c r="E43" s="24" t="s">
        <v>349</v>
      </c>
      <c r="F43" s="123" t="s">
        <v>350</v>
      </c>
      <c r="G43" s="123"/>
      <c r="H43" s="123"/>
      <c r="I43" s="123"/>
      <c r="J43" s="25" t="s">
        <v>80</v>
      </c>
      <c r="K43" s="26">
        <v>1.172</v>
      </c>
      <c r="L43" s="124"/>
      <c r="M43" s="124"/>
      <c r="N43" s="125">
        <f t="shared" si="10"/>
        <v>0</v>
      </c>
      <c r="O43" s="125"/>
      <c r="P43" s="125"/>
      <c r="Q43" s="125"/>
      <c r="R43" s="6"/>
      <c r="T43" s="92" t="s">
        <v>0</v>
      </c>
      <c r="U43" s="93" t="s">
        <v>15</v>
      </c>
      <c r="V43" s="94">
        <v>0</v>
      </c>
      <c r="W43" s="94">
        <f t="shared" si="11"/>
        <v>0</v>
      </c>
      <c r="X43" s="94">
        <v>0</v>
      </c>
      <c r="Y43" s="94">
        <f t="shared" si="12"/>
        <v>0</v>
      </c>
      <c r="Z43" s="94">
        <v>0</v>
      </c>
      <c r="AA43" s="95">
        <f t="shared" si="13"/>
        <v>0</v>
      </c>
      <c r="AR43" s="80" t="s">
        <v>64</v>
      </c>
      <c r="AT43" s="80" t="s">
        <v>60</v>
      </c>
      <c r="AU43" s="80" t="s">
        <v>23</v>
      </c>
      <c r="AY43" s="80" t="s">
        <v>59</v>
      </c>
      <c r="BE43" s="96">
        <f t="shared" si="14"/>
        <v>0</v>
      </c>
      <c r="BF43" s="96">
        <f t="shared" si="15"/>
        <v>0</v>
      </c>
      <c r="BG43" s="96">
        <f t="shared" si="16"/>
        <v>0</v>
      </c>
      <c r="BH43" s="96">
        <f t="shared" si="17"/>
        <v>0</v>
      </c>
      <c r="BI43" s="96">
        <f t="shared" si="18"/>
        <v>0</v>
      </c>
      <c r="BJ43" s="80" t="s">
        <v>5</v>
      </c>
      <c r="BK43" s="96">
        <f t="shared" si="19"/>
        <v>0</v>
      </c>
      <c r="BL43" s="80" t="s">
        <v>64</v>
      </c>
      <c r="BM43" s="80" t="s">
        <v>351</v>
      </c>
    </row>
    <row r="44" spans="1:65" s="71" customFormat="1" ht="31.5" customHeight="1">
      <c r="A44" s="4"/>
      <c r="B44" s="5"/>
      <c r="C44" s="23" t="s">
        <v>153</v>
      </c>
      <c r="D44" s="23" t="s">
        <v>60</v>
      </c>
      <c r="E44" s="24" t="s">
        <v>352</v>
      </c>
      <c r="F44" s="123" t="s">
        <v>353</v>
      </c>
      <c r="G44" s="123"/>
      <c r="H44" s="123"/>
      <c r="I44" s="123"/>
      <c r="J44" s="25" t="s">
        <v>80</v>
      </c>
      <c r="K44" s="26">
        <v>5</v>
      </c>
      <c r="L44" s="124"/>
      <c r="M44" s="124"/>
      <c r="N44" s="125">
        <f t="shared" si="10"/>
        <v>0</v>
      </c>
      <c r="O44" s="125"/>
      <c r="P44" s="125"/>
      <c r="Q44" s="125"/>
      <c r="R44" s="6"/>
      <c r="T44" s="92" t="s">
        <v>0</v>
      </c>
      <c r="U44" s="93" t="s">
        <v>15</v>
      </c>
      <c r="V44" s="94">
        <v>0</v>
      </c>
      <c r="W44" s="94">
        <f t="shared" si="11"/>
        <v>0</v>
      </c>
      <c r="X44" s="94">
        <v>0</v>
      </c>
      <c r="Y44" s="94">
        <f t="shared" si="12"/>
        <v>0</v>
      </c>
      <c r="Z44" s="94">
        <v>0</v>
      </c>
      <c r="AA44" s="95">
        <f t="shared" si="13"/>
        <v>0</v>
      </c>
      <c r="AR44" s="80" t="s">
        <v>64</v>
      </c>
      <c r="AT44" s="80" t="s">
        <v>60</v>
      </c>
      <c r="AU44" s="80" t="s">
        <v>23</v>
      </c>
      <c r="AY44" s="80" t="s">
        <v>59</v>
      </c>
      <c r="BE44" s="96">
        <f t="shared" si="14"/>
        <v>0</v>
      </c>
      <c r="BF44" s="96">
        <f t="shared" si="15"/>
        <v>0</v>
      </c>
      <c r="BG44" s="96">
        <f t="shared" si="16"/>
        <v>0</v>
      </c>
      <c r="BH44" s="96">
        <f t="shared" si="17"/>
        <v>0</v>
      </c>
      <c r="BI44" s="96">
        <f t="shared" si="18"/>
        <v>0</v>
      </c>
      <c r="BJ44" s="80" t="s">
        <v>5</v>
      </c>
      <c r="BK44" s="96">
        <f t="shared" si="19"/>
        <v>0</v>
      </c>
      <c r="BL44" s="80" t="s">
        <v>64</v>
      </c>
      <c r="BM44" s="80" t="s">
        <v>354</v>
      </c>
    </row>
    <row r="45" spans="1:63" s="84" customFormat="1" ht="29.85" customHeight="1">
      <c r="A45" s="21"/>
      <c r="B45" s="17"/>
      <c r="C45" s="18"/>
      <c r="D45" s="22" t="s">
        <v>34</v>
      </c>
      <c r="E45" s="22"/>
      <c r="F45" s="22"/>
      <c r="G45" s="22"/>
      <c r="H45" s="22"/>
      <c r="I45" s="22"/>
      <c r="J45" s="22"/>
      <c r="K45" s="22"/>
      <c r="L45" s="91"/>
      <c r="M45" s="91"/>
      <c r="N45" s="126">
        <f>BK45</f>
        <v>0</v>
      </c>
      <c r="O45" s="127"/>
      <c r="P45" s="127"/>
      <c r="Q45" s="127"/>
      <c r="R45" s="20"/>
      <c r="T45" s="85"/>
      <c r="U45" s="82"/>
      <c r="V45" s="82"/>
      <c r="W45" s="86">
        <f>W46</f>
        <v>14.435608000000002</v>
      </c>
      <c r="X45" s="82"/>
      <c r="Y45" s="86">
        <f>Y46</f>
        <v>0</v>
      </c>
      <c r="Z45" s="82"/>
      <c r="AA45" s="87">
        <f>AA46</f>
        <v>0</v>
      </c>
      <c r="AR45" s="88" t="s">
        <v>5</v>
      </c>
      <c r="AT45" s="89" t="s">
        <v>17</v>
      </c>
      <c r="AU45" s="89" t="s">
        <v>5</v>
      </c>
      <c r="AY45" s="88" t="s">
        <v>59</v>
      </c>
      <c r="BK45" s="90">
        <f>BK46</f>
        <v>0</v>
      </c>
    </row>
    <row r="46" spans="1:65" s="71" customFormat="1" ht="22.5" customHeight="1">
      <c r="A46" s="4"/>
      <c r="B46" s="5"/>
      <c r="C46" s="23" t="s">
        <v>155</v>
      </c>
      <c r="D46" s="23" t="s">
        <v>60</v>
      </c>
      <c r="E46" s="24" t="s">
        <v>355</v>
      </c>
      <c r="F46" s="123" t="s">
        <v>356</v>
      </c>
      <c r="G46" s="123"/>
      <c r="H46" s="123"/>
      <c r="I46" s="123"/>
      <c r="J46" s="25" t="s">
        <v>80</v>
      </c>
      <c r="K46" s="26">
        <v>44.011</v>
      </c>
      <c r="L46" s="124"/>
      <c r="M46" s="124"/>
      <c r="N46" s="125">
        <f>ROUND(L46*K46,2)</f>
        <v>0</v>
      </c>
      <c r="O46" s="125"/>
      <c r="P46" s="125"/>
      <c r="Q46" s="125"/>
      <c r="R46" s="6"/>
      <c r="T46" s="92" t="s">
        <v>0</v>
      </c>
      <c r="U46" s="93" t="s">
        <v>15</v>
      </c>
      <c r="V46" s="94">
        <v>0.328</v>
      </c>
      <c r="W46" s="94">
        <f>V46*K46</f>
        <v>14.435608000000002</v>
      </c>
      <c r="X46" s="94">
        <v>0</v>
      </c>
      <c r="Y46" s="94">
        <f>X46*K46</f>
        <v>0</v>
      </c>
      <c r="Z46" s="94">
        <v>0</v>
      </c>
      <c r="AA46" s="95">
        <f>Z46*K46</f>
        <v>0</v>
      </c>
      <c r="AR46" s="80" t="s">
        <v>64</v>
      </c>
      <c r="AT46" s="80" t="s">
        <v>60</v>
      </c>
      <c r="AU46" s="80" t="s">
        <v>23</v>
      </c>
      <c r="AY46" s="80" t="s">
        <v>59</v>
      </c>
      <c r="BE46" s="96">
        <f>IF(U46="základní",N46,0)</f>
        <v>0</v>
      </c>
      <c r="BF46" s="96">
        <f>IF(U46="snížená",N46,0)</f>
        <v>0</v>
      </c>
      <c r="BG46" s="96">
        <f>IF(U46="zákl. přenesená",N46,0)</f>
        <v>0</v>
      </c>
      <c r="BH46" s="96">
        <f>IF(U46="sníž. přenesená",N46,0)</f>
        <v>0</v>
      </c>
      <c r="BI46" s="96">
        <f>IF(U46="nulová",N46,0)</f>
        <v>0</v>
      </c>
      <c r="BJ46" s="80" t="s">
        <v>5</v>
      </c>
      <c r="BK46" s="96">
        <f>ROUND(L46*K46,2)</f>
        <v>0</v>
      </c>
      <c r="BL46" s="80" t="s">
        <v>64</v>
      </c>
      <c r="BM46" s="80" t="s">
        <v>357</v>
      </c>
    </row>
    <row r="47" spans="1:63" s="84" customFormat="1" ht="37.35" customHeight="1">
      <c r="A47" s="21"/>
      <c r="B47" s="17"/>
      <c r="C47" s="18"/>
      <c r="D47" s="19" t="s">
        <v>35</v>
      </c>
      <c r="E47" s="19"/>
      <c r="F47" s="19"/>
      <c r="G47" s="19"/>
      <c r="H47" s="19"/>
      <c r="I47" s="19"/>
      <c r="J47" s="19"/>
      <c r="K47" s="19"/>
      <c r="L47" s="83"/>
      <c r="M47" s="83"/>
      <c r="N47" s="131">
        <f>BK47</f>
        <v>0</v>
      </c>
      <c r="O47" s="132"/>
      <c r="P47" s="132"/>
      <c r="Q47" s="132"/>
      <c r="R47" s="20"/>
      <c r="T47" s="85"/>
      <c r="U47" s="82"/>
      <c r="V47" s="82"/>
      <c r="W47" s="86">
        <f>W48+W61</f>
        <v>824.725805</v>
      </c>
      <c r="X47" s="82"/>
      <c r="Y47" s="86">
        <f>Y48+Y61</f>
        <v>4.049621200000001</v>
      </c>
      <c r="Z47" s="82"/>
      <c r="AA47" s="87">
        <f>AA48+AA61</f>
        <v>1.9263023</v>
      </c>
      <c r="AR47" s="88" t="s">
        <v>23</v>
      </c>
      <c r="AT47" s="89" t="s">
        <v>17</v>
      </c>
      <c r="AU47" s="89" t="s">
        <v>18</v>
      </c>
      <c r="AY47" s="88" t="s">
        <v>59</v>
      </c>
      <c r="BK47" s="90">
        <f>BK48+BK61</f>
        <v>0</v>
      </c>
    </row>
    <row r="48" spans="1:63" s="84" customFormat="1" ht="19.9" customHeight="1">
      <c r="A48" s="21"/>
      <c r="B48" s="17"/>
      <c r="C48" s="18"/>
      <c r="D48" s="22" t="s">
        <v>40</v>
      </c>
      <c r="E48" s="22"/>
      <c r="F48" s="22"/>
      <c r="G48" s="22"/>
      <c r="H48" s="22"/>
      <c r="I48" s="22"/>
      <c r="J48" s="22"/>
      <c r="K48" s="22"/>
      <c r="L48" s="91"/>
      <c r="M48" s="91"/>
      <c r="N48" s="133">
        <f>BK48</f>
        <v>0</v>
      </c>
      <c r="O48" s="134"/>
      <c r="P48" s="134"/>
      <c r="Q48" s="134"/>
      <c r="R48" s="20"/>
      <c r="T48" s="85"/>
      <c r="U48" s="82"/>
      <c r="V48" s="82"/>
      <c r="W48" s="86">
        <f>SUM(W49:W60)</f>
        <v>822.2338050000001</v>
      </c>
      <c r="X48" s="82"/>
      <c r="Y48" s="86">
        <f>SUM(Y49:Y60)</f>
        <v>3.925221200000001</v>
      </c>
      <c r="Z48" s="82"/>
      <c r="AA48" s="87">
        <f>SUM(AA49:AA60)</f>
        <v>1.9263023</v>
      </c>
      <c r="AR48" s="88" t="s">
        <v>23</v>
      </c>
      <c r="AT48" s="89" t="s">
        <v>17</v>
      </c>
      <c r="AU48" s="89" t="s">
        <v>5</v>
      </c>
      <c r="AY48" s="88" t="s">
        <v>59</v>
      </c>
      <c r="BK48" s="90">
        <f>SUM(BK49:BK60)</f>
        <v>0</v>
      </c>
    </row>
    <row r="49" spans="1:65" s="71" customFormat="1" ht="22.5" customHeight="1">
      <c r="A49" s="4"/>
      <c r="B49" s="5"/>
      <c r="C49" s="23" t="s">
        <v>159</v>
      </c>
      <c r="D49" s="23" t="s">
        <v>60</v>
      </c>
      <c r="E49" s="24" t="s">
        <v>436</v>
      </c>
      <c r="F49" s="123" t="s">
        <v>437</v>
      </c>
      <c r="G49" s="123"/>
      <c r="H49" s="123"/>
      <c r="I49" s="123"/>
      <c r="J49" s="25" t="s">
        <v>128</v>
      </c>
      <c r="K49" s="26">
        <v>337</v>
      </c>
      <c r="L49" s="124"/>
      <c r="M49" s="124"/>
      <c r="N49" s="125">
        <f aca="true" t="shared" si="20" ref="N49:N60">ROUND(L49*K49,2)</f>
        <v>0</v>
      </c>
      <c r="O49" s="125"/>
      <c r="P49" s="125"/>
      <c r="Q49" s="125"/>
      <c r="R49" s="6"/>
      <c r="T49" s="92" t="s">
        <v>0</v>
      </c>
      <c r="U49" s="93" t="s">
        <v>15</v>
      </c>
      <c r="V49" s="94">
        <v>0.43</v>
      </c>
      <c r="W49" s="94">
        <f aca="true" t="shared" si="21" ref="W49:W60">V49*K49</f>
        <v>144.91</v>
      </c>
      <c r="X49" s="94">
        <v>0</v>
      </c>
      <c r="Y49" s="94">
        <f aca="true" t="shared" si="22" ref="Y49:Y60">X49*K49</f>
        <v>0</v>
      </c>
      <c r="Z49" s="94">
        <v>0.00191</v>
      </c>
      <c r="AA49" s="95">
        <f aca="true" t="shared" si="23" ref="AA49:AA60">Z49*K49</f>
        <v>0.64367</v>
      </c>
      <c r="AR49" s="80" t="s">
        <v>121</v>
      </c>
      <c r="AT49" s="80" t="s">
        <v>60</v>
      </c>
      <c r="AU49" s="80" t="s">
        <v>23</v>
      </c>
      <c r="AY49" s="80" t="s">
        <v>59</v>
      </c>
      <c r="BE49" s="96">
        <f aca="true" t="shared" si="24" ref="BE49:BE60">IF(U49="základní",N49,0)</f>
        <v>0</v>
      </c>
      <c r="BF49" s="96">
        <f aca="true" t="shared" si="25" ref="BF49:BF60">IF(U49="snížená",N49,0)</f>
        <v>0</v>
      </c>
      <c r="BG49" s="96">
        <f aca="true" t="shared" si="26" ref="BG49:BG60">IF(U49="zákl. přenesená",N49,0)</f>
        <v>0</v>
      </c>
      <c r="BH49" s="96">
        <f aca="true" t="shared" si="27" ref="BH49:BH60">IF(U49="sníž. přenesená",N49,0)</f>
        <v>0</v>
      </c>
      <c r="BI49" s="96">
        <f aca="true" t="shared" si="28" ref="BI49:BI60">IF(U49="nulová",N49,0)</f>
        <v>0</v>
      </c>
      <c r="BJ49" s="80" t="s">
        <v>5</v>
      </c>
      <c r="BK49" s="96">
        <f aca="true" t="shared" si="29" ref="BK49:BK60">ROUND(L49*K49,2)</f>
        <v>0</v>
      </c>
      <c r="BL49" s="80" t="s">
        <v>121</v>
      </c>
      <c r="BM49" s="80" t="s">
        <v>438</v>
      </c>
    </row>
    <row r="50" spans="1:65" s="71" customFormat="1" ht="22.5" customHeight="1">
      <c r="A50" s="4"/>
      <c r="B50" s="5"/>
      <c r="C50" s="23" t="s">
        <v>163</v>
      </c>
      <c r="D50" s="23" t="s">
        <v>60</v>
      </c>
      <c r="E50" s="24" t="s">
        <v>439</v>
      </c>
      <c r="F50" s="123" t="s">
        <v>440</v>
      </c>
      <c r="G50" s="123"/>
      <c r="H50" s="123"/>
      <c r="I50" s="123"/>
      <c r="J50" s="25" t="s">
        <v>128</v>
      </c>
      <c r="K50" s="26">
        <v>558.19</v>
      </c>
      <c r="L50" s="124"/>
      <c r="M50" s="124"/>
      <c r="N50" s="125">
        <f t="shared" si="20"/>
        <v>0</v>
      </c>
      <c r="O50" s="125"/>
      <c r="P50" s="125"/>
      <c r="Q50" s="125"/>
      <c r="R50" s="6"/>
      <c r="T50" s="92" t="s">
        <v>0</v>
      </c>
      <c r="U50" s="93" t="s">
        <v>15</v>
      </c>
      <c r="V50" s="94">
        <v>0.195</v>
      </c>
      <c r="W50" s="94">
        <f t="shared" si="21"/>
        <v>108.84705000000001</v>
      </c>
      <c r="X50" s="94">
        <v>0</v>
      </c>
      <c r="Y50" s="94">
        <f t="shared" si="22"/>
        <v>0</v>
      </c>
      <c r="Z50" s="94">
        <v>0.00167</v>
      </c>
      <c r="AA50" s="95">
        <f t="shared" si="23"/>
        <v>0.9321773000000001</v>
      </c>
      <c r="AR50" s="80" t="s">
        <v>121</v>
      </c>
      <c r="AT50" s="80" t="s">
        <v>60</v>
      </c>
      <c r="AU50" s="80" t="s">
        <v>23</v>
      </c>
      <c r="AY50" s="80" t="s">
        <v>59</v>
      </c>
      <c r="BE50" s="96">
        <f t="shared" si="24"/>
        <v>0</v>
      </c>
      <c r="BF50" s="96">
        <f t="shared" si="25"/>
        <v>0</v>
      </c>
      <c r="BG50" s="96">
        <f t="shared" si="26"/>
        <v>0</v>
      </c>
      <c r="BH50" s="96">
        <f t="shared" si="27"/>
        <v>0</v>
      </c>
      <c r="BI50" s="96">
        <f t="shared" si="28"/>
        <v>0</v>
      </c>
      <c r="BJ50" s="80" t="s">
        <v>5</v>
      </c>
      <c r="BK50" s="96">
        <f t="shared" si="29"/>
        <v>0</v>
      </c>
      <c r="BL50" s="80" t="s">
        <v>121</v>
      </c>
      <c r="BM50" s="80" t="s">
        <v>441</v>
      </c>
    </row>
    <row r="51" spans="1:65" s="71" customFormat="1" ht="22.5" customHeight="1">
      <c r="A51" s="4"/>
      <c r="B51" s="5"/>
      <c r="C51" s="23" t="s">
        <v>167</v>
      </c>
      <c r="D51" s="23" t="s">
        <v>60</v>
      </c>
      <c r="E51" s="24" t="s">
        <v>561</v>
      </c>
      <c r="F51" s="123" t="s">
        <v>562</v>
      </c>
      <c r="G51" s="123"/>
      <c r="H51" s="123"/>
      <c r="I51" s="123"/>
      <c r="J51" s="25" t="s">
        <v>128</v>
      </c>
      <c r="K51" s="26">
        <v>200.26</v>
      </c>
      <c r="L51" s="124"/>
      <c r="M51" s="124"/>
      <c r="N51" s="125">
        <f t="shared" si="20"/>
        <v>0</v>
      </c>
      <c r="O51" s="125"/>
      <c r="P51" s="125"/>
      <c r="Q51" s="125"/>
      <c r="R51" s="6"/>
      <c r="T51" s="92" t="s">
        <v>0</v>
      </c>
      <c r="U51" s="93" t="s">
        <v>15</v>
      </c>
      <c r="V51" s="94">
        <v>0.179</v>
      </c>
      <c r="W51" s="94">
        <f t="shared" si="21"/>
        <v>35.84654</v>
      </c>
      <c r="X51" s="94">
        <v>0</v>
      </c>
      <c r="Y51" s="94">
        <f t="shared" si="22"/>
        <v>0</v>
      </c>
      <c r="Z51" s="94">
        <v>0.00175</v>
      </c>
      <c r="AA51" s="95">
        <f t="shared" si="23"/>
        <v>0.350455</v>
      </c>
      <c r="AR51" s="80" t="s">
        <v>121</v>
      </c>
      <c r="AT51" s="80" t="s">
        <v>60</v>
      </c>
      <c r="AU51" s="80" t="s">
        <v>23</v>
      </c>
      <c r="AY51" s="80" t="s">
        <v>59</v>
      </c>
      <c r="BE51" s="96">
        <f t="shared" si="24"/>
        <v>0</v>
      </c>
      <c r="BF51" s="96">
        <f t="shared" si="25"/>
        <v>0</v>
      </c>
      <c r="BG51" s="96">
        <f t="shared" si="26"/>
        <v>0</v>
      </c>
      <c r="BH51" s="96">
        <f t="shared" si="27"/>
        <v>0</v>
      </c>
      <c r="BI51" s="96">
        <f t="shared" si="28"/>
        <v>0</v>
      </c>
      <c r="BJ51" s="80" t="s">
        <v>5</v>
      </c>
      <c r="BK51" s="96">
        <f t="shared" si="29"/>
        <v>0</v>
      </c>
      <c r="BL51" s="80" t="s">
        <v>121</v>
      </c>
      <c r="BM51" s="80" t="s">
        <v>563</v>
      </c>
    </row>
    <row r="52" spans="1:65" s="71" customFormat="1" ht="44.25" customHeight="1">
      <c r="A52" s="4"/>
      <c r="B52" s="5"/>
      <c r="C52" s="23" t="s">
        <v>171</v>
      </c>
      <c r="D52" s="23" t="s">
        <v>60</v>
      </c>
      <c r="E52" s="24" t="s">
        <v>564</v>
      </c>
      <c r="F52" s="123" t="s">
        <v>565</v>
      </c>
      <c r="G52" s="123"/>
      <c r="H52" s="123"/>
      <c r="I52" s="123"/>
      <c r="J52" s="25" t="s">
        <v>128</v>
      </c>
      <c r="K52" s="26">
        <v>1.5</v>
      </c>
      <c r="L52" s="124"/>
      <c r="M52" s="124"/>
      <c r="N52" s="125">
        <f t="shared" si="20"/>
        <v>0</v>
      </c>
      <c r="O52" s="125"/>
      <c r="P52" s="125"/>
      <c r="Q52" s="125"/>
      <c r="R52" s="6"/>
      <c r="T52" s="92" t="s">
        <v>0</v>
      </c>
      <c r="U52" s="93" t="s">
        <v>15</v>
      </c>
      <c r="V52" s="94">
        <v>0.44</v>
      </c>
      <c r="W52" s="94">
        <f t="shared" si="21"/>
        <v>0.66</v>
      </c>
      <c r="X52" s="94">
        <v>0.00692</v>
      </c>
      <c r="Y52" s="94">
        <f t="shared" si="22"/>
        <v>0.01038</v>
      </c>
      <c r="Z52" s="94">
        <v>0</v>
      </c>
      <c r="AA52" s="95">
        <f t="shared" si="23"/>
        <v>0</v>
      </c>
      <c r="AR52" s="80" t="s">
        <v>121</v>
      </c>
      <c r="AT52" s="80" t="s">
        <v>60</v>
      </c>
      <c r="AU52" s="80" t="s">
        <v>23</v>
      </c>
      <c r="AY52" s="80" t="s">
        <v>59</v>
      </c>
      <c r="BE52" s="96">
        <f t="shared" si="24"/>
        <v>0</v>
      </c>
      <c r="BF52" s="96">
        <f t="shared" si="25"/>
        <v>0</v>
      </c>
      <c r="BG52" s="96">
        <f t="shared" si="26"/>
        <v>0</v>
      </c>
      <c r="BH52" s="96">
        <f t="shared" si="27"/>
        <v>0</v>
      </c>
      <c r="BI52" s="96">
        <f t="shared" si="28"/>
        <v>0</v>
      </c>
      <c r="BJ52" s="80" t="s">
        <v>5</v>
      </c>
      <c r="BK52" s="96">
        <f t="shared" si="29"/>
        <v>0</v>
      </c>
      <c r="BL52" s="80" t="s">
        <v>121</v>
      </c>
      <c r="BM52" s="80" t="s">
        <v>566</v>
      </c>
    </row>
    <row r="53" spans="1:65" s="71" customFormat="1" ht="44.25" customHeight="1">
      <c r="A53" s="4"/>
      <c r="B53" s="5"/>
      <c r="C53" s="23" t="s">
        <v>175</v>
      </c>
      <c r="D53" s="23" t="s">
        <v>60</v>
      </c>
      <c r="E53" s="24" t="s">
        <v>445</v>
      </c>
      <c r="F53" s="123" t="s">
        <v>567</v>
      </c>
      <c r="G53" s="123"/>
      <c r="H53" s="123"/>
      <c r="I53" s="123"/>
      <c r="J53" s="25" t="s">
        <v>128</v>
      </c>
      <c r="K53" s="26">
        <v>325</v>
      </c>
      <c r="L53" s="124"/>
      <c r="M53" s="124"/>
      <c r="N53" s="125">
        <f t="shared" si="20"/>
        <v>0</v>
      </c>
      <c r="O53" s="125"/>
      <c r="P53" s="125"/>
      <c r="Q53" s="125"/>
      <c r="R53" s="6"/>
      <c r="T53" s="92" t="s">
        <v>0</v>
      </c>
      <c r="U53" s="93" t="s">
        <v>15</v>
      </c>
      <c r="V53" s="94">
        <v>0.995</v>
      </c>
      <c r="W53" s="94">
        <f t="shared" si="21"/>
        <v>323.375</v>
      </c>
      <c r="X53" s="94">
        <v>0.00696</v>
      </c>
      <c r="Y53" s="94">
        <f t="shared" si="22"/>
        <v>2.262</v>
      </c>
      <c r="Z53" s="94">
        <v>0</v>
      </c>
      <c r="AA53" s="95">
        <f t="shared" si="23"/>
        <v>0</v>
      </c>
      <c r="AR53" s="80" t="s">
        <v>121</v>
      </c>
      <c r="AT53" s="80" t="s">
        <v>60</v>
      </c>
      <c r="AU53" s="80" t="s">
        <v>23</v>
      </c>
      <c r="AY53" s="80" t="s">
        <v>59</v>
      </c>
      <c r="BE53" s="96">
        <f t="shared" si="24"/>
        <v>0</v>
      </c>
      <c r="BF53" s="96">
        <f t="shared" si="25"/>
        <v>0</v>
      </c>
      <c r="BG53" s="96">
        <f t="shared" si="26"/>
        <v>0</v>
      </c>
      <c r="BH53" s="96">
        <f t="shared" si="27"/>
        <v>0</v>
      </c>
      <c r="BI53" s="96">
        <f t="shared" si="28"/>
        <v>0</v>
      </c>
      <c r="BJ53" s="80" t="s">
        <v>5</v>
      </c>
      <c r="BK53" s="96">
        <f t="shared" si="29"/>
        <v>0</v>
      </c>
      <c r="BL53" s="80" t="s">
        <v>121</v>
      </c>
      <c r="BM53" s="80" t="s">
        <v>447</v>
      </c>
    </row>
    <row r="54" spans="1:65" s="71" customFormat="1" ht="44.25" customHeight="1">
      <c r="A54" s="4"/>
      <c r="B54" s="5"/>
      <c r="C54" s="23" t="s">
        <v>179</v>
      </c>
      <c r="D54" s="23" t="s">
        <v>60</v>
      </c>
      <c r="E54" s="24" t="s">
        <v>568</v>
      </c>
      <c r="F54" s="123" t="s">
        <v>569</v>
      </c>
      <c r="G54" s="123"/>
      <c r="H54" s="123"/>
      <c r="I54" s="123"/>
      <c r="J54" s="25" t="s">
        <v>63</v>
      </c>
      <c r="K54" s="26">
        <v>12</v>
      </c>
      <c r="L54" s="124"/>
      <c r="M54" s="124"/>
      <c r="N54" s="125">
        <f t="shared" si="20"/>
        <v>0</v>
      </c>
      <c r="O54" s="125"/>
      <c r="P54" s="125"/>
      <c r="Q54" s="125"/>
      <c r="R54" s="6"/>
      <c r="T54" s="92" t="s">
        <v>0</v>
      </c>
      <c r="U54" s="93" t="s">
        <v>15</v>
      </c>
      <c r="V54" s="94">
        <v>1.125</v>
      </c>
      <c r="W54" s="94">
        <f t="shared" si="21"/>
        <v>13.5</v>
      </c>
      <c r="X54" s="94">
        <v>0.00782</v>
      </c>
      <c r="Y54" s="94">
        <f t="shared" si="22"/>
        <v>0.09384</v>
      </c>
      <c r="Z54" s="94">
        <v>0</v>
      </c>
      <c r="AA54" s="95">
        <f t="shared" si="23"/>
        <v>0</v>
      </c>
      <c r="AR54" s="80" t="s">
        <v>121</v>
      </c>
      <c r="AT54" s="80" t="s">
        <v>60</v>
      </c>
      <c r="AU54" s="80" t="s">
        <v>23</v>
      </c>
      <c r="AY54" s="80" t="s">
        <v>59</v>
      </c>
      <c r="BE54" s="96">
        <f t="shared" si="24"/>
        <v>0</v>
      </c>
      <c r="BF54" s="96">
        <f t="shared" si="25"/>
        <v>0</v>
      </c>
      <c r="BG54" s="96">
        <f t="shared" si="26"/>
        <v>0</v>
      </c>
      <c r="BH54" s="96">
        <f t="shared" si="27"/>
        <v>0</v>
      </c>
      <c r="BI54" s="96">
        <f t="shared" si="28"/>
        <v>0</v>
      </c>
      <c r="BJ54" s="80" t="s">
        <v>5</v>
      </c>
      <c r="BK54" s="96">
        <f t="shared" si="29"/>
        <v>0</v>
      </c>
      <c r="BL54" s="80" t="s">
        <v>121</v>
      </c>
      <c r="BM54" s="80" t="s">
        <v>570</v>
      </c>
    </row>
    <row r="55" spans="1:65" s="71" customFormat="1" ht="44.25" customHeight="1">
      <c r="A55" s="4"/>
      <c r="B55" s="5"/>
      <c r="C55" s="23" t="s">
        <v>183</v>
      </c>
      <c r="D55" s="23" t="s">
        <v>60</v>
      </c>
      <c r="E55" s="24" t="s">
        <v>448</v>
      </c>
      <c r="F55" s="123" t="s">
        <v>571</v>
      </c>
      <c r="G55" s="123"/>
      <c r="H55" s="123"/>
      <c r="I55" s="123"/>
      <c r="J55" s="25" t="s">
        <v>128</v>
      </c>
      <c r="K55" s="26">
        <v>463.92</v>
      </c>
      <c r="L55" s="124"/>
      <c r="M55" s="124"/>
      <c r="N55" s="125">
        <f t="shared" si="20"/>
        <v>0</v>
      </c>
      <c r="O55" s="125"/>
      <c r="P55" s="125"/>
      <c r="Q55" s="125"/>
      <c r="R55" s="6"/>
      <c r="T55" s="92" t="s">
        <v>0</v>
      </c>
      <c r="U55" s="93" t="s">
        <v>15</v>
      </c>
      <c r="V55" s="94">
        <v>0.347</v>
      </c>
      <c r="W55" s="94">
        <f t="shared" si="21"/>
        <v>160.98023999999998</v>
      </c>
      <c r="X55" s="94">
        <v>0.00291</v>
      </c>
      <c r="Y55" s="94">
        <f t="shared" si="22"/>
        <v>1.3500072</v>
      </c>
      <c r="Z55" s="94">
        <v>0</v>
      </c>
      <c r="AA55" s="95">
        <f t="shared" si="23"/>
        <v>0</v>
      </c>
      <c r="AR55" s="80" t="s">
        <v>121</v>
      </c>
      <c r="AT55" s="80" t="s">
        <v>60</v>
      </c>
      <c r="AU55" s="80" t="s">
        <v>23</v>
      </c>
      <c r="AY55" s="80" t="s">
        <v>59</v>
      </c>
      <c r="BE55" s="96">
        <f t="shared" si="24"/>
        <v>0</v>
      </c>
      <c r="BF55" s="96">
        <f t="shared" si="25"/>
        <v>0</v>
      </c>
      <c r="BG55" s="96">
        <f t="shared" si="26"/>
        <v>0</v>
      </c>
      <c r="BH55" s="96">
        <f t="shared" si="27"/>
        <v>0</v>
      </c>
      <c r="BI55" s="96">
        <f t="shared" si="28"/>
        <v>0</v>
      </c>
      <c r="BJ55" s="80" t="s">
        <v>5</v>
      </c>
      <c r="BK55" s="96">
        <f t="shared" si="29"/>
        <v>0</v>
      </c>
      <c r="BL55" s="80" t="s">
        <v>121</v>
      </c>
      <c r="BM55" s="80" t="s">
        <v>450</v>
      </c>
    </row>
    <row r="56" spans="1:65" s="71" customFormat="1" ht="44.25" customHeight="1">
      <c r="A56" s="4"/>
      <c r="B56" s="5"/>
      <c r="C56" s="23" t="s">
        <v>187</v>
      </c>
      <c r="D56" s="23" t="s">
        <v>60</v>
      </c>
      <c r="E56" s="24" t="s">
        <v>572</v>
      </c>
      <c r="F56" s="123" t="s">
        <v>573</v>
      </c>
      <c r="G56" s="123"/>
      <c r="H56" s="123"/>
      <c r="I56" s="123"/>
      <c r="J56" s="25" t="s">
        <v>128</v>
      </c>
      <c r="K56" s="26">
        <v>0.9</v>
      </c>
      <c r="L56" s="124"/>
      <c r="M56" s="124"/>
      <c r="N56" s="125">
        <f t="shared" si="20"/>
        <v>0</v>
      </c>
      <c r="O56" s="125"/>
      <c r="P56" s="125"/>
      <c r="Q56" s="125"/>
      <c r="R56" s="6"/>
      <c r="T56" s="92" t="s">
        <v>0</v>
      </c>
      <c r="U56" s="93" t="s">
        <v>15</v>
      </c>
      <c r="V56" s="94">
        <v>0.232</v>
      </c>
      <c r="W56" s="94">
        <f t="shared" si="21"/>
        <v>0.2088</v>
      </c>
      <c r="X56" s="94">
        <v>0.00291</v>
      </c>
      <c r="Y56" s="94">
        <f t="shared" si="22"/>
        <v>0.002619</v>
      </c>
      <c r="Z56" s="94">
        <v>0</v>
      </c>
      <c r="AA56" s="95">
        <f t="shared" si="23"/>
        <v>0</v>
      </c>
      <c r="AR56" s="80" t="s">
        <v>121</v>
      </c>
      <c r="AT56" s="80" t="s">
        <v>60</v>
      </c>
      <c r="AU56" s="80" t="s">
        <v>23</v>
      </c>
      <c r="AY56" s="80" t="s">
        <v>59</v>
      </c>
      <c r="BE56" s="96">
        <f t="shared" si="24"/>
        <v>0</v>
      </c>
      <c r="BF56" s="96">
        <f t="shared" si="25"/>
        <v>0</v>
      </c>
      <c r="BG56" s="96">
        <f t="shared" si="26"/>
        <v>0</v>
      </c>
      <c r="BH56" s="96">
        <f t="shared" si="27"/>
        <v>0</v>
      </c>
      <c r="BI56" s="96">
        <f t="shared" si="28"/>
        <v>0</v>
      </c>
      <c r="BJ56" s="80" t="s">
        <v>5</v>
      </c>
      <c r="BK56" s="96">
        <f t="shared" si="29"/>
        <v>0</v>
      </c>
      <c r="BL56" s="80" t="s">
        <v>121</v>
      </c>
      <c r="BM56" s="80" t="s">
        <v>574</v>
      </c>
    </row>
    <row r="57" spans="1:65" s="71" customFormat="1" ht="31.5" customHeight="1">
      <c r="A57" s="4"/>
      <c r="B57" s="5"/>
      <c r="C57" s="23" t="s">
        <v>191</v>
      </c>
      <c r="D57" s="23" t="s">
        <v>60</v>
      </c>
      <c r="E57" s="24" t="s">
        <v>454</v>
      </c>
      <c r="F57" s="123" t="s">
        <v>575</v>
      </c>
      <c r="G57" s="123"/>
      <c r="H57" s="123"/>
      <c r="I57" s="123"/>
      <c r="J57" s="25" t="s">
        <v>128</v>
      </c>
      <c r="K57" s="26">
        <v>35</v>
      </c>
      <c r="L57" s="124"/>
      <c r="M57" s="124"/>
      <c r="N57" s="125">
        <f t="shared" si="20"/>
        <v>0</v>
      </c>
      <c r="O57" s="125"/>
      <c r="P57" s="125"/>
      <c r="Q57" s="125"/>
      <c r="R57" s="6"/>
      <c r="T57" s="92" t="s">
        <v>0</v>
      </c>
      <c r="U57" s="93" t="s">
        <v>15</v>
      </c>
      <c r="V57" s="94">
        <v>0.278</v>
      </c>
      <c r="W57" s="94">
        <f t="shared" si="21"/>
        <v>9.73</v>
      </c>
      <c r="X57" s="94">
        <v>0.00436</v>
      </c>
      <c r="Y57" s="94">
        <f t="shared" si="22"/>
        <v>0.1526</v>
      </c>
      <c r="Z57" s="94">
        <v>0</v>
      </c>
      <c r="AA57" s="95">
        <f t="shared" si="23"/>
        <v>0</v>
      </c>
      <c r="AR57" s="80" t="s">
        <v>121</v>
      </c>
      <c r="AT57" s="80" t="s">
        <v>60</v>
      </c>
      <c r="AU57" s="80" t="s">
        <v>23</v>
      </c>
      <c r="AY57" s="80" t="s">
        <v>59</v>
      </c>
      <c r="BE57" s="96">
        <f t="shared" si="24"/>
        <v>0</v>
      </c>
      <c r="BF57" s="96">
        <f t="shared" si="25"/>
        <v>0</v>
      </c>
      <c r="BG57" s="96">
        <f t="shared" si="26"/>
        <v>0</v>
      </c>
      <c r="BH57" s="96">
        <f t="shared" si="27"/>
        <v>0</v>
      </c>
      <c r="BI57" s="96">
        <f t="shared" si="28"/>
        <v>0</v>
      </c>
      <c r="BJ57" s="80" t="s">
        <v>5</v>
      </c>
      <c r="BK57" s="96">
        <f t="shared" si="29"/>
        <v>0</v>
      </c>
      <c r="BL57" s="80" t="s">
        <v>121</v>
      </c>
      <c r="BM57" s="80" t="s">
        <v>456</v>
      </c>
    </row>
    <row r="58" spans="1:65" s="71" customFormat="1" ht="44.25" customHeight="1">
      <c r="A58" s="4"/>
      <c r="B58" s="5"/>
      <c r="C58" s="23" t="s">
        <v>195</v>
      </c>
      <c r="D58" s="23" t="s">
        <v>60</v>
      </c>
      <c r="E58" s="24" t="s">
        <v>457</v>
      </c>
      <c r="F58" s="123" t="s">
        <v>576</v>
      </c>
      <c r="G58" s="123"/>
      <c r="H58" s="123"/>
      <c r="I58" s="123"/>
      <c r="J58" s="25" t="s">
        <v>128</v>
      </c>
      <c r="K58" s="26">
        <v>13.8</v>
      </c>
      <c r="L58" s="124"/>
      <c r="M58" s="124"/>
      <c r="N58" s="125">
        <f t="shared" si="20"/>
        <v>0</v>
      </c>
      <c r="O58" s="125"/>
      <c r="P58" s="125"/>
      <c r="Q58" s="125"/>
      <c r="R58" s="6"/>
      <c r="T58" s="92" t="s">
        <v>0</v>
      </c>
      <c r="U58" s="93" t="s">
        <v>15</v>
      </c>
      <c r="V58" s="94">
        <v>0.265</v>
      </c>
      <c r="W58" s="94">
        <f t="shared" si="21"/>
        <v>3.6570000000000005</v>
      </c>
      <c r="X58" s="94">
        <v>0.00322</v>
      </c>
      <c r="Y58" s="94">
        <f t="shared" si="22"/>
        <v>0.044436</v>
      </c>
      <c r="Z58" s="94">
        <v>0</v>
      </c>
      <c r="AA58" s="95">
        <f t="shared" si="23"/>
        <v>0</v>
      </c>
      <c r="AR58" s="80" t="s">
        <v>121</v>
      </c>
      <c r="AT58" s="80" t="s">
        <v>60</v>
      </c>
      <c r="AU58" s="80" t="s">
        <v>23</v>
      </c>
      <c r="AY58" s="80" t="s">
        <v>59</v>
      </c>
      <c r="BE58" s="96">
        <f t="shared" si="24"/>
        <v>0</v>
      </c>
      <c r="BF58" s="96">
        <f t="shared" si="25"/>
        <v>0</v>
      </c>
      <c r="BG58" s="96">
        <f t="shared" si="26"/>
        <v>0</v>
      </c>
      <c r="BH58" s="96">
        <f t="shared" si="27"/>
        <v>0</v>
      </c>
      <c r="BI58" s="96">
        <f t="shared" si="28"/>
        <v>0</v>
      </c>
      <c r="BJ58" s="80" t="s">
        <v>5</v>
      </c>
      <c r="BK58" s="96">
        <f t="shared" si="29"/>
        <v>0</v>
      </c>
      <c r="BL58" s="80" t="s">
        <v>121</v>
      </c>
      <c r="BM58" s="80" t="s">
        <v>577</v>
      </c>
    </row>
    <row r="59" spans="1:65" s="71" customFormat="1" ht="31.5" customHeight="1">
      <c r="A59" s="4"/>
      <c r="B59" s="5"/>
      <c r="C59" s="23" t="s">
        <v>199</v>
      </c>
      <c r="D59" s="23" t="s">
        <v>60</v>
      </c>
      <c r="E59" s="24" t="s">
        <v>460</v>
      </c>
      <c r="F59" s="123" t="s">
        <v>578</v>
      </c>
      <c r="G59" s="123"/>
      <c r="H59" s="123"/>
      <c r="I59" s="123"/>
      <c r="J59" s="25" t="s">
        <v>128</v>
      </c>
      <c r="K59" s="26">
        <v>3.3</v>
      </c>
      <c r="L59" s="124"/>
      <c r="M59" s="124"/>
      <c r="N59" s="125">
        <f t="shared" si="20"/>
        <v>0</v>
      </c>
      <c r="O59" s="125"/>
      <c r="P59" s="125"/>
      <c r="Q59" s="125"/>
      <c r="R59" s="6"/>
      <c r="T59" s="92" t="s">
        <v>0</v>
      </c>
      <c r="U59" s="93" t="s">
        <v>15</v>
      </c>
      <c r="V59" s="94">
        <v>0.334</v>
      </c>
      <c r="W59" s="94">
        <f t="shared" si="21"/>
        <v>1.1022</v>
      </c>
      <c r="X59" s="94">
        <v>0.00283</v>
      </c>
      <c r="Y59" s="94">
        <f t="shared" si="22"/>
        <v>0.009339</v>
      </c>
      <c r="Z59" s="94">
        <v>0</v>
      </c>
      <c r="AA59" s="95">
        <f t="shared" si="23"/>
        <v>0</v>
      </c>
      <c r="AR59" s="80" t="s">
        <v>121</v>
      </c>
      <c r="AT59" s="80" t="s">
        <v>60</v>
      </c>
      <c r="AU59" s="80" t="s">
        <v>23</v>
      </c>
      <c r="AY59" s="80" t="s">
        <v>59</v>
      </c>
      <c r="BE59" s="96">
        <f t="shared" si="24"/>
        <v>0</v>
      </c>
      <c r="BF59" s="96">
        <f t="shared" si="25"/>
        <v>0</v>
      </c>
      <c r="BG59" s="96">
        <f t="shared" si="26"/>
        <v>0</v>
      </c>
      <c r="BH59" s="96">
        <f t="shared" si="27"/>
        <v>0</v>
      </c>
      <c r="BI59" s="96">
        <f t="shared" si="28"/>
        <v>0</v>
      </c>
      <c r="BJ59" s="80" t="s">
        <v>5</v>
      </c>
      <c r="BK59" s="96">
        <f t="shared" si="29"/>
        <v>0</v>
      </c>
      <c r="BL59" s="80" t="s">
        <v>121</v>
      </c>
      <c r="BM59" s="80" t="s">
        <v>579</v>
      </c>
    </row>
    <row r="60" spans="1:65" s="71" customFormat="1" ht="31.5" customHeight="1">
      <c r="A60" s="4"/>
      <c r="B60" s="5"/>
      <c r="C60" s="23" t="s">
        <v>203</v>
      </c>
      <c r="D60" s="23" t="s">
        <v>60</v>
      </c>
      <c r="E60" s="24" t="s">
        <v>463</v>
      </c>
      <c r="F60" s="123" t="s">
        <v>464</v>
      </c>
      <c r="G60" s="123"/>
      <c r="H60" s="123"/>
      <c r="I60" s="123"/>
      <c r="J60" s="25" t="s">
        <v>80</v>
      </c>
      <c r="K60" s="26">
        <v>3.925</v>
      </c>
      <c r="L60" s="124"/>
      <c r="M60" s="124"/>
      <c r="N60" s="125">
        <f t="shared" si="20"/>
        <v>0</v>
      </c>
      <c r="O60" s="125"/>
      <c r="P60" s="125"/>
      <c r="Q60" s="125"/>
      <c r="R60" s="6"/>
      <c r="T60" s="92" t="s">
        <v>0</v>
      </c>
      <c r="U60" s="93" t="s">
        <v>15</v>
      </c>
      <c r="V60" s="94">
        <v>4.947</v>
      </c>
      <c r="W60" s="94">
        <f t="shared" si="21"/>
        <v>19.416975</v>
      </c>
      <c r="X60" s="94">
        <v>0</v>
      </c>
      <c r="Y60" s="94">
        <f t="shared" si="22"/>
        <v>0</v>
      </c>
      <c r="Z60" s="94">
        <v>0</v>
      </c>
      <c r="AA60" s="95">
        <f t="shared" si="23"/>
        <v>0</v>
      </c>
      <c r="AR60" s="80" t="s">
        <v>121</v>
      </c>
      <c r="AT60" s="80" t="s">
        <v>60</v>
      </c>
      <c r="AU60" s="80" t="s">
        <v>23</v>
      </c>
      <c r="AY60" s="80" t="s">
        <v>59</v>
      </c>
      <c r="BE60" s="96">
        <f t="shared" si="24"/>
        <v>0</v>
      </c>
      <c r="BF60" s="96">
        <f t="shared" si="25"/>
        <v>0</v>
      </c>
      <c r="BG60" s="96">
        <f t="shared" si="26"/>
        <v>0</v>
      </c>
      <c r="BH60" s="96">
        <f t="shared" si="27"/>
        <v>0</v>
      </c>
      <c r="BI60" s="96">
        <f t="shared" si="28"/>
        <v>0</v>
      </c>
      <c r="BJ60" s="80" t="s">
        <v>5</v>
      </c>
      <c r="BK60" s="96">
        <f t="shared" si="29"/>
        <v>0</v>
      </c>
      <c r="BL60" s="80" t="s">
        <v>121</v>
      </c>
      <c r="BM60" s="80" t="s">
        <v>465</v>
      </c>
    </row>
    <row r="61" spans="1:63" s="84" customFormat="1" ht="29.85" customHeight="1">
      <c r="A61" s="21"/>
      <c r="B61" s="17"/>
      <c r="C61" s="18"/>
      <c r="D61" s="22" t="s">
        <v>42</v>
      </c>
      <c r="E61" s="22"/>
      <c r="F61" s="22"/>
      <c r="G61" s="22"/>
      <c r="H61" s="22"/>
      <c r="I61" s="22"/>
      <c r="J61" s="22"/>
      <c r="K61" s="22"/>
      <c r="L61" s="91"/>
      <c r="M61" s="91"/>
      <c r="N61" s="126">
        <f>BK61</f>
        <v>0</v>
      </c>
      <c r="O61" s="127"/>
      <c r="P61" s="127"/>
      <c r="Q61" s="127"/>
      <c r="R61" s="20"/>
      <c r="T61" s="85"/>
      <c r="U61" s="82"/>
      <c r="V61" s="82"/>
      <c r="W61" s="86">
        <f>SUM(W62:W80)</f>
        <v>2.492</v>
      </c>
      <c r="X61" s="82"/>
      <c r="Y61" s="86">
        <f>SUM(Y62:Y80)</f>
        <v>0.12440000000000001</v>
      </c>
      <c r="Z61" s="82"/>
      <c r="AA61" s="87">
        <f>SUM(AA62:AA80)</f>
        <v>0</v>
      </c>
      <c r="AR61" s="88" t="s">
        <v>23</v>
      </c>
      <c r="AT61" s="89" t="s">
        <v>17</v>
      </c>
      <c r="AU61" s="89" t="s">
        <v>5</v>
      </c>
      <c r="AY61" s="88" t="s">
        <v>59</v>
      </c>
      <c r="BK61" s="90">
        <f>SUM(BK62:BK80)</f>
        <v>0</v>
      </c>
    </row>
    <row r="62" spans="1:65" s="71" customFormat="1" ht="73.5" customHeight="1">
      <c r="A62" s="4"/>
      <c r="B62" s="5"/>
      <c r="C62" s="23" t="s">
        <v>207</v>
      </c>
      <c r="D62" s="23" t="s">
        <v>60</v>
      </c>
      <c r="E62" s="24" t="s">
        <v>580</v>
      </c>
      <c r="F62" s="152" t="s">
        <v>642</v>
      </c>
      <c r="G62" s="153"/>
      <c r="H62" s="153"/>
      <c r="I62" s="154"/>
      <c r="J62" s="25" t="s">
        <v>296</v>
      </c>
      <c r="K62" s="26">
        <v>1</v>
      </c>
      <c r="L62" s="124"/>
      <c r="M62" s="124"/>
      <c r="N62" s="125">
        <f aca="true" t="shared" si="30" ref="N62:N80">ROUND(L62*K62,2)</f>
        <v>0</v>
      </c>
      <c r="O62" s="125"/>
      <c r="P62" s="125"/>
      <c r="Q62" s="125"/>
      <c r="R62" s="6"/>
      <c r="T62" s="92" t="s">
        <v>0</v>
      </c>
      <c r="U62" s="93" t="s">
        <v>15</v>
      </c>
      <c r="V62" s="94">
        <v>1.246</v>
      </c>
      <c r="W62" s="94">
        <f aca="true" t="shared" si="31" ref="W62:W80">V62*K62</f>
        <v>1.246</v>
      </c>
      <c r="X62" s="94">
        <v>0.0002</v>
      </c>
      <c r="Y62" s="94">
        <f aca="true" t="shared" si="32" ref="Y62:Y80">X62*K62</f>
        <v>0.0002</v>
      </c>
      <c r="Z62" s="94">
        <v>0</v>
      </c>
      <c r="AA62" s="95">
        <f aca="true" t="shared" si="33" ref="AA62:AA80">Z62*K62</f>
        <v>0</v>
      </c>
      <c r="AR62" s="80" t="s">
        <v>121</v>
      </c>
      <c r="AT62" s="80" t="s">
        <v>60</v>
      </c>
      <c r="AU62" s="80" t="s">
        <v>23</v>
      </c>
      <c r="AY62" s="80" t="s">
        <v>59</v>
      </c>
      <c r="BE62" s="96">
        <f aca="true" t="shared" si="34" ref="BE62:BE80">IF(U62="základní",N62,0)</f>
        <v>0</v>
      </c>
      <c r="BF62" s="96">
        <f aca="true" t="shared" si="35" ref="BF62:BF80">IF(U62="snížená",N62,0)</f>
        <v>0</v>
      </c>
      <c r="BG62" s="96">
        <f aca="true" t="shared" si="36" ref="BG62:BG80">IF(U62="zákl. přenesená",N62,0)</f>
        <v>0</v>
      </c>
      <c r="BH62" s="96">
        <f aca="true" t="shared" si="37" ref="BH62:BH80">IF(U62="sníž. přenesená",N62,0)</f>
        <v>0</v>
      </c>
      <c r="BI62" s="96">
        <f aca="true" t="shared" si="38" ref="BI62:BI80">IF(U62="nulová",N62,0)</f>
        <v>0</v>
      </c>
      <c r="BJ62" s="80" t="s">
        <v>5</v>
      </c>
      <c r="BK62" s="96">
        <f aca="true" t="shared" si="39" ref="BK62:BK80">ROUND(L62*K62,2)</f>
        <v>0</v>
      </c>
      <c r="BL62" s="80" t="s">
        <v>121</v>
      </c>
      <c r="BM62" s="80" t="s">
        <v>581</v>
      </c>
    </row>
    <row r="63" spans="1:65" s="71" customFormat="1" ht="31.5" customHeight="1">
      <c r="A63" s="4"/>
      <c r="B63" s="5"/>
      <c r="C63" s="23" t="s">
        <v>211</v>
      </c>
      <c r="D63" s="23" t="s">
        <v>60</v>
      </c>
      <c r="E63" s="24" t="s">
        <v>582</v>
      </c>
      <c r="F63" s="123" t="s">
        <v>583</v>
      </c>
      <c r="G63" s="123"/>
      <c r="H63" s="123"/>
      <c r="I63" s="123"/>
      <c r="J63" s="25" t="s">
        <v>296</v>
      </c>
      <c r="K63" s="26">
        <v>4</v>
      </c>
      <c r="L63" s="124"/>
      <c r="M63" s="124"/>
      <c r="N63" s="125">
        <f t="shared" si="30"/>
        <v>0</v>
      </c>
      <c r="O63" s="125"/>
      <c r="P63" s="125"/>
      <c r="Q63" s="125"/>
      <c r="R63" s="6"/>
      <c r="T63" s="92" t="s">
        <v>0</v>
      </c>
      <c r="U63" s="93" t="s">
        <v>15</v>
      </c>
      <c r="V63" s="94">
        <v>0</v>
      </c>
      <c r="W63" s="94">
        <f t="shared" si="31"/>
        <v>0</v>
      </c>
      <c r="X63" s="94">
        <v>0.005</v>
      </c>
      <c r="Y63" s="94">
        <f t="shared" si="32"/>
        <v>0.02</v>
      </c>
      <c r="Z63" s="94">
        <v>0</v>
      </c>
      <c r="AA63" s="95">
        <f t="shared" si="33"/>
        <v>0</v>
      </c>
      <c r="AR63" s="80" t="s">
        <v>64</v>
      </c>
      <c r="AT63" s="80" t="s">
        <v>60</v>
      </c>
      <c r="AU63" s="80" t="s">
        <v>23</v>
      </c>
      <c r="AY63" s="80" t="s">
        <v>59</v>
      </c>
      <c r="BE63" s="96">
        <f t="shared" si="34"/>
        <v>0</v>
      </c>
      <c r="BF63" s="96">
        <f t="shared" si="35"/>
        <v>0</v>
      </c>
      <c r="BG63" s="96">
        <f t="shared" si="36"/>
        <v>0</v>
      </c>
      <c r="BH63" s="96">
        <f t="shared" si="37"/>
        <v>0</v>
      </c>
      <c r="BI63" s="96">
        <f t="shared" si="38"/>
        <v>0</v>
      </c>
      <c r="BJ63" s="80" t="s">
        <v>5</v>
      </c>
      <c r="BK63" s="96">
        <f t="shared" si="39"/>
        <v>0</v>
      </c>
      <c r="BL63" s="80" t="s">
        <v>64</v>
      </c>
      <c r="BM63" s="80" t="s">
        <v>584</v>
      </c>
    </row>
    <row r="64" spans="1:65" s="71" customFormat="1" ht="31.5" customHeight="1">
      <c r="A64" s="4"/>
      <c r="B64" s="5"/>
      <c r="C64" s="23" t="s">
        <v>215</v>
      </c>
      <c r="D64" s="23" t="s">
        <v>60</v>
      </c>
      <c r="E64" s="24" t="s">
        <v>486</v>
      </c>
      <c r="F64" s="123" t="s">
        <v>585</v>
      </c>
      <c r="G64" s="123"/>
      <c r="H64" s="123"/>
      <c r="I64" s="123"/>
      <c r="J64" s="25" t="s">
        <v>296</v>
      </c>
      <c r="K64" s="26">
        <v>2</v>
      </c>
      <c r="L64" s="124"/>
      <c r="M64" s="124"/>
      <c r="N64" s="125">
        <f t="shared" si="30"/>
        <v>0</v>
      </c>
      <c r="O64" s="125"/>
      <c r="P64" s="125"/>
      <c r="Q64" s="125"/>
      <c r="R64" s="6"/>
      <c r="T64" s="92" t="s">
        <v>0</v>
      </c>
      <c r="U64" s="93" t="s">
        <v>15</v>
      </c>
      <c r="V64" s="94">
        <v>0</v>
      </c>
      <c r="W64" s="94">
        <f t="shared" si="31"/>
        <v>0</v>
      </c>
      <c r="X64" s="94">
        <v>0</v>
      </c>
      <c r="Y64" s="94">
        <f t="shared" si="32"/>
        <v>0</v>
      </c>
      <c r="Z64" s="94">
        <v>0</v>
      </c>
      <c r="AA64" s="95">
        <f t="shared" si="33"/>
        <v>0</v>
      </c>
      <c r="AR64" s="80" t="s">
        <v>64</v>
      </c>
      <c r="AT64" s="80" t="s">
        <v>60</v>
      </c>
      <c r="AU64" s="80" t="s">
        <v>23</v>
      </c>
      <c r="AY64" s="80" t="s">
        <v>59</v>
      </c>
      <c r="BE64" s="96">
        <f t="shared" si="34"/>
        <v>0</v>
      </c>
      <c r="BF64" s="96">
        <f t="shared" si="35"/>
        <v>0</v>
      </c>
      <c r="BG64" s="96">
        <f t="shared" si="36"/>
        <v>0</v>
      </c>
      <c r="BH64" s="96">
        <f t="shared" si="37"/>
        <v>0</v>
      </c>
      <c r="BI64" s="96">
        <f t="shared" si="38"/>
        <v>0</v>
      </c>
      <c r="BJ64" s="80" t="s">
        <v>5</v>
      </c>
      <c r="BK64" s="96">
        <f t="shared" si="39"/>
        <v>0</v>
      </c>
      <c r="BL64" s="80" t="s">
        <v>64</v>
      </c>
      <c r="BM64" s="80" t="s">
        <v>488</v>
      </c>
    </row>
    <row r="65" spans="1:65" s="71" customFormat="1" ht="31.5" customHeight="1">
      <c r="A65" s="4"/>
      <c r="B65" s="5"/>
      <c r="C65" s="23" t="s">
        <v>219</v>
      </c>
      <c r="D65" s="23" t="s">
        <v>60</v>
      </c>
      <c r="E65" s="24" t="s">
        <v>489</v>
      </c>
      <c r="F65" s="123" t="s">
        <v>490</v>
      </c>
      <c r="G65" s="123"/>
      <c r="H65" s="123"/>
      <c r="I65" s="123"/>
      <c r="J65" s="25" t="s">
        <v>296</v>
      </c>
      <c r="K65" s="26">
        <v>1</v>
      </c>
      <c r="L65" s="124"/>
      <c r="M65" s="124"/>
      <c r="N65" s="125">
        <f t="shared" si="30"/>
        <v>0</v>
      </c>
      <c r="O65" s="125"/>
      <c r="P65" s="125"/>
      <c r="Q65" s="125"/>
      <c r="R65" s="6"/>
      <c r="T65" s="92" t="s">
        <v>0</v>
      </c>
      <c r="U65" s="93" t="s">
        <v>15</v>
      </c>
      <c r="V65" s="94">
        <v>0</v>
      </c>
      <c r="W65" s="94">
        <f t="shared" si="31"/>
        <v>0</v>
      </c>
      <c r="X65" s="94">
        <v>0</v>
      </c>
      <c r="Y65" s="94">
        <f t="shared" si="32"/>
        <v>0</v>
      </c>
      <c r="Z65" s="94">
        <v>0</v>
      </c>
      <c r="AA65" s="95">
        <f t="shared" si="33"/>
        <v>0</v>
      </c>
      <c r="AR65" s="80" t="s">
        <v>64</v>
      </c>
      <c r="AT65" s="80" t="s">
        <v>60</v>
      </c>
      <c r="AU65" s="80" t="s">
        <v>23</v>
      </c>
      <c r="AY65" s="80" t="s">
        <v>59</v>
      </c>
      <c r="BE65" s="96">
        <f t="shared" si="34"/>
        <v>0</v>
      </c>
      <c r="BF65" s="96">
        <f t="shared" si="35"/>
        <v>0</v>
      </c>
      <c r="BG65" s="96">
        <f t="shared" si="36"/>
        <v>0</v>
      </c>
      <c r="BH65" s="96">
        <f t="shared" si="37"/>
        <v>0</v>
      </c>
      <c r="BI65" s="96">
        <f t="shared" si="38"/>
        <v>0</v>
      </c>
      <c r="BJ65" s="80" t="s">
        <v>5</v>
      </c>
      <c r="BK65" s="96">
        <f t="shared" si="39"/>
        <v>0</v>
      </c>
      <c r="BL65" s="80" t="s">
        <v>64</v>
      </c>
      <c r="BM65" s="80" t="s">
        <v>491</v>
      </c>
    </row>
    <row r="66" spans="1:65" s="71" customFormat="1" ht="31.5" customHeight="1">
      <c r="A66" s="4"/>
      <c r="B66" s="5"/>
      <c r="C66" s="23" t="s">
        <v>223</v>
      </c>
      <c r="D66" s="23" t="s">
        <v>60</v>
      </c>
      <c r="E66" s="24" t="s">
        <v>492</v>
      </c>
      <c r="F66" s="123" t="s">
        <v>586</v>
      </c>
      <c r="G66" s="123"/>
      <c r="H66" s="123"/>
      <c r="I66" s="123"/>
      <c r="J66" s="25" t="s">
        <v>296</v>
      </c>
      <c r="K66" s="26">
        <v>18</v>
      </c>
      <c r="L66" s="124"/>
      <c r="M66" s="124"/>
      <c r="N66" s="125">
        <f t="shared" si="30"/>
        <v>0</v>
      </c>
      <c r="O66" s="125"/>
      <c r="P66" s="125"/>
      <c r="Q66" s="125"/>
      <c r="R66" s="6"/>
      <c r="T66" s="92" t="s">
        <v>0</v>
      </c>
      <c r="U66" s="93" t="s">
        <v>15</v>
      </c>
      <c r="V66" s="94">
        <v>0</v>
      </c>
      <c r="W66" s="94">
        <f t="shared" si="31"/>
        <v>0</v>
      </c>
      <c r="X66" s="94">
        <v>0</v>
      </c>
      <c r="Y66" s="94">
        <f t="shared" si="32"/>
        <v>0</v>
      </c>
      <c r="Z66" s="94">
        <v>0</v>
      </c>
      <c r="AA66" s="95">
        <f t="shared" si="33"/>
        <v>0</v>
      </c>
      <c r="AR66" s="80" t="s">
        <v>64</v>
      </c>
      <c r="AT66" s="80" t="s">
        <v>60</v>
      </c>
      <c r="AU66" s="80" t="s">
        <v>23</v>
      </c>
      <c r="AY66" s="80" t="s">
        <v>59</v>
      </c>
      <c r="BE66" s="96">
        <f t="shared" si="34"/>
        <v>0</v>
      </c>
      <c r="BF66" s="96">
        <f t="shared" si="35"/>
        <v>0</v>
      </c>
      <c r="BG66" s="96">
        <f t="shared" si="36"/>
        <v>0</v>
      </c>
      <c r="BH66" s="96">
        <f t="shared" si="37"/>
        <v>0</v>
      </c>
      <c r="BI66" s="96">
        <f t="shared" si="38"/>
        <v>0</v>
      </c>
      <c r="BJ66" s="80" t="s">
        <v>5</v>
      </c>
      <c r="BK66" s="96">
        <f t="shared" si="39"/>
        <v>0</v>
      </c>
      <c r="BL66" s="80" t="s">
        <v>64</v>
      </c>
      <c r="BM66" s="80" t="s">
        <v>494</v>
      </c>
    </row>
    <row r="67" spans="1:65" s="71" customFormat="1" ht="31.5" customHeight="1">
      <c r="A67" s="4"/>
      <c r="B67" s="5"/>
      <c r="C67" s="23" t="s">
        <v>227</v>
      </c>
      <c r="D67" s="23" t="s">
        <v>60</v>
      </c>
      <c r="E67" s="24" t="s">
        <v>587</v>
      </c>
      <c r="F67" s="123" t="s">
        <v>588</v>
      </c>
      <c r="G67" s="123"/>
      <c r="H67" s="123"/>
      <c r="I67" s="123"/>
      <c r="J67" s="25" t="s">
        <v>296</v>
      </c>
      <c r="K67" s="26">
        <v>4</v>
      </c>
      <c r="L67" s="124"/>
      <c r="M67" s="124"/>
      <c r="N67" s="125">
        <f t="shared" si="30"/>
        <v>0</v>
      </c>
      <c r="O67" s="125"/>
      <c r="P67" s="125"/>
      <c r="Q67" s="125"/>
      <c r="R67" s="6"/>
      <c r="T67" s="92" t="s">
        <v>0</v>
      </c>
      <c r="U67" s="93" t="s">
        <v>15</v>
      </c>
      <c r="V67" s="94">
        <v>0</v>
      </c>
      <c r="W67" s="94">
        <f t="shared" si="31"/>
        <v>0</v>
      </c>
      <c r="X67" s="94">
        <v>0</v>
      </c>
      <c r="Y67" s="94">
        <f t="shared" si="32"/>
        <v>0</v>
      </c>
      <c r="Z67" s="94">
        <v>0</v>
      </c>
      <c r="AA67" s="95">
        <f t="shared" si="33"/>
        <v>0</v>
      </c>
      <c r="AR67" s="80" t="s">
        <v>64</v>
      </c>
      <c r="AT67" s="80" t="s">
        <v>60</v>
      </c>
      <c r="AU67" s="80" t="s">
        <v>23</v>
      </c>
      <c r="AY67" s="80" t="s">
        <v>59</v>
      </c>
      <c r="BE67" s="96">
        <f t="shared" si="34"/>
        <v>0</v>
      </c>
      <c r="BF67" s="96">
        <f t="shared" si="35"/>
        <v>0</v>
      </c>
      <c r="BG67" s="96">
        <f t="shared" si="36"/>
        <v>0</v>
      </c>
      <c r="BH67" s="96">
        <f t="shared" si="37"/>
        <v>0</v>
      </c>
      <c r="BI67" s="96">
        <f t="shared" si="38"/>
        <v>0</v>
      </c>
      <c r="BJ67" s="80" t="s">
        <v>5</v>
      </c>
      <c r="BK67" s="96">
        <f t="shared" si="39"/>
        <v>0</v>
      </c>
      <c r="BL67" s="80" t="s">
        <v>64</v>
      </c>
      <c r="BM67" s="80" t="s">
        <v>589</v>
      </c>
    </row>
    <row r="68" spans="1:65" s="71" customFormat="1" ht="31.5" customHeight="1">
      <c r="A68" s="4"/>
      <c r="B68" s="5"/>
      <c r="C68" s="23" t="s">
        <v>232</v>
      </c>
      <c r="D68" s="23" t="s">
        <v>60</v>
      </c>
      <c r="E68" s="24" t="s">
        <v>590</v>
      </c>
      <c r="F68" s="123" t="s">
        <v>591</v>
      </c>
      <c r="G68" s="123"/>
      <c r="H68" s="123"/>
      <c r="I68" s="123"/>
      <c r="J68" s="25" t="s">
        <v>296</v>
      </c>
      <c r="K68" s="26">
        <v>15</v>
      </c>
      <c r="L68" s="124"/>
      <c r="M68" s="124"/>
      <c r="N68" s="125">
        <f t="shared" si="30"/>
        <v>0</v>
      </c>
      <c r="O68" s="125"/>
      <c r="P68" s="125"/>
      <c r="Q68" s="125"/>
      <c r="R68" s="6"/>
      <c r="T68" s="92" t="s">
        <v>0</v>
      </c>
      <c r="U68" s="93" t="s">
        <v>15</v>
      </c>
      <c r="V68" s="94">
        <v>0</v>
      </c>
      <c r="W68" s="94">
        <f t="shared" si="31"/>
        <v>0</v>
      </c>
      <c r="X68" s="94">
        <v>0</v>
      </c>
      <c r="Y68" s="94">
        <f t="shared" si="32"/>
        <v>0</v>
      </c>
      <c r="Z68" s="94">
        <v>0</v>
      </c>
      <c r="AA68" s="95">
        <f t="shared" si="33"/>
        <v>0</v>
      </c>
      <c r="AR68" s="80" t="s">
        <v>64</v>
      </c>
      <c r="AT68" s="80" t="s">
        <v>60</v>
      </c>
      <c r="AU68" s="80" t="s">
        <v>23</v>
      </c>
      <c r="AY68" s="80" t="s">
        <v>59</v>
      </c>
      <c r="BE68" s="96">
        <f t="shared" si="34"/>
        <v>0</v>
      </c>
      <c r="BF68" s="96">
        <f t="shared" si="35"/>
        <v>0</v>
      </c>
      <c r="BG68" s="96">
        <f t="shared" si="36"/>
        <v>0</v>
      </c>
      <c r="BH68" s="96">
        <f t="shared" si="37"/>
        <v>0</v>
      </c>
      <c r="BI68" s="96">
        <f t="shared" si="38"/>
        <v>0</v>
      </c>
      <c r="BJ68" s="80" t="s">
        <v>5</v>
      </c>
      <c r="BK68" s="96">
        <f t="shared" si="39"/>
        <v>0</v>
      </c>
      <c r="BL68" s="80" t="s">
        <v>64</v>
      </c>
      <c r="BM68" s="80" t="s">
        <v>592</v>
      </c>
    </row>
    <row r="69" spans="1:65" s="71" customFormat="1" ht="31.5" customHeight="1">
      <c r="A69" s="4"/>
      <c r="B69" s="5"/>
      <c r="C69" s="23" t="s">
        <v>236</v>
      </c>
      <c r="D69" s="23" t="s">
        <v>60</v>
      </c>
      <c r="E69" s="24" t="s">
        <v>593</v>
      </c>
      <c r="F69" s="123" t="s">
        <v>594</v>
      </c>
      <c r="G69" s="123"/>
      <c r="H69" s="123"/>
      <c r="I69" s="123"/>
      <c r="J69" s="25" t="s">
        <v>296</v>
      </c>
      <c r="K69" s="26">
        <v>4</v>
      </c>
      <c r="L69" s="124"/>
      <c r="M69" s="124"/>
      <c r="N69" s="125">
        <f t="shared" si="30"/>
        <v>0</v>
      </c>
      <c r="O69" s="125"/>
      <c r="P69" s="125"/>
      <c r="Q69" s="125"/>
      <c r="R69" s="6"/>
      <c r="T69" s="92" t="s">
        <v>0</v>
      </c>
      <c r="U69" s="93" t="s">
        <v>15</v>
      </c>
      <c r="V69" s="94">
        <v>0</v>
      </c>
      <c r="W69" s="94">
        <f t="shared" si="31"/>
        <v>0</v>
      </c>
      <c r="X69" s="94">
        <v>0</v>
      </c>
      <c r="Y69" s="94">
        <f t="shared" si="32"/>
        <v>0</v>
      </c>
      <c r="Z69" s="94">
        <v>0</v>
      </c>
      <c r="AA69" s="95">
        <f t="shared" si="33"/>
        <v>0</v>
      </c>
      <c r="AR69" s="80" t="s">
        <v>64</v>
      </c>
      <c r="AT69" s="80" t="s">
        <v>60</v>
      </c>
      <c r="AU69" s="80" t="s">
        <v>23</v>
      </c>
      <c r="AY69" s="80" t="s">
        <v>59</v>
      </c>
      <c r="BE69" s="96">
        <f t="shared" si="34"/>
        <v>0</v>
      </c>
      <c r="BF69" s="96">
        <f t="shared" si="35"/>
        <v>0</v>
      </c>
      <c r="BG69" s="96">
        <f t="shared" si="36"/>
        <v>0</v>
      </c>
      <c r="BH69" s="96">
        <f t="shared" si="37"/>
        <v>0</v>
      </c>
      <c r="BI69" s="96">
        <f t="shared" si="38"/>
        <v>0</v>
      </c>
      <c r="BJ69" s="80" t="s">
        <v>5</v>
      </c>
      <c r="BK69" s="96">
        <f t="shared" si="39"/>
        <v>0</v>
      </c>
      <c r="BL69" s="80" t="s">
        <v>64</v>
      </c>
      <c r="BM69" s="80" t="s">
        <v>595</v>
      </c>
    </row>
    <row r="70" spans="1:65" s="71" customFormat="1" ht="31.5" customHeight="1">
      <c r="A70" s="4"/>
      <c r="B70" s="5"/>
      <c r="C70" s="23" t="s">
        <v>240</v>
      </c>
      <c r="D70" s="23" t="s">
        <v>60</v>
      </c>
      <c r="E70" s="24" t="s">
        <v>596</v>
      </c>
      <c r="F70" s="123" t="s">
        <v>597</v>
      </c>
      <c r="G70" s="123"/>
      <c r="H70" s="123"/>
      <c r="I70" s="123"/>
      <c r="J70" s="25" t="s">
        <v>296</v>
      </c>
      <c r="K70" s="26">
        <v>4</v>
      </c>
      <c r="L70" s="124"/>
      <c r="M70" s="124"/>
      <c r="N70" s="125">
        <f t="shared" si="30"/>
        <v>0</v>
      </c>
      <c r="O70" s="125"/>
      <c r="P70" s="125"/>
      <c r="Q70" s="125"/>
      <c r="R70" s="6"/>
      <c r="T70" s="92" t="s">
        <v>0</v>
      </c>
      <c r="U70" s="93" t="s">
        <v>15</v>
      </c>
      <c r="V70" s="94">
        <v>0</v>
      </c>
      <c r="W70" s="94">
        <f t="shared" si="31"/>
        <v>0</v>
      </c>
      <c r="X70" s="94">
        <v>0.02</v>
      </c>
      <c r="Y70" s="94">
        <f t="shared" si="32"/>
        <v>0.08</v>
      </c>
      <c r="Z70" s="94">
        <v>0</v>
      </c>
      <c r="AA70" s="95">
        <f t="shared" si="33"/>
        <v>0</v>
      </c>
      <c r="AR70" s="80" t="s">
        <v>64</v>
      </c>
      <c r="AT70" s="80" t="s">
        <v>60</v>
      </c>
      <c r="AU70" s="80" t="s">
        <v>23</v>
      </c>
      <c r="AY70" s="80" t="s">
        <v>59</v>
      </c>
      <c r="BE70" s="96">
        <f t="shared" si="34"/>
        <v>0</v>
      </c>
      <c r="BF70" s="96">
        <f t="shared" si="35"/>
        <v>0</v>
      </c>
      <c r="BG70" s="96">
        <f t="shared" si="36"/>
        <v>0</v>
      </c>
      <c r="BH70" s="96">
        <f t="shared" si="37"/>
        <v>0</v>
      </c>
      <c r="BI70" s="96">
        <f t="shared" si="38"/>
        <v>0</v>
      </c>
      <c r="BJ70" s="80" t="s">
        <v>5</v>
      </c>
      <c r="BK70" s="96">
        <f t="shared" si="39"/>
        <v>0</v>
      </c>
      <c r="BL70" s="80" t="s">
        <v>64</v>
      </c>
      <c r="BM70" s="80" t="s">
        <v>598</v>
      </c>
    </row>
    <row r="71" spans="1:65" s="71" customFormat="1" ht="31.5" customHeight="1">
      <c r="A71" s="4"/>
      <c r="B71" s="5"/>
      <c r="C71" s="23" t="s">
        <v>244</v>
      </c>
      <c r="D71" s="23" t="s">
        <v>60</v>
      </c>
      <c r="E71" s="24" t="s">
        <v>495</v>
      </c>
      <c r="F71" s="123" t="s">
        <v>599</v>
      </c>
      <c r="G71" s="123"/>
      <c r="H71" s="123"/>
      <c r="I71" s="123"/>
      <c r="J71" s="25" t="s">
        <v>296</v>
      </c>
      <c r="K71" s="26">
        <v>2</v>
      </c>
      <c r="L71" s="124"/>
      <c r="M71" s="124"/>
      <c r="N71" s="125">
        <f t="shared" si="30"/>
        <v>0</v>
      </c>
      <c r="O71" s="125"/>
      <c r="P71" s="125"/>
      <c r="Q71" s="125"/>
      <c r="R71" s="6"/>
      <c r="T71" s="92" t="s">
        <v>0</v>
      </c>
      <c r="U71" s="93" t="s">
        <v>15</v>
      </c>
      <c r="V71" s="94">
        <v>0</v>
      </c>
      <c r="W71" s="94">
        <f t="shared" si="31"/>
        <v>0</v>
      </c>
      <c r="X71" s="94">
        <v>0.0005</v>
      </c>
      <c r="Y71" s="94">
        <f t="shared" si="32"/>
        <v>0.001</v>
      </c>
      <c r="Z71" s="94">
        <v>0</v>
      </c>
      <c r="AA71" s="95">
        <f t="shared" si="33"/>
        <v>0</v>
      </c>
      <c r="AR71" s="80" t="s">
        <v>121</v>
      </c>
      <c r="AT71" s="80" t="s">
        <v>60</v>
      </c>
      <c r="AU71" s="80" t="s">
        <v>23</v>
      </c>
      <c r="AY71" s="80" t="s">
        <v>59</v>
      </c>
      <c r="BE71" s="96">
        <f t="shared" si="34"/>
        <v>0</v>
      </c>
      <c r="BF71" s="96">
        <f t="shared" si="35"/>
        <v>0</v>
      </c>
      <c r="BG71" s="96">
        <f t="shared" si="36"/>
        <v>0</v>
      </c>
      <c r="BH71" s="96">
        <f t="shared" si="37"/>
        <v>0</v>
      </c>
      <c r="BI71" s="96">
        <f t="shared" si="38"/>
        <v>0</v>
      </c>
      <c r="BJ71" s="80" t="s">
        <v>5</v>
      </c>
      <c r="BK71" s="96">
        <f t="shared" si="39"/>
        <v>0</v>
      </c>
      <c r="BL71" s="80" t="s">
        <v>121</v>
      </c>
      <c r="BM71" s="80" t="s">
        <v>497</v>
      </c>
    </row>
    <row r="72" spans="1:65" s="71" customFormat="1" ht="31.5" customHeight="1">
      <c r="A72" s="4"/>
      <c r="B72" s="5"/>
      <c r="C72" s="23" t="s">
        <v>248</v>
      </c>
      <c r="D72" s="23" t="s">
        <v>60</v>
      </c>
      <c r="E72" s="24" t="s">
        <v>600</v>
      </c>
      <c r="F72" s="123" t="s">
        <v>601</v>
      </c>
      <c r="G72" s="123"/>
      <c r="H72" s="123"/>
      <c r="I72" s="123"/>
      <c r="J72" s="25" t="s">
        <v>296</v>
      </c>
      <c r="K72" s="26">
        <v>15</v>
      </c>
      <c r="L72" s="124"/>
      <c r="M72" s="124"/>
      <c r="N72" s="125">
        <f t="shared" si="30"/>
        <v>0</v>
      </c>
      <c r="O72" s="125"/>
      <c r="P72" s="125"/>
      <c r="Q72" s="125"/>
      <c r="R72" s="6"/>
      <c r="T72" s="92" t="s">
        <v>0</v>
      </c>
      <c r="U72" s="93" t="s">
        <v>15</v>
      </c>
      <c r="V72" s="94">
        <v>0</v>
      </c>
      <c r="W72" s="94">
        <f t="shared" si="31"/>
        <v>0</v>
      </c>
      <c r="X72" s="94">
        <v>0.0005</v>
      </c>
      <c r="Y72" s="94">
        <f t="shared" si="32"/>
        <v>0.0075</v>
      </c>
      <c r="Z72" s="94">
        <v>0</v>
      </c>
      <c r="AA72" s="95">
        <f t="shared" si="33"/>
        <v>0</v>
      </c>
      <c r="AR72" s="80" t="s">
        <v>121</v>
      </c>
      <c r="AT72" s="80" t="s">
        <v>60</v>
      </c>
      <c r="AU72" s="80" t="s">
        <v>23</v>
      </c>
      <c r="AY72" s="80" t="s">
        <v>59</v>
      </c>
      <c r="BE72" s="96">
        <f t="shared" si="34"/>
        <v>0</v>
      </c>
      <c r="BF72" s="96">
        <f t="shared" si="35"/>
        <v>0</v>
      </c>
      <c r="BG72" s="96">
        <f t="shared" si="36"/>
        <v>0</v>
      </c>
      <c r="BH72" s="96">
        <f t="shared" si="37"/>
        <v>0</v>
      </c>
      <c r="BI72" s="96">
        <f t="shared" si="38"/>
        <v>0</v>
      </c>
      <c r="BJ72" s="80" t="s">
        <v>5</v>
      </c>
      <c r="BK72" s="96">
        <f t="shared" si="39"/>
        <v>0</v>
      </c>
      <c r="BL72" s="80" t="s">
        <v>121</v>
      </c>
      <c r="BM72" s="80" t="s">
        <v>602</v>
      </c>
    </row>
    <row r="73" spans="1:65" s="71" customFormat="1" ht="44.25" customHeight="1">
      <c r="A73" s="4"/>
      <c r="B73" s="5"/>
      <c r="C73" s="23" t="s">
        <v>252</v>
      </c>
      <c r="D73" s="23" t="s">
        <v>60</v>
      </c>
      <c r="E73" s="24" t="s">
        <v>501</v>
      </c>
      <c r="F73" s="123" t="s">
        <v>603</v>
      </c>
      <c r="G73" s="123"/>
      <c r="H73" s="123"/>
      <c r="I73" s="123"/>
      <c r="J73" s="25" t="s">
        <v>296</v>
      </c>
      <c r="K73" s="26">
        <v>1</v>
      </c>
      <c r="L73" s="124"/>
      <c r="M73" s="124"/>
      <c r="N73" s="125">
        <f t="shared" si="30"/>
        <v>0</v>
      </c>
      <c r="O73" s="125"/>
      <c r="P73" s="125"/>
      <c r="Q73" s="125"/>
      <c r="R73" s="6"/>
      <c r="T73" s="92" t="s">
        <v>0</v>
      </c>
      <c r="U73" s="93" t="s">
        <v>15</v>
      </c>
      <c r="V73" s="94">
        <v>0</v>
      </c>
      <c r="W73" s="94">
        <f t="shared" si="31"/>
        <v>0</v>
      </c>
      <c r="X73" s="94">
        <v>0.0005</v>
      </c>
      <c r="Y73" s="94">
        <f t="shared" si="32"/>
        <v>0.0005</v>
      </c>
      <c r="Z73" s="94">
        <v>0</v>
      </c>
      <c r="AA73" s="95">
        <f t="shared" si="33"/>
        <v>0</v>
      </c>
      <c r="AR73" s="80" t="s">
        <v>121</v>
      </c>
      <c r="AT73" s="80" t="s">
        <v>60</v>
      </c>
      <c r="AU73" s="80" t="s">
        <v>23</v>
      </c>
      <c r="AY73" s="80" t="s">
        <v>59</v>
      </c>
      <c r="BE73" s="96">
        <f t="shared" si="34"/>
        <v>0</v>
      </c>
      <c r="BF73" s="96">
        <f t="shared" si="35"/>
        <v>0</v>
      </c>
      <c r="BG73" s="96">
        <f t="shared" si="36"/>
        <v>0</v>
      </c>
      <c r="BH73" s="96">
        <f t="shared" si="37"/>
        <v>0</v>
      </c>
      <c r="BI73" s="96">
        <f t="shared" si="38"/>
        <v>0</v>
      </c>
      <c r="BJ73" s="80" t="s">
        <v>5</v>
      </c>
      <c r="BK73" s="96">
        <f t="shared" si="39"/>
        <v>0</v>
      </c>
      <c r="BL73" s="80" t="s">
        <v>121</v>
      </c>
      <c r="BM73" s="80" t="s">
        <v>503</v>
      </c>
    </row>
    <row r="74" spans="1:65" s="71" customFormat="1" ht="44.25" customHeight="1">
      <c r="A74" s="4"/>
      <c r="B74" s="5"/>
      <c r="C74" s="23" t="s">
        <v>256</v>
      </c>
      <c r="D74" s="23" t="s">
        <v>60</v>
      </c>
      <c r="E74" s="24" t="s">
        <v>504</v>
      </c>
      <c r="F74" s="123" t="s">
        <v>604</v>
      </c>
      <c r="G74" s="123"/>
      <c r="H74" s="123"/>
      <c r="I74" s="123"/>
      <c r="J74" s="25" t="s">
        <v>296</v>
      </c>
      <c r="K74" s="26">
        <v>18</v>
      </c>
      <c r="L74" s="124"/>
      <c r="M74" s="124"/>
      <c r="N74" s="125">
        <f t="shared" si="30"/>
        <v>0</v>
      </c>
      <c r="O74" s="125"/>
      <c r="P74" s="125"/>
      <c r="Q74" s="125"/>
      <c r="R74" s="6"/>
      <c r="T74" s="92" t="s">
        <v>0</v>
      </c>
      <c r="U74" s="93" t="s">
        <v>15</v>
      </c>
      <c r="V74" s="94">
        <v>0</v>
      </c>
      <c r="W74" s="94">
        <f t="shared" si="31"/>
        <v>0</v>
      </c>
      <c r="X74" s="94">
        <v>0.0005</v>
      </c>
      <c r="Y74" s="94">
        <f t="shared" si="32"/>
        <v>0.009000000000000001</v>
      </c>
      <c r="Z74" s="94">
        <v>0</v>
      </c>
      <c r="AA74" s="95">
        <f t="shared" si="33"/>
        <v>0</v>
      </c>
      <c r="AR74" s="80" t="s">
        <v>121</v>
      </c>
      <c r="AT74" s="80" t="s">
        <v>60</v>
      </c>
      <c r="AU74" s="80" t="s">
        <v>23</v>
      </c>
      <c r="AY74" s="80" t="s">
        <v>59</v>
      </c>
      <c r="BE74" s="96">
        <f t="shared" si="34"/>
        <v>0</v>
      </c>
      <c r="BF74" s="96">
        <f t="shared" si="35"/>
        <v>0</v>
      </c>
      <c r="BG74" s="96">
        <f t="shared" si="36"/>
        <v>0</v>
      </c>
      <c r="BH74" s="96">
        <f t="shared" si="37"/>
        <v>0</v>
      </c>
      <c r="BI74" s="96">
        <f t="shared" si="38"/>
        <v>0</v>
      </c>
      <c r="BJ74" s="80" t="s">
        <v>5</v>
      </c>
      <c r="BK74" s="96">
        <f t="shared" si="39"/>
        <v>0</v>
      </c>
      <c r="BL74" s="80" t="s">
        <v>121</v>
      </c>
      <c r="BM74" s="80" t="s">
        <v>506</v>
      </c>
    </row>
    <row r="75" spans="1:65" s="71" customFormat="1" ht="31.5" customHeight="1">
      <c r="A75" s="4"/>
      <c r="B75" s="5"/>
      <c r="C75" s="23" t="s">
        <v>260</v>
      </c>
      <c r="D75" s="23" t="s">
        <v>60</v>
      </c>
      <c r="E75" s="24" t="s">
        <v>605</v>
      </c>
      <c r="F75" s="123" t="s">
        <v>606</v>
      </c>
      <c r="G75" s="123"/>
      <c r="H75" s="123"/>
      <c r="I75" s="123"/>
      <c r="J75" s="25" t="s">
        <v>296</v>
      </c>
      <c r="K75" s="26">
        <v>4</v>
      </c>
      <c r="L75" s="124"/>
      <c r="M75" s="124"/>
      <c r="N75" s="125">
        <f t="shared" si="30"/>
        <v>0</v>
      </c>
      <c r="O75" s="125"/>
      <c r="P75" s="125"/>
      <c r="Q75" s="125"/>
      <c r="R75" s="6"/>
      <c r="T75" s="92" t="s">
        <v>0</v>
      </c>
      <c r="U75" s="93" t="s">
        <v>15</v>
      </c>
      <c r="V75" s="94">
        <v>0</v>
      </c>
      <c r="W75" s="94">
        <f t="shared" si="31"/>
        <v>0</v>
      </c>
      <c r="X75" s="94">
        <v>0.0005</v>
      </c>
      <c r="Y75" s="94">
        <f t="shared" si="32"/>
        <v>0.002</v>
      </c>
      <c r="Z75" s="94">
        <v>0</v>
      </c>
      <c r="AA75" s="95">
        <f t="shared" si="33"/>
        <v>0</v>
      </c>
      <c r="AR75" s="80" t="s">
        <v>121</v>
      </c>
      <c r="AT75" s="80" t="s">
        <v>60</v>
      </c>
      <c r="AU75" s="80" t="s">
        <v>23</v>
      </c>
      <c r="AY75" s="80" t="s">
        <v>59</v>
      </c>
      <c r="BE75" s="96">
        <f t="shared" si="34"/>
        <v>0</v>
      </c>
      <c r="BF75" s="96">
        <f t="shared" si="35"/>
        <v>0</v>
      </c>
      <c r="BG75" s="96">
        <f t="shared" si="36"/>
        <v>0</v>
      </c>
      <c r="BH75" s="96">
        <f t="shared" si="37"/>
        <v>0</v>
      </c>
      <c r="BI75" s="96">
        <f t="shared" si="38"/>
        <v>0</v>
      </c>
      <c r="BJ75" s="80" t="s">
        <v>5</v>
      </c>
      <c r="BK75" s="96">
        <f t="shared" si="39"/>
        <v>0</v>
      </c>
      <c r="BL75" s="80" t="s">
        <v>121</v>
      </c>
      <c r="BM75" s="80" t="s">
        <v>607</v>
      </c>
    </row>
    <row r="76" spans="1:65" s="71" customFormat="1" ht="44.25" customHeight="1">
      <c r="A76" s="4"/>
      <c r="B76" s="5"/>
      <c r="C76" s="23" t="s">
        <v>264</v>
      </c>
      <c r="D76" s="23" t="s">
        <v>60</v>
      </c>
      <c r="E76" s="24" t="s">
        <v>507</v>
      </c>
      <c r="F76" s="123" t="s">
        <v>608</v>
      </c>
      <c r="G76" s="123"/>
      <c r="H76" s="123"/>
      <c r="I76" s="123"/>
      <c r="J76" s="25" t="s">
        <v>296</v>
      </c>
      <c r="K76" s="26">
        <v>3</v>
      </c>
      <c r="L76" s="124"/>
      <c r="M76" s="124"/>
      <c r="N76" s="125">
        <f t="shared" si="30"/>
        <v>0</v>
      </c>
      <c r="O76" s="125"/>
      <c r="P76" s="125"/>
      <c r="Q76" s="125"/>
      <c r="R76" s="6"/>
      <c r="T76" s="92" t="s">
        <v>0</v>
      </c>
      <c r="U76" s="93" t="s">
        <v>15</v>
      </c>
      <c r="V76" s="94">
        <v>0</v>
      </c>
      <c r="W76" s="94">
        <f t="shared" si="31"/>
        <v>0</v>
      </c>
      <c r="X76" s="94">
        <v>0.0005</v>
      </c>
      <c r="Y76" s="94">
        <f t="shared" si="32"/>
        <v>0.0015</v>
      </c>
      <c r="Z76" s="94">
        <v>0</v>
      </c>
      <c r="AA76" s="95">
        <f t="shared" si="33"/>
        <v>0</v>
      </c>
      <c r="AR76" s="80" t="s">
        <v>121</v>
      </c>
      <c r="AT76" s="80" t="s">
        <v>60</v>
      </c>
      <c r="AU76" s="80" t="s">
        <v>23</v>
      </c>
      <c r="AY76" s="80" t="s">
        <v>59</v>
      </c>
      <c r="BE76" s="96">
        <f t="shared" si="34"/>
        <v>0</v>
      </c>
      <c r="BF76" s="96">
        <f t="shared" si="35"/>
        <v>0</v>
      </c>
      <c r="BG76" s="96">
        <f t="shared" si="36"/>
        <v>0</v>
      </c>
      <c r="BH76" s="96">
        <f t="shared" si="37"/>
        <v>0</v>
      </c>
      <c r="BI76" s="96">
        <f t="shared" si="38"/>
        <v>0</v>
      </c>
      <c r="BJ76" s="80" t="s">
        <v>5</v>
      </c>
      <c r="BK76" s="96">
        <f t="shared" si="39"/>
        <v>0</v>
      </c>
      <c r="BL76" s="80" t="s">
        <v>121</v>
      </c>
      <c r="BM76" s="80" t="s">
        <v>509</v>
      </c>
    </row>
    <row r="77" spans="1:65" s="71" customFormat="1" ht="57" customHeight="1">
      <c r="A77" s="4"/>
      <c r="B77" s="5"/>
      <c r="C77" s="23" t="s">
        <v>268</v>
      </c>
      <c r="D77" s="23" t="s">
        <v>60</v>
      </c>
      <c r="E77" s="24" t="s">
        <v>510</v>
      </c>
      <c r="F77" s="123" t="s">
        <v>609</v>
      </c>
      <c r="G77" s="123"/>
      <c r="H77" s="123"/>
      <c r="I77" s="123"/>
      <c r="J77" s="25" t="s">
        <v>296</v>
      </c>
      <c r="K77" s="26">
        <v>2</v>
      </c>
      <c r="L77" s="124"/>
      <c r="M77" s="124"/>
      <c r="N77" s="125">
        <f t="shared" si="30"/>
        <v>0</v>
      </c>
      <c r="O77" s="125"/>
      <c r="P77" s="125"/>
      <c r="Q77" s="125"/>
      <c r="R77" s="6"/>
      <c r="T77" s="92" t="s">
        <v>0</v>
      </c>
      <c r="U77" s="93" t="s">
        <v>15</v>
      </c>
      <c r="V77" s="94">
        <v>0</v>
      </c>
      <c r="W77" s="94">
        <f t="shared" si="31"/>
        <v>0</v>
      </c>
      <c r="X77" s="94">
        <v>0.0005</v>
      </c>
      <c r="Y77" s="94">
        <f t="shared" si="32"/>
        <v>0.001</v>
      </c>
      <c r="Z77" s="94">
        <v>0</v>
      </c>
      <c r="AA77" s="95">
        <f t="shared" si="33"/>
        <v>0</v>
      </c>
      <c r="AR77" s="80" t="s">
        <v>121</v>
      </c>
      <c r="AT77" s="80" t="s">
        <v>60</v>
      </c>
      <c r="AU77" s="80" t="s">
        <v>23</v>
      </c>
      <c r="AY77" s="80" t="s">
        <v>59</v>
      </c>
      <c r="BE77" s="96">
        <f t="shared" si="34"/>
        <v>0</v>
      </c>
      <c r="BF77" s="96">
        <f t="shared" si="35"/>
        <v>0</v>
      </c>
      <c r="BG77" s="96">
        <f t="shared" si="36"/>
        <v>0</v>
      </c>
      <c r="BH77" s="96">
        <f t="shared" si="37"/>
        <v>0</v>
      </c>
      <c r="BI77" s="96">
        <f t="shared" si="38"/>
        <v>0</v>
      </c>
      <c r="BJ77" s="80" t="s">
        <v>5</v>
      </c>
      <c r="BK77" s="96">
        <f t="shared" si="39"/>
        <v>0</v>
      </c>
      <c r="BL77" s="80" t="s">
        <v>121</v>
      </c>
      <c r="BM77" s="80" t="s">
        <v>512</v>
      </c>
    </row>
    <row r="78" spans="1:65" s="71" customFormat="1" ht="57" customHeight="1">
      <c r="A78" s="4"/>
      <c r="B78" s="5"/>
      <c r="C78" s="23" t="s">
        <v>272</v>
      </c>
      <c r="D78" s="23" t="s">
        <v>60</v>
      </c>
      <c r="E78" s="24" t="s">
        <v>513</v>
      </c>
      <c r="F78" s="123" t="s">
        <v>610</v>
      </c>
      <c r="G78" s="123"/>
      <c r="H78" s="123"/>
      <c r="I78" s="123"/>
      <c r="J78" s="25" t="s">
        <v>296</v>
      </c>
      <c r="K78" s="26">
        <v>1</v>
      </c>
      <c r="L78" s="124"/>
      <c r="M78" s="124"/>
      <c r="N78" s="125">
        <f t="shared" si="30"/>
        <v>0</v>
      </c>
      <c r="O78" s="125"/>
      <c r="P78" s="125"/>
      <c r="Q78" s="125"/>
      <c r="R78" s="6"/>
      <c r="T78" s="92" t="s">
        <v>0</v>
      </c>
      <c r="U78" s="93" t="s">
        <v>15</v>
      </c>
      <c r="V78" s="94">
        <v>0</v>
      </c>
      <c r="W78" s="94">
        <f t="shared" si="31"/>
        <v>0</v>
      </c>
      <c r="X78" s="94">
        <v>0.0005</v>
      </c>
      <c r="Y78" s="94">
        <f t="shared" si="32"/>
        <v>0.0005</v>
      </c>
      <c r="Z78" s="94">
        <v>0</v>
      </c>
      <c r="AA78" s="95">
        <f t="shared" si="33"/>
        <v>0</v>
      </c>
      <c r="AR78" s="80" t="s">
        <v>121</v>
      </c>
      <c r="AT78" s="80" t="s">
        <v>60</v>
      </c>
      <c r="AU78" s="80" t="s">
        <v>23</v>
      </c>
      <c r="AY78" s="80" t="s">
        <v>59</v>
      </c>
      <c r="BE78" s="96">
        <f t="shared" si="34"/>
        <v>0</v>
      </c>
      <c r="BF78" s="96">
        <f t="shared" si="35"/>
        <v>0</v>
      </c>
      <c r="BG78" s="96">
        <f t="shared" si="36"/>
        <v>0</v>
      </c>
      <c r="BH78" s="96">
        <f t="shared" si="37"/>
        <v>0</v>
      </c>
      <c r="BI78" s="96">
        <f t="shared" si="38"/>
        <v>0</v>
      </c>
      <c r="BJ78" s="80" t="s">
        <v>5</v>
      </c>
      <c r="BK78" s="96">
        <f t="shared" si="39"/>
        <v>0</v>
      </c>
      <c r="BL78" s="80" t="s">
        <v>121</v>
      </c>
      <c r="BM78" s="80" t="s">
        <v>515</v>
      </c>
    </row>
    <row r="79" spans="1:65" s="71" customFormat="1" ht="31.5" customHeight="1">
      <c r="A79" s="4"/>
      <c r="B79" s="5"/>
      <c r="C79" s="23" t="s">
        <v>276</v>
      </c>
      <c r="D79" s="23" t="s">
        <v>60</v>
      </c>
      <c r="E79" s="24" t="s">
        <v>611</v>
      </c>
      <c r="F79" s="123" t="s">
        <v>612</v>
      </c>
      <c r="G79" s="123"/>
      <c r="H79" s="123"/>
      <c r="I79" s="123"/>
      <c r="J79" s="25" t="s">
        <v>296</v>
      </c>
      <c r="K79" s="26">
        <v>2</v>
      </c>
      <c r="L79" s="124"/>
      <c r="M79" s="124"/>
      <c r="N79" s="125">
        <f t="shared" si="30"/>
        <v>0</v>
      </c>
      <c r="O79" s="125"/>
      <c r="P79" s="125"/>
      <c r="Q79" s="125"/>
      <c r="R79" s="6"/>
      <c r="T79" s="92" t="s">
        <v>0</v>
      </c>
      <c r="U79" s="93" t="s">
        <v>15</v>
      </c>
      <c r="V79" s="94">
        <v>0</v>
      </c>
      <c r="W79" s="94">
        <f t="shared" si="31"/>
        <v>0</v>
      </c>
      <c r="X79" s="94">
        <v>0.0005</v>
      </c>
      <c r="Y79" s="94">
        <f t="shared" si="32"/>
        <v>0.001</v>
      </c>
      <c r="Z79" s="94">
        <v>0</v>
      </c>
      <c r="AA79" s="95">
        <f t="shared" si="33"/>
        <v>0</v>
      </c>
      <c r="AR79" s="80" t="s">
        <v>121</v>
      </c>
      <c r="AT79" s="80" t="s">
        <v>60</v>
      </c>
      <c r="AU79" s="80" t="s">
        <v>23</v>
      </c>
      <c r="AY79" s="80" t="s">
        <v>59</v>
      </c>
      <c r="BE79" s="96">
        <f t="shared" si="34"/>
        <v>0</v>
      </c>
      <c r="BF79" s="96">
        <f t="shared" si="35"/>
        <v>0</v>
      </c>
      <c r="BG79" s="96">
        <f t="shared" si="36"/>
        <v>0</v>
      </c>
      <c r="BH79" s="96">
        <f t="shared" si="37"/>
        <v>0</v>
      </c>
      <c r="BI79" s="96">
        <f t="shared" si="38"/>
        <v>0</v>
      </c>
      <c r="BJ79" s="80" t="s">
        <v>5</v>
      </c>
      <c r="BK79" s="96">
        <f t="shared" si="39"/>
        <v>0</v>
      </c>
      <c r="BL79" s="80" t="s">
        <v>121</v>
      </c>
      <c r="BM79" s="80" t="s">
        <v>613</v>
      </c>
    </row>
    <row r="80" spans="1:65" s="71" customFormat="1" ht="44.25" customHeight="1">
      <c r="A80" s="4"/>
      <c r="B80" s="5"/>
      <c r="C80" s="23" t="s">
        <v>280</v>
      </c>
      <c r="D80" s="23" t="s">
        <v>60</v>
      </c>
      <c r="E80" s="24" t="s">
        <v>614</v>
      </c>
      <c r="F80" s="123" t="s">
        <v>615</v>
      </c>
      <c r="G80" s="123"/>
      <c r="H80" s="123"/>
      <c r="I80" s="123"/>
      <c r="J80" s="25" t="s">
        <v>296</v>
      </c>
      <c r="K80" s="26">
        <v>1</v>
      </c>
      <c r="L80" s="124"/>
      <c r="M80" s="124"/>
      <c r="N80" s="125">
        <f t="shared" si="30"/>
        <v>0</v>
      </c>
      <c r="O80" s="125"/>
      <c r="P80" s="125"/>
      <c r="Q80" s="125"/>
      <c r="R80" s="6"/>
      <c r="T80" s="92" t="s">
        <v>0</v>
      </c>
      <c r="U80" s="93" t="s">
        <v>15</v>
      </c>
      <c r="V80" s="94">
        <v>1.246</v>
      </c>
      <c r="W80" s="94">
        <f t="shared" si="31"/>
        <v>1.246</v>
      </c>
      <c r="X80" s="94">
        <v>0.0002</v>
      </c>
      <c r="Y80" s="94">
        <f t="shared" si="32"/>
        <v>0.0002</v>
      </c>
      <c r="Z80" s="94">
        <v>0</v>
      </c>
      <c r="AA80" s="95">
        <f t="shared" si="33"/>
        <v>0</v>
      </c>
      <c r="AR80" s="80" t="s">
        <v>121</v>
      </c>
      <c r="AT80" s="80" t="s">
        <v>60</v>
      </c>
      <c r="AU80" s="80" t="s">
        <v>23</v>
      </c>
      <c r="AY80" s="80" t="s">
        <v>59</v>
      </c>
      <c r="BE80" s="96">
        <f t="shared" si="34"/>
        <v>0</v>
      </c>
      <c r="BF80" s="96">
        <f t="shared" si="35"/>
        <v>0</v>
      </c>
      <c r="BG80" s="96">
        <f t="shared" si="36"/>
        <v>0</v>
      </c>
      <c r="BH80" s="96">
        <f t="shared" si="37"/>
        <v>0</v>
      </c>
      <c r="BI80" s="96">
        <f t="shared" si="38"/>
        <v>0</v>
      </c>
      <c r="BJ80" s="80" t="s">
        <v>5</v>
      </c>
      <c r="BK80" s="96">
        <f t="shared" si="39"/>
        <v>0</v>
      </c>
      <c r="BL80" s="80" t="s">
        <v>121</v>
      </c>
      <c r="BM80" s="80" t="s">
        <v>616</v>
      </c>
    </row>
    <row r="81" spans="1:63" s="84" customFormat="1" ht="37.35" customHeight="1">
      <c r="A81" s="21"/>
      <c r="B81" s="17"/>
      <c r="C81" s="18"/>
      <c r="D81" s="19" t="s">
        <v>44</v>
      </c>
      <c r="E81" s="19"/>
      <c r="F81" s="19"/>
      <c r="G81" s="19"/>
      <c r="H81" s="19"/>
      <c r="I81" s="19"/>
      <c r="J81" s="19"/>
      <c r="K81" s="19"/>
      <c r="L81" s="83"/>
      <c r="M81" s="83"/>
      <c r="N81" s="128">
        <f>BK81</f>
        <v>0</v>
      </c>
      <c r="O81" s="129"/>
      <c r="P81" s="129"/>
      <c r="Q81" s="129"/>
      <c r="R81" s="20"/>
      <c r="T81" s="85"/>
      <c r="U81" s="82"/>
      <c r="V81" s="82"/>
      <c r="W81" s="86">
        <f>W82</f>
        <v>0</v>
      </c>
      <c r="X81" s="82"/>
      <c r="Y81" s="86">
        <f>Y82</f>
        <v>0</v>
      </c>
      <c r="Z81" s="82"/>
      <c r="AA81" s="87">
        <f>AA82</f>
        <v>0</v>
      </c>
      <c r="AR81" s="88" t="s">
        <v>77</v>
      </c>
      <c r="AT81" s="89" t="s">
        <v>17</v>
      </c>
      <c r="AU81" s="89" t="s">
        <v>18</v>
      </c>
      <c r="AY81" s="88" t="s">
        <v>59</v>
      </c>
      <c r="BK81" s="90">
        <f>BK82</f>
        <v>0</v>
      </c>
    </row>
    <row r="82" spans="1:65" s="71" customFormat="1" ht="44.25" customHeight="1">
      <c r="A82" s="4"/>
      <c r="B82" s="5"/>
      <c r="C82" s="23" t="s">
        <v>284</v>
      </c>
      <c r="D82" s="23" t="s">
        <v>60</v>
      </c>
      <c r="E82" s="24" t="s">
        <v>525</v>
      </c>
      <c r="F82" s="123" t="s">
        <v>526</v>
      </c>
      <c r="G82" s="123"/>
      <c r="H82" s="123"/>
      <c r="I82" s="123"/>
      <c r="J82" s="25" t="s">
        <v>330</v>
      </c>
      <c r="K82" s="26">
        <v>1</v>
      </c>
      <c r="L82" s="124"/>
      <c r="M82" s="124"/>
      <c r="N82" s="125">
        <f>ROUND(L82*K82,2)</f>
        <v>0</v>
      </c>
      <c r="O82" s="125"/>
      <c r="P82" s="125"/>
      <c r="Q82" s="125"/>
      <c r="R82" s="6"/>
      <c r="T82" s="92" t="s">
        <v>0</v>
      </c>
      <c r="U82" s="97" t="s">
        <v>15</v>
      </c>
      <c r="V82" s="98">
        <v>0</v>
      </c>
      <c r="W82" s="98">
        <f>V82*K82</f>
        <v>0</v>
      </c>
      <c r="X82" s="98">
        <v>0</v>
      </c>
      <c r="Y82" s="98">
        <f>X82*K82</f>
        <v>0</v>
      </c>
      <c r="Z82" s="98">
        <v>0</v>
      </c>
      <c r="AA82" s="99">
        <f>Z82*K82</f>
        <v>0</v>
      </c>
      <c r="AR82" s="80" t="s">
        <v>64</v>
      </c>
      <c r="AT82" s="80" t="s">
        <v>60</v>
      </c>
      <c r="AU82" s="80" t="s">
        <v>5</v>
      </c>
      <c r="AY82" s="80" t="s">
        <v>59</v>
      </c>
      <c r="BE82" s="96">
        <f>IF(U82="základní",N82,0)</f>
        <v>0</v>
      </c>
      <c r="BF82" s="96">
        <f>IF(U82="snížená",N82,0)</f>
        <v>0</v>
      </c>
      <c r="BG82" s="96">
        <f>IF(U82="zákl. přenesená",N82,0)</f>
        <v>0</v>
      </c>
      <c r="BH82" s="96">
        <f>IF(U82="sníž. přenesená",N82,0)</f>
        <v>0</v>
      </c>
      <c r="BI82" s="96">
        <f>IF(U82="nulová",N82,0)</f>
        <v>0</v>
      </c>
      <c r="BJ82" s="80" t="s">
        <v>5</v>
      </c>
      <c r="BK82" s="96">
        <f>ROUND(L82*K82,2)</f>
        <v>0</v>
      </c>
      <c r="BL82" s="80" t="s">
        <v>64</v>
      </c>
      <c r="BM82" s="80" t="s">
        <v>617</v>
      </c>
    </row>
    <row r="83" spans="1:18" s="71" customFormat="1" ht="6.95" customHeight="1">
      <c r="A83" s="4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</sheetData>
  <sheetProtection password="EC8F" sheet="1" objects="1" scenarios="1"/>
  <mergeCells count="192">
    <mergeCell ref="C3:Q3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9:I19"/>
    <mergeCell ref="L19:M19"/>
    <mergeCell ref="N19:Q19"/>
    <mergeCell ref="F20:I20"/>
    <mergeCell ref="L20:M20"/>
    <mergeCell ref="N20:Q20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6:I46"/>
    <mergeCell ref="L46:M46"/>
    <mergeCell ref="N46:Q46"/>
    <mergeCell ref="F49:I49"/>
    <mergeCell ref="L49:M49"/>
    <mergeCell ref="N49:Q49"/>
    <mergeCell ref="F50:I50"/>
    <mergeCell ref="L50:M50"/>
    <mergeCell ref="N50:Q50"/>
    <mergeCell ref="N48:Q48"/>
    <mergeCell ref="F51:I51"/>
    <mergeCell ref="L51:M51"/>
    <mergeCell ref="N51:Q51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2:I62"/>
    <mergeCell ref="L62:M62"/>
    <mergeCell ref="N62:Q62"/>
    <mergeCell ref="F63:I63"/>
    <mergeCell ref="L63:M63"/>
    <mergeCell ref="N63:Q63"/>
    <mergeCell ref="N61:Q61"/>
    <mergeCell ref="F64:I64"/>
    <mergeCell ref="L64:M64"/>
    <mergeCell ref="N64:Q64"/>
    <mergeCell ref="F65:I65"/>
    <mergeCell ref="L65:M65"/>
    <mergeCell ref="N65:Q65"/>
    <mergeCell ref="F66:I66"/>
    <mergeCell ref="L66:M66"/>
    <mergeCell ref="N66:Q66"/>
    <mergeCell ref="F67:I67"/>
    <mergeCell ref="L67:M67"/>
    <mergeCell ref="N67:Q67"/>
    <mergeCell ref="F68:I68"/>
    <mergeCell ref="L68:M68"/>
    <mergeCell ref="N68:Q68"/>
    <mergeCell ref="F69:I69"/>
    <mergeCell ref="L69:M69"/>
    <mergeCell ref="N69:Q69"/>
    <mergeCell ref="F70:I70"/>
    <mergeCell ref="L70:M70"/>
    <mergeCell ref="N70:Q70"/>
    <mergeCell ref="F71:I71"/>
    <mergeCell ref="L71:M71"/>
    <mergeCell ref="N71:Q71"/>
    <mergeCell ref="F72:I72"/>
    <mergeCell ref="L72:M72"/>
    <mergeCell ref="N72:Q72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82:I82"/>
    <mergeCell ref="L82:M82"/>
    <mergeCell ref="N82:Q82"/>
    <mergeCell ref="N81:Q81"/>
    <mergeCell ref="F78:I78"/>
    <mergeCell ref="L78:M78"/>
    <mergeCell ref="N78:Q78"/>
    <mergeCell ref="F79:I79"/>
    <mergeCell ref="L79:M79"/>
    <mergeCell ref="N79:Q79"/>
    <mergeCell ref="F80:I80"/>
    <mergeCell ref="L80:M80"/>
    <mergeCell ref="N80:Q80"/>
    <mergeCell ref="N14:Q14"/>
    <mergeCell ref="N15:Q15"/>
    <mergeCell ref="N16:Q16"/>
    <mergeCell ref="N18:Q18"/>
    <mergeCell ref="N21:Q21"/>
    <mergeCell ref="N27:Q27"/>
    <mergeCell ref="N38:Q38"/>
    <mergeCell ref="N45:Q45"/>
    <mergeCell ref="N47:Q47"/>
  </mergeCells>
  <printOptions/>
  <pageMargins left="0.984251968503937" right="0.1968503937007874" top="0.984251968503937" bottom="0.5905511811023623" header="0.5118110236220472" footer="0.5118110236220472"/>
  <pageSetup fitToHeight="100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M96"/>
  <sheetViews>
    <sheetView showGridLines="0" view="pageBreakPreview" zoomScaleSheetLayoutView="100" workbookViewId="0" topLeftCell="A1">
      <selection activeCell="G15" sqref="G15"/>
    </sheetView>
  </sheetViews>
  <sheetFormatPr defaultColWidth="9.33203125" defaultRowHeight="13.5"/>
  <cols>
    <col min="1" max="1" width="3" style="34" customWidth="1"/>
    <col min="2" max="2" width="1.66796875" style="34" customWidth="1"/>
    <col min="3" max="3" width="4.16015625" style="34" customWidth="1"/>
    <col min="4" max="4" width="4.33203125" style="34" customWidth="1"/>
    <col min="5" max="5" width="17.16015625" style="34" customWidth="1"/>
    <col min="6" max="7" width="11.16015625" style="34" customWidth="1"/>
    <col min="8" max="8" width="12.5" style="34" customWidth="1"/>
    <col min="9" max="9" width="7" style="34" customWidth="1"/>
    <col min="10" max="10" width="5.16015625" style="34" customWidth="1"/>
    <col min="11" max="11" width="11.5" style="34" customWidth="1"/>
    <col min="12" max="12" width="8.66015625" style="34" customWidth="1"/>
    <col min="13" max="14" width="6" style="34" customWidth="1"/>
    <col min="15" max="15" width="2" style="34" customWidth="1"/>
    <col min="16" max="16" width="12.5" style="34" customWidth="1"/>
    <col min="17" max="17" width="4.16015625" style="34" customWidth="1"/>
    <col min="18" max="18" width="1.66796875" style="34" customWidth="1"/>
    <col min="19" max="19" width="8.16015625" style="100" customWidth="1"/>
    <col min="20" max="20" width="29.66015625" style="100" hidden="1" customWidth="1"/>
    <col min="21" max="21" width="16.33203125" style="100" hidden="1" customWidth="1"/>
    <col min="22" max="22" width="12.33203125" style="100" hidden="1" customWidth="1"/>
    <col min="23" max="23" width="16.33203125" style="100" hidden="1" customWidth="1"/>
    <col min="24" max="24" width="12.16015625" style="100" hidden="1" customWidth="1"/>
    <col min="25" max="25" width="15" style="100" hidden="1" customWidth="1"/>
    <col min="26" max="26" width="11" style="100" hidden="1" customWidth="1"/>
    <col min="27" max="27" width="15" style="100" hidden="1" customWidth="1"/>
    <col min="28" max="28" width="16.33203125" style="100" hidden="1" customWidth="1"/>
    <col min="29" max="29" width="11" style="100" customWidth="1"/>
    <col min="30" max="30" width="15" style="100" customWidth="1"/>
    <col min="31" max="31" width="16.33203125" style="100" customWidth="1"/>
    <col min="32" max="43" width="9.33203125" style="100" customWidth="1"/>
    <col min="44" max="65" width="9.33203125" style="100" hidden="1" customWidth="1"/>
    <col min="66" max="16384" width="9.33203125" style="100" customWidth="1"/>
  </cols>
  <sheetData>
    <row r="2" spans="1:18" s="71" customFormat="1" ht="6.9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s="71" customFormat="1" ht="36.95" customHeight="1">
      <c r="A3" s="4"/>
      <c r="B3" s="5"/>
      <c r="C3" s="141" t="s">
        <v>45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6"/>
    </row>
    <row r="4" spans="1:18" s="71" customFormat="1" ht="6.95" customHeight="1">
      <c r="A4" s="4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"/>
    </row>
    <row r="5" spans="1:18" s="71" customFormat="1" ht="30" customHeight="1">
      <c r="A5" s="4"/>
      <c r="B5" s="5"/>
      <c r="C5" s="8" t="s">
        <v>3</v>
      </c>
      <c r="D5" s="7"/>
      <c r="E5" s="7"/>
      <c r="F5" s="143" t="s">
        <v>4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7"/>
      <c r="R5" s="6"/>
    </row>
    <row r="6" spans="1:18" s="71" customFormat="1" ht="36.95" customHeight="1">
      <c r="A6" s="4"/>
      <c r="B6" s="5"/>
      <c r="C6" s="9" t="s">
        <v>24</v>
      </c>
      <c r="D6" s="7"/>
      <c r="E6" s="7"/>
      <c r="F6" s="145" t="s">
        <v>21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7"/>
      <c r="R6" s="6"/>
    </row>
    <row r="7" spans="1:18" s="71" customFormat="1" ht="6.95" customHeight="1">
      <c r="A7" s="4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s="71" customFormat="1" ht="18" customHeight="1">
      <c r="A8" s="4"/>
      <c r="B8" s="5"/>
      <c r="C8" s="8" t="s">
        <v>6</v>
      </c>
      <c r="D8" s="7"/>
      <c r="E8" s="7"/>
      <c r="F8" s="10" t="s">
        <v>7</v>
      </c>
      <c r="G8" s="7"/>
      <c r="H8" s="7"/>
      <c r="I8" s="7"/>
      <c r="J8" s="7"/>
      <c r="K8" s="8" t="s">
        <v>8</v>
      </c>
      <c r="L8" s="7"/>
      <c r="M8" s="146"/>
      <c r="N8" s="146"/>
      <c r="O8" s="146"/>
      <c r="P8" s="146"/>
      <c r="Q8" s="7"/>
      <c r="R8" s="6"/>
    </row>
    <row r="9" spans="1:18" s="71" customFormat="1" ht="6.95" customHeight="1">
      <c r="A9" s="4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</row>
    <row r="10" spans="1:18" s="71" customFormat="1" ht="15">
      <c r="A10" s="4"/>
      <c r="B10" s="5"/>
      <c r="C10" s="8" t="s">
        <v>10</v>
      </c>
      <c r="D10" s="7"/>
      <c r="E10" s="7"/>
      <c r="F10" s="10" t="s">
        <v>7</v>
      </c>
      <c r="G10" s="7"/>
      <c r="H10" s="7"/>
      <c r="I10" s="7"/>
      <c r="J10" s="7"/>
      <c r="K10" s="8" t="s">
        <v>12</v>
      </c>
      <c r="L10" s="7"/>
      <c r="M10" s="147" t="s">
        <v>7</v>
      </c>
      <c r="N10" s="147"/>
      <c r="O10" s="147"/>
      <c r="P10" s="147"/>
      <c r="Q10" s="147"/>
      <c r="R10" s="6"/>
    </row>
    <row r="11" spans="1:18" s="71" customFormat="1" ht="14.45" customHeight="1">
      <c r="A11" s="4"/>
      <c r="B11" s="5"/>
      <c r="C11" s="8" t="s">
        <v>11</v>
      </c>
      <c r="D11" s="7"/>
      <c r="E11" s="7"/>
      <c r="F11" s="10" t="s">
        <v>7</v>
      </c>
      <c r="G11" s="7"/>
      <c r="H11" s="7"/>
      <c r="I11" s="7"/>
      <c r="J11" s="7"/>
      <c r="K11" s="8" t="s">
        <v>13</v>
      </c>
      <c r="L11" s="7"/>
      <c r="M11" s="147" t="s">
        <v>7</v>
      </c>
      <c r="N11" s="147"/>
      <c r="O11" s="147"/>
      <c r="P11" s="147"/>
      <c r="Q11" s="147"/>
      <c r="R11" s="6"/>
    </row>
    <row r="12" spans="1:18" s="71" customFormat="1" ht="10.35" customHeight="1">
      <c r="A12" s="4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1:27" s="72" customFormat="1" ht="29.25" customHeight="1">
      <c r="A13" s="15"/>
      <c r="B13" s="11"/>
      <c r="C13" s="12" t="s">
        <v>46</v>
      </c>
      <c r="D13" s="13" t="s">
        <v>47</v>
      </c>
      <c r="E13" s="13" t="s">
        <v>16</v>
      </c>
      <c r="F13" s="148" t="s">
        <v>48</v>
      </c>
      <c r="G13" s="148"/>
      <c r="H13" s="148"/>
      <c r="I13" s="148"/>
      <c r="J13" s="13" t="s">
        <v>49</v>
      </c>
      <c r="K13" s="13" t="s">
        <v>50</v>
      </c>
      <c r="L13" s="149" t="s">
        <v>51</v>
      </c>
      <c r="M13" s="149"/>
      <c r="N13" s="148" t="s">
        <v>26</v>
      </c>
      <c r="O13" s="148"/>
      <c r="P13" s="148"/>
      <c r="Q13" s="150"/>
      <c r="R13" s="14"/>
      <c r="T13" s="73" t="s">
        <v>52</v>
      </c>
      <c r="U13" s="74" t="s">
        <v>14</v>
      </c>
      <c r="V13" s="74" t="s">
        <v>53</v>
      </c>
      <c r="W13" s="74" t="s">
        <v>54</v>
      </c>
      <c r="X13" s="74" t="s">
        <v>55</v>
      </c>
      <c r="Y13" s="74" t="s">
        <v>56</v>
      </c>
      <c r="Z13" s="74" t="s">
        <v>57</v>
      </c>
      <c r="AA13" s="75" t="s">
        <v>58</v>
      </c>
    </row>
    <row r="14" spans="1:63" s="71" customFormat="1" ht="29.25" customHeight="1">
      <c r="A14" s="4"/>
      <c r="B14" s="5"/>
      <c r="C14" s="16" t="s">
        <v>25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137">
        <f>BK14</f>
        <v>0</v>
      </c>
      <c r="O14" s="138"/>
      <c r="P14" s="138"/>
      <c r="Q14" s="138"/>
      <c r="R14" s="6"/>
      <c r="T14" s="76"/>
      <c r="U14" s="77"/>
      <c r="V14" s="77"/>
      <c r="W14" s="78">
        <f>W15+W64+W94</f>
        <v>8428.539411</v>
      </c>
      <c r="X14" s="77"/>
      <c r="Y14" s="78">
        <f>Y15+Y64+Y94</f>
        <v>151.81870998</v>
      </c>
      <c r="Z14" s="77"/>
      <c r="AA14" s="79">
        <f>AA15+AA64+AA94</f>
        <v>0</v>
      </c>
      <c r="AT14" s="80" t="s">
        <v>17</v>
      </c>
      <c r="AU14" s="80" t="s">
        <v>27</v>
      </c>
      <c r="BK14" s="81">
        <f>BK15+BK64+BK94</f>
        <v>0</v>
      </c>
    </row>
    <row r="15" spans="1:63" s="84" customFormat="1" ht="37.35" customHeight="1">
      <c r="A15" s="21"/>
      <c r="B15" s="17"/>
      <c r="C15" s="18"/>
      <c r="D15" s="19" t="s">
        <v>28</v>
      </c>
      <c r="E15" s="19"/>
      <c r="F15" s="19"/>
      <c r="G15" s="19"/>
      <c r="H15" s="19"/>
      <c r="I15" s="19"/>
      <c r="J15" s="19"/>
      <c r="K15" s="19"/>
      <c r="L15" s="19"/>
      <c r="M15" s="19"/>
      <c r="N15" s="139">
        <f>BK15</f>
        <v>0</v>
      </c>
      <c r="O15" s="140"/>
      <c r="P15" s="140"/>
      <c r="Q15" s="140"/>
      <c r="R15" s="20"/>
      <c r="T15" s="85"/>
      <c r="U15" s="82"/>
      <c r="V15" s="82"/>
      <c r="W15" s="86">
        <f>W16+W22+W50+W62</f>
        <v>6696.784211</v>
      </c>
      <c r="X15" s="82"/>
      <c r="Y15" s="86">
        <f>Y16+Y22+Y50+Y62</f>
        <v>102.72245632</v>
      </c>
      <c r="Z15" s="82"/>
      <c r="AA15" s="87">
        <f>AA16+AA22+AA50+AA62</f>
        <v>0</v>
      </c>
      <c r="AR15" s="88" t="s">
        <v>5</v>
      </c>
      <c r="AT15" s="89" t="s">
        <v>17</v>
      </c>
      <c r="AU15" s="89" t="s">
        <v>18</v>
      </c>
      <c r="AY15" s="88" t="s">
        <v>59</v>
      </c>
      <c r="BK15" s="90">
        <f>BK16+BK22+BK50+BK62</f>
        <v>0</v>
      </c>
    </row>
    <row r="16" spans="1:63" s="84" customFormat="1" ht="19.9" customHeight="1">
      <c r="A16" s="21"/>
      <c r="B16" s="17"/>
      <c r="C16" s="18"/>
      <c r="D16" s="2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133">
        <f>BK16</f>
        <v>0</v>
      </c>
      <c r="O16" s="134"/>
      <c r="P16" s="134"/>
      <c r="Q16" s="134"/>
      <c r="R16" s="20"/>
      <c r="T16" s="85"/>
      <c r="U16" s="82"/>
      <c r="V16" s="82"/>
      <c r="W16" s="86">
        <f>SUM(W17:W21)</f>
        <v>119.85072100000001</v>
      </c>
      <c r="X16" s="82"/>
      <c r="Y16" s="86">
        <f>SUM(Y17:Y21)</f>
        <v>0</v>
      </c>
      <c r="Z16" s="82"/>
      <c r="AA16" s="87">
        <f>SUM(AA17:AA21)</f>
        <v>0</v>
      </c>
      <c r="AR16" s="88" t="s">
        <v>5</v>
      </c>
      <c r="AT16" s="89" t="s">
        <v>17</v>
      </c>
      <c r="AU16" s="89" t="s">
        <v>5</v>
      </c>
      <c r="AY16" s="88" t="s">
        <v>59</v>
      </c>
      <c r="BK16" s="90">
        <f>SUM(BK17:BK21)</f>
        <v>0</v>
      </c>
    </row>
    <row r="17" spans="1:65" s="71" customFormat="1" ht="31.5" customHeight="1">
      <c r="A17" s="4"/>
      <c r="B17" s="5"/>
      <c r="C17" s="23" t="s">
        <v>5</v>
      </c>
      <c r="D17" s="23" t="s">
        <v>60</v>
      </c>
      <c r="E17" s="24" t="s">
        <v>66</v>
      </c>
      <c r="F17" s="123" t="s">
        <v>67</v>
      </c>
      <c r="G17" s="123"/>
      <c r="H17" s="123"/>
      <c r="I17" s="123"/>
      <c r="J17" s="25" t="s">
        <v>68</v>
      </c>
      <c r="K17" s="26">
        <v>43.451</v>
      </c>
      <c r="L17" s="124"/>
      <c r="M17" s="124"/>
      <c r="N17" s="125">
        <f>ROUND(L17*K17,2)</f>
        <v>0</v>
      </c>
      <c r="O17" s="125"/>
      <c r="P17" s="125"/>
      <c r="Q17" s="125"/>
      <c r="R17" s="6"/>
      <c r="T17" s="92" t="s">
        <v>0</v>
      </c>
      <c r="U17" s="93" t="s">
        <v>15</v>
      </c>
      <c r="V17" s="94">
        <v>2.32</v>
      </c>
      <c r="W17" s="94">
        <f>V17*K17</f>
        <v>100.80632</v>
      </c>
      <c r="X17" s="94">
        <v>0</v>
      </c>
      <c r="Y17" s="94">
        <f>X17*K17</f>
        <v>0</v>
      </c>
      <c r="Z17" s="94">
        <v>0</v>
      </c>
      <c r="AA17" s="95">
        <f>Z17*K17</f>
        <v>0</v>
      </c>
      <c r="AR17" s="80" t="s">
        <v>64</v>
      </c>
      <c r="AT17" s="80" t="s">
        <v>60</v>
      </c>
      <c r="AU17" s="80" t="s">
        <v>23</v>
      </c>
      <c r="AY17" s="80" t="s">
        <v>59</v>
      </c>
      <c r="BE17" s="96">
        <f>IF(U17="základní",N17,0)</f>
        <v>0</v>
      </c>
      <c r="BF17" s="96">
        <f>IF(U17="snížená",N17,0)</f>
        <v>0</v>
      </c>
      <c r="BG17" s="96">
        <f>IF(U17="zákl. přenesená",N17,0)</f>
        <v>0</v>
      </c>
      <c r="BH17" s="96">
        <f>IF(U17="sníž. přenesená",N17,0)</f>
        <v>0</v>
      </c>
      <c r="BI17" s="96">
        <f>IF(U17="nulová",N17,0)</f>
        <v>0</v>
      </c>
      <c r="BJ17" s="80" t="s">
        <v>5</v>
      </c>
      <c r="BK17" s="96">
        <f>ROUND(L17*K17,2)</f>
        <v>0</v>
      </c>
      <c r="BL17" s="80" t="s">
        <v>64</v>
      </c>
      <c r="BM17" s="80" t="s">
        <v>69</v>
      </c>
    </row>
    <row r="18" spans="1:65" s="71" customFormat="1" ht="31.5" customHeight="1">
      <c r="A18" s="4"/>
      <c r="B18" s="5"/>
      <c r="C18" s="23" t="s">
        <v>23</v>
      </c>
      <c r="D18" s="23" t="s">
        <v>60</v>
      </c>
      <c r="E18" s="24" t="s">
        <v>71</v>
      </c>
      <c r="F18" s="123" t="s">
        <v>72</v>
      </c>
      <c r="G18" s="123"/>
      <c r="H18" s="123"/>
      <c r="I18" s="123"/>
      <c r="J18" s="25" t="s">
        <v>68</v>
      </c>
      <c r="K18" s="26">
        <v>13.882</v>
      </c>
      <c r="L18" s="124"/>
      <c r="M18" s="124"/>
      <c r="N18" s="125">
        <f>ROUND(L18*K18,2)</f>
        <v>0</v>
      </c>
      <c r="O18" s="125"/>
      <c r="P18" s="125"/>
      <c r="Q18" s="125"/>
      <c r="R18" s="6"/>
      <c r="T18" s="92" t="s">
        <v>0</v>
      </c>
      <c r="U18" s="93" t="s">
        <v>15</v>
      </c>
      <c r="V18" s="94">
        <v>0.083</v>
      </c>
      <c r="W18" s="94">
        <f>V18*K18</f>
        <v>1.152206</v>
      </c>
      <c r="X18" s="94">
        <v>0</v>
      </c>
      <c r="Y18" s="94">
        <f>X18*K18</f>
        <v>0</v>
      </c>
      <c r="Z18" s="94">
        <v>0</v>
      </c>
      <c r="AA18" s="95">
        <f>Z18*K18</f>
        <v>0</v>
      </c>
      <c r="AR18" s="80" t="s">
        <v>64</v>
      </c>
      <c r="AT18" s="80" t="s">
        <v>60</v>
      </c>
      <c r="AU18" s="80" t="s">
        <v>23</v>
      </c>
      <c r="AY18" s="80" t="s">
        <v>59</v>
      </c>
      <c r="BE18" s="96">
        <f>IF(U18="základní",N18,0)</f>
        <v>0</v>
      </c>
      <c r="BF18" s="96">
        <f>IF(U18="snížená",N18,0)</f>
        <v>0</v>
      </c>
      <c r="BG18" s="96">
        <f>IF(U18="zákl. přenesená",N18,0)</f>
        <v>0</v>
      </c>
      <c r="BH18" s="96">
        <f>IF(U18="sníž. přenesená",N18,0)</f>
        <v>0</v>
      </c>
      <c r="BI18" s="96">
        <f>IF(U18="nulová",N18,0)</f>
        <v>0</v>
      </c>
      <c r="BJ18" s="80" t="s">
        <v>5</v>
      </c>
      <c r="BK18" s="96">
        <f>ROUND(L18*K18,2)</f>
        <v>0</v>
      </c>
      <c r="BL18" s="80" t="s">
        <v>64</v>
      </c>
      <c r="BM18" s="80" t="s">
        <v>73</v>
      </c>
    </row>
    <row r="19" spans="1:65" s="71" customFormat="1" ht="22.5" customHeight="1">
      <c r="A19" s="4"/>
      <c r="B19" s="5"/>
      <c r="C19" s="23" t="s">
        <v>70</v>
      </c>
      <c r="D19" s="23" t="s">
        <v>60</v>
      </c>
      <c r="E19" s="24" t="s">
        <v>74</v>
      </c>
      <c r="F19" s="123" t="s">
        <v>75</v>
      </c>
      <c r="G19" s="123"/>
      <c r="H19" s="123"/>
      <c r="I19" s="123"/>
      <c r="J19" s="25" t="s">
        <v>68</v>
      </c>
      <c r="K19" s="26">
        <v>13.882</v>
      </c>
      <c r="L19" s="124"/>
      <c r="M19" s="124"/>
      <c r="N19" s="125">
        <f>ROUND(L19*K19,2)</f>
        <v>0</v>
      </c>
      <c r="O19" s="125"/>
      <c r="P19" s="125"/>
      <c r="Q19" s="125"/>
      <c r="R19" s="6"/>
      <c r="T19" s="92" t="s">
        <v>0</v>
      </c>
      <c r="U19" s="93" t="s">
        <v>15</v>
      </c>
      <c r="V19" s="94">
        <v>0.652</v>
      </c>
      <c r="W19" s="94">
        <f>V19*K19</f>
        <v>9.051064</v>
      </c>
      <c r="X19" s="94">
        <v>0</v>
      </c>
      <c r="Y19" s="94">
        <f>X19*K19</f>
        <v>0</v>
      </c>
      <c r="Z19" s="94">
        <v>0</v>
      </c>
      <c r="AA19" s="95">
        <f>Z19*K19</f>
        <v>0</v>
      </c>
      <c r="AR19" s="80" t="s">
        <v>64</v>
      </c>
      <c r="AT19" s="80" t="s">
        <v>60</v>
      </c>
      <c r="AU19" s="80" t="s">
        <v>23</v>
      </c>
      <c r="AY19" s="80" t="s">
        <v>59</v>
      </c>
      <c r="BE19" s="96">
        <f>IF(U19="základní",N19,0)</f>
        <v>0</v>
      </c>
      <c r="BF19" s="96">
        <f>IF(U19="snížená",N19,0)</f>
        <v>0</v>
      </c>
      <c r="BG19" s="96">
        <f>IF(U19="zákl. přenesená",N19,0)</f>
        <v>0</v>
      </c>
      <c r="BH19" s="96">
        <f>IF(U19="sníž. přenesená",N19,0)</f>
        <v>0</v>
      </c>
      <c r="BI19" s="96">
        <f>IF(U19="nulová",N19,0)</f>
        <v>0</v>
      </c>
      <c r="BJ19" s="80" t="s">
        <v>5</v>
      </c>
      <c r="BK19" s="96">
        <f>ROUND(L19*K19,2)</f>
        <v>0</v>
      </c>
      <c r="BL19" s="80" t="s">
        <v>64</v>
      </c>
      <c r="BM19" s="80" t="s">
        <v>76</v>
      </c>
    </row>
    <row r="20" spans="1:65" s="71" customFormat="1" ht="31.5" customHeight="1">
      <c r="A20" s="4"/>
      <c r="B20" s="5"/>
      <c r="C20" s="23" t="s">
        <v>64</v>
      </c>
      <c r="D20" s="23" t="s">
        <v>60</v>
      </c>
      <c r="E20" s="24" t="s">
        <v>78</v>
      </c>
      <c r="F20" s="123" t="s">
        <v>79</v>
      </c>
      <c r="G20" s="123"/>
      <c r="H20" s="123"/>
      <c r="I20" s="123"/>
      <c r="J20" s="25" t="s">
        <v>80</v>
      </c>
      <c r="K20" s="26">
        <v>24.988</v>
      </c>
      <c r="L20" s="124"/>
      <c r="M20" s="124"/>
      <c r="N20" s="125">
        <f>ROUND(L20*K20,2)</f>
        <v>0</v>
      </c>
      <c r="O20" s="125"/>
      <c r="P20" s="125"/>
      <c r="Q20" s="125"/>
      <c r="R20" s="6"/>
      <c r="T20" s="92" t="s">
        <v>0</v>
      </c>
      <c r="U20" s="93" t="s">
        <v>15</v>
      </c>
      <c r="V20" s="94">
        <v>0</v>
      </c>
      <c r="W20" s="94">
        <f>V20*K20</f>
        <v>0</v>
      </c>
      <c r="X20" s="94">
        <v>0</v>
      </c>
      <c r="Y20" s="94">
        <f>X20*K20</f>
        <v>0</v>
      </c>
      <c r="Z20" s="94">
        <v>0</v>
      </c>
      <c r="AA20" s="95">
        <f>Z20*K20</f>
        <v>0</v>
      </c>
      <c r="AR20" s="80" t="s">
        <v>64</v>
      </c>
      <c r="AT20" s="80" t="s">
        <v>60</v>
      </c>
      <c r="AU20" s="80" t="s">
        <v>23</v>
      </c>
      <c r="AY20" s="80" t="s">
        <v>59</v>
      </c>
      <c r="BE20" s="96">
        <f>IF(U20="základní",N20,0)</f>
        <v>0</v>
      </c>
      <c r="BF20" s="96">
        <f>IF(U20="snížená",N20,0)</f>
        <v>0</v>
      </c>
      <c r="BG20" s="96">
        <f>IF(U20="zákl. přenesená",N20,0)</f>
        <v>0</v>
      </c>
      <c r="BH20" s="96">
        <f>IF(U20="sníž. přenesená",N20,0)</f>
        <v>0</v>
      </c>
      <c r="BI20" s="96">
        <f>IF(U20="nulová",N20,0)</f>
        <v>0</v>
      </c>
      <c r="BJ20" s="80" t="s">
        <v>5</v>
      </c>
      <c r="BK20" s="96">
        <f>ROUND(L20*K20,2)</f>
        <v>0</v>
      </c>
      <c r="BL20" s="80" t="s">
        <v>64</v>
      </c>
      <c r="BM20" s="80" t="s">
        <v>81</v>
      </c>
    </row>
    <row r="21" spans="1:65" s="71" customFormat="1" ht="31.5" customHeight="1">
      <c r="A21" s="4"/>
      <c r="B21" s="5"/>
      <c r="C21" s="23" t="s">
        <v>77</v>
      </c>
      <c r="D21" s="23" t="s">
        <v>60</v>
      </c>
      <c r="E21" s="24" t="s">
        <v>83</v>
      </c>
      <c r="F21" s="123" t="s">
        <v>84</v>
      </c>
      <c r="G21" s="123"/>
      <c r="H21" s="123"/>
      <c r="I21" s="123"/>
      <c r="J21" s="25" t="s">
        <v>68</v>
      </c>
      <c r="K21" s="26">
        <v>29.569</v>
      </c>
      <c r="L21" s="124"/>
      <c r="M21" s="124"/>
      <c r="N21" s="125">
        <f>ROUND(L21*K21,2)</f>
        <v>0</v>
      </c>
      <c r="O21" s="125"/>
      <c r="P21" s="125"/>
      <c r="Q21" s="125"/>
      <c r="R21" s="6"/>
      <c r="T21" s="92" t="s">
        <v>0</v>
      </c>
      <c r="U21" s="93" t="s">
        <v>15</v>
      </c>
      <c r="V21" s="94">
        <v>0.299</v>
      </c>
      <c r="W21" s="94">
        <f>V21*K21</f>
        <v>8.841130999999999</v>
      </c>
      <c r="X21" s="94">
        <v>0</v>
      </c>
      <c r="Y21" s="94">
        <f>X21*K21</f>
        <v>0</v>
      </c>
      <c r="Z21" s="94">
        <v>0</v>
      </c>
      <c r="AA21" s="95">
        <f>Z21*K21</f>
        <v>0</v>
      </c>
      <c r="AR21" s="80" t="s">
        <v>64</v>
      </c>
      <c r="AT21" s="80" t="s">
        <v>60</v>
      </c>
      <c r="AU21" s="80" t="s">
        <v>23</v>
      </c>
      <c r="AY21" s="80" t="s">
        <v>59</v>
      </c>
      <c r="BE21" s="96">
        <f>IF(U21="základní",N21,0)</f>
        <v>0</v>
      </c>
      <c r="BF21" s="96">
        <f>IF(U21="snížená",N21,0)</f>
        <v>0</v>
      </c>
      <c r="BG21" s="96">
        <f>IF(U21="zákl. přenesená",N21,0)</f>
        <v>0</v>
      </c>
      <c r="BH21" s="96">
        <f>IF(U21="sníž. přenesená",N21,0)</f>
        <v>0</v>
      </c>
      <c r="BI21" s="96">
        <f>IF(U21="nulová",N21,0)</f>
        <v>0</v>
      </c>
      <c r="BJ21" s="80" t="s">
        <v>5</v>
      </c>
      <c r="BK21" s="96">
        <f>ROUND(L21*K21,2)</f>
        <v>0</v>
      </c>
      <c r="BL21" s="80" t="s">
        <v>64</v>
      </c>
      <c r="BM21" s="80" t="s">
        <v>85</v>
      </c>
    </row>
    <row r="22" spans="1:63" s="84" customFormat="1" ht="29.85" customHeight="1">
      <c r="A22" s="21"/>
      <c r="B22" s="17"/>
      <c r="C22" s="18"/>
      <c r="D22" s="22" t="s">
        <v>31</v>
      </c>
      <c r="E22" s="22"/>
      <c r="F22" s="22"/>
      <c r="G22" s="22"/>
      <c r="H22" s="22"/>
      <c r="I22" s="22"/>
      <c r="J22" s="22"/>
      <c r="K22" s="22"/>
      <c r="L22" s="91"/>
      <c r="M22" s="91"/>
      <c r="N22" s="126">
        <f>BK22</f>
        <v>0</v>
      </c>
      <c r="O22" s="127"/>
      <c r="P22" s="127"/>
      <c r="Q22" s="127"/>
      <c r="R22" s="20"/>
      <c r="T22" s="85"/>
      <c r="U22" s="82"/>
      <c r="V22" s="82"/>
      <c r="W22" s="86">
        <f>SUM(W23:W49)</f>
        <v>5576.34457</v>
      </c>
      <c r="X22" s="82"/>
      <c r="Y22" s="86">
        <f>SUM(Y23:Y49)</f>
        <v>78.06152558000001</v>
      </c>
      <c r="Z22" s="82"/>
      <c r="AA22" s="87">
        <f>SUM(AA23:AA49)</f>
        <v>0</v>
      </c>
      <c r="AR22" s="88" t="s">
        <v>5</v>
      </c>
      <c r="AT22" s="89" t="s">
        <v>17</v>
      </c>
      <c r="AU22" s="89" t="s">
        <v>5</v>
      </c>
      <c r="AY22" s="88" t="s">
        <v>59</v>
      </c>
      <c r="BK22" s="90">
        <f>SUM(BK23:BK49)</f>
        <v>0</v>
      </c>
    </row>
    <row r="23" spans="1:65" s="71" customFormat="1" ht="31.5" customHeight="1">
      <c r="A23" s="4"/>
      <c r="B23" s="5"/>
      <c r="C23" s="23" t="s">
        <v>82</v>
      </c>
      <c r="D23" s="23" t="s">
        <v>60</v>
      </c>
      <c r="E23" s="24" t="s">
        <v>103</v>
      </c>
      <c r="F23" s="123" t="s">
        <v>104</v>
      </c>
      <c r="G23" s="123"/>
      <c r="H23" s="123"/>
      <c r="I23" s="123"/>
      <c r="J23" s="25" t="s">
        <v>63</v>
      </c>
      <c r="K23" s="26">
        <v>28.2</v>
      </c>
      <c r="L23" s="124"/>
      <c r="M23" s="124"/>
      <c r="N23" s="125">
        <f aca="true" t="shared" si="0" ref="N23:N49">ROUND(L23*K23,2)</f>
        <v>0</v>
      </c>
      <c r="O23" s="125"/>
      <c r="P23" s="125"/>
      <c r="Q23" s="125"/>
      <c r="R23" s="6"/>
      <c r="T23" s="92" t="s">
        <v>0</v>
      </c>
      <c r="U23" s="93" t="s">
        <v>15</v>
      </c>
      <c r="V23" s="94">
        <v>1.43</v>
      </c>
      <c r="W23" s="94">
        <f aca="true" t="shared" si="1" ref="W23:W49">V23*K23</f>
        <v>40.326</v>
      </c>
      <c r="X23" s="94">
        <v>0.00956</v>
      </c>
      <c r="Y23" s="94">
        <f aca="true" t="shared" si="2" ref="Y23:Y49">X23*K23</f>
        <v>0.269592</v>
      </c>
      <c r="Z23" s="94">
        <v>0</v>
      </c>
      <c r="AA23" s="95">
        <f aca="true" t="shared" si="3" ref="AA23:AA49">Z23*K23</f>
        <v>0</v>
      </c>
      <c r="AR23" s="80" t="s">
        <v>64</v>
      </c>
      <c r="AT23" s="80" t="s">
        <v>60</v>
      </c>
      <c r="AU23" s="80" t="s">
        <v>23</v>
      </c>
      <c r="AY23" s="80" t="s">
        <v>59</v>
      </c>
      <c r="BE23" s="96">
        <f aca="true" t="shared" si="4" ref="BE23:BE49">IF(U23="základní",N23,0)</f>
        <v>0</v>
      </c>
      <c r="BF23" s="96">
        <f aca="true" t="shared" si="5" ref="BF23:BF49">IF(U23="snížená",N23,0)</f>
        <v>0</v>
      </c>
      <c r="BG23" s="96">
        <f aca="true" t="shared" si="6" ref="BG23:BG49">IF(U23="zákl. přenesená",N23,0)</f>
        <v>0</v>
      </c>
      <c r="BH23" s="96">
        <f aca="true" t="shared" si="7" ref="BH23:BH49">IF(U23="sníž. přenesená",N23,0)</f>
        <v>0</v>
      </c>
      <c r="BI23" s="96">
        <f aca="true" t="shared" si="8" ref="BI23:BI49">IF(U23="nulová",N23,0)</f>
        <v>0</v>
      </c>
      <c r="BJ23" s="80" t="s">
        <v>5</v>
      </c>
      <c r="BK23" s="96">
        <f aca="true" t="shared" si="9" ref="BK23:BK49">ROUND(L23*K23,2)</f>
        <v>0</v>
      </c>
      <c r="BL23" s="80" t="s">
        <v>64</v>
      </c>
      <c r="BM23" s="80" t="s">
        <v>105</v>
      </c>
    </row>
    <row r="24" spans="1:65" s="71" customFormat="1" ht="22.5" customHeight="1">
      <c r="A24" s="4"/>
      <c r="B24" s="5"/>
      <c r="C24" s="27" t="s">
        <v>86</v>
      </c>
      <c r="D24" s="27" t="s">
        <v>98</v>
      </c>
      <c r="E24" s="28" t="s">
        <v>107</v>
      </c>
      <c r="F24" s="135" t="s">
        <v>108</v>
      </c>
      <c r="G24" s="135"/>
      <c r="H24" s="135"/>
      <c r="I24" s="135"/>
      <c r="J24" s="29" t="s">
        <v>63</v>
      </c>
      <c r="K24" s="30">
        <v>28.764</v>
      </c>
      <c r="L24" s="124"/>
      <c r="M24" s="124"/>
      <c r="N24" s="136">
        <f t="shared" si="0"/>
        <v>0</v>
      </c>
      <c r="O24" s="125"/>
      <c r="P24" s="125"/>
      <c r="Q24" s="125"/>
      <c r="R24" s="6"/>
      <c r="T24" s="92" t="s">
        <v>0</v>
      </c>
      <c r="U24" s="93" t="s">
        <v>15</v>
      </c>
      <c r="V24" s="94">
        <v>0</v>
      </c>
      <c r="W24" s="94">
        <f t="shared" si="1"/>
        <v>0</v>
      </c>
      <c r="X24" s="94">
        <v>0.018</v>
      </c>
      <c r="Y24" s="94">
        <f t="shared" si="2"/>
        <v>0.517752</v>
      </c>
      <c r="Z24" s="94">
        <v>0</v>
      </c>
      <c r="AA24" s="95">
        <f t="shared" si="3"/>
        <v>0</v>
      </c>
      <c r="AR24" s="80" t="s">
        <v>90</v>
      </c>
      <c r="AT24" s="80" t="s">
        <v>98</v>
      </c>
      <c r="AU24" s="80" t="s">
        <v>23</v>
      </c>
      <c r="AY24" s="80" t="s">
        <v>59</v>
      </c>
      <c r="BE24" s="96">
        <f t="shared" si="4"/>
        <v>0</v>
      </c>
      <c r="BF24" s="96">
        <f t="shared" si="5"/>
        <v>0</v>
      </c>
      <c r="BG24" s="96">
        <f t="shared" si="6"/>
        <v>0</v>
      </c>
      <c r="BH24" s="96">
        <f t="shared" si="7"/>
        <v>0</v>
      </c>
      <c r="BI24" s="96">
        <f t="shared" si="8"/>
        <v>0</v>
      </c>
      <c r="BJ24" s="80" t="s">
        <v>5</v>
      </c>
      <c r="BK24" s="96">
        <f t="shared" si="9"/>
        <v>0</v>
      </c>
      <c r="BL24" s="80" t="s">
        <v>64</v>
      </c>
      <c r="BM24" s="80" t="s">
        <v>109</v>
      </c>
    </row>
    <row r="25" spans="1:65" s="71" customFormat="1" ht="31.5" customHeight="1">
      <c r="A25" s="4"/>
      <c r="B25" s="5"/>
      <c r="C25" s="23" t="s">
        <v>90</v>
      </c>
      <c r="D25" s="23" t="s">
        <v>60</v>
      </c>
      <c r="E25" s="24" t="s">
        <v>115</v>
      </c>
      <c r="F25" s="123" t="s">
        <v>116</v>
      </c>
      <c r="G25" s="123"/>
      <c r="H25" s="123"/>
      <c r="I25" s="123"/>
      <c r="J25" s="25" t="s">
        <v>63</v>
      </c>
      <c r="K25" s="26">
        <v>76.747</v>
      </c>
      <c r="L25" s="124"/>
      <c r="M25" s="124"/>
      <c r="N25" s="125">
        <f t="shared" si="0"/>
        <v>0</v>
      </c>
      <c r="O25" s="125"/>
      <c r="P25" s="125"/>
      <c r="Q25" s="125"/>
      <c r="R25" s="6"/>
      <c r="T25" s="92" t="s">
        <v>0</v>
      </c>
      <c r="U25" s="93" t="s">
        <v>15</v>
      </c>
      <c r="V25" s="94">
        <v>1.04</v>
      </c>
      <c r="W25" s="94">
        <f t="shared" si="1"/>
        <v>79.81688</v>
      </c>
      <c r="X25" s="94">
        <v>0.00832</v>
      </c>
      <c r="Y25" s="94">
        <f t="shared" si="2"/>
        <v>0.6385350399999999</v>
      </c>
      <c r="Z25" s="94">
        <v>0</v>
      </c>
      <c r="AA25" s="95">
        <f t="shared" si="3"/>
        <v>0</v>
      </c>
      <c r="AR25" s="80" t="s">
        <v>64</v>
      </c>
      <c r="AT25" s="80" t="s">
        <v>60</v>
      </c>
      <c r="AU25" s="80" t="s">
        <v>23</v>
      </c>
      <c r="AY25" s="80" t="s">
        <v>59</v>
      </c>
      <c r="BE25" s="96">
        <f t="shared" si="4"/>
        <v>0</v>
      </c>
      <c r="BF25" s="96">
        <f t="shared" si="5"/>
        <v>0</v>
      </c>
      <c r="BG25" s="96">
        <f t="shared" si="6"/>
        <v>0</v>
      </c>
      <c r="BH25" s="96">
        <f t="shared" si="7"/>
        <v>0</v>
      </c>
      <c r="BI25" s="96">
        <f t="shared" si="8"/>
        <v>0</v>
      </c>
      <c r="BJ25" s="80" t="s">
        <v>5</v>
      </c>
      <c r="BK25" s="96">
        <f t="shared" si="9"/>
        <v>0</v>
      </c>
      <c r="BL25" s="80" t="s">
        <v>64</v>
      </c>
      <c r="BM25" s="80" t="s">
        <v>117</v>
      </c>
    </row>
    <row r="26" spans="1:65" s="71" customFormat="1" ht="31.5" customHeight="1">
      <c r="A26" s="4"/>
      <c r="B26" s="5"/>
      <c r="C26" s="27" t="s">
        <v>94</v>
      </c>
      <c r="D26" s="27" t="s">
        <v>98</v>
      </c>
      <c r="E26" s="28" t="s">
        <v>118</v>
      </c>
      <c r="F26" s="135" t="s">
        <v>119</v>
      </c>
      <c r="G26" s="135"/>
      <c r="H26" s="135"/>
      <c r="I26" s="135"/>
      <c r="J26" s="29" t="s">
        <v>63</v>
      </c>
      <c r="K26" s="30">
        <v>12.901</v>
      </c>
      <c r="L26" s="124"/>
      <c r="M26" s="124"/>
      <c r="N26" s="136">
        <f t="shared" si="0"/>
        <v>0</v>
      </c>
      <c r="O26" s="125"/>
      <c r="P26" s="125"/>
      <c r="Q26" s="125"/>
      <c r="R26" s="6"/>
      <c r="T26" s="92" t="s">
        <v>0</v>
      </c>
      <c r="U26" s="93" t="s">
        <v>15</v>
      </c>
      <c r="V26" s="94">
        <v>0</v>
      </c>
      <c r="W26" s="94">
        <f t="shared" si="1"/>
        <v>0</v>
      </c>
      <c r="X26" s="94">
        <v>0.00204</v>
      </c>
      <c r="Y26" s="94">
        <f t="shared" si="2"/>
        <v>0.02631804</v>
      </c>
      <c r="Z26" s="94">
        <v>0</v>
      </c>
      <c r="AA26" s="95">
        <f t="shared" si="3"/>
        <v>0</v>
      </c>
      <c r="AR26" s="80" t="s">
        <v>90</v>
      </c>
      <c r="AT26" s="80" t="s">
        <v>98</v>
      </c>
      <c r="AU26" s="80" t="s">
        <v>23</v>
      </c>
      <c r="AY26" s="80" t="s">
        <v>59</v>
      </c>
      <c r="BE26" s="96">
        <f t="shared" si="4"/>
        <v>0</v>
      </c>
      <c r="BF26" s="96">
        <f t="shared" si="5"/>
        <v>0</v>
      </c>
      <c r="BG26" s="96">
        <f t="shared" si="6"/>
        <v>0</v>
      </c>
      <c r="BH26" s="96">
        <f t="shared" si="7"/>
        <v>0</v>
      </c>
      <c r="BI26" s="96">
        <f t="shared" si="8"/>
        <v>0</v>
      </c>
      <c r="BJ26" s="80" t="s">
        <v>5</v>
      </c>
      <c r="BK26" s="96">
        <f t="shared" si="9"/>
        <v>0</v>
      </c>
      <c r="BL26" s="80" t="s">
        <v>64</v>
      </c>
      <c r="BM26" s="80" t="s">
        <v>120</v>
      </c>
    </row>
    <row r="27" spans="1:65" s="71" customFormat="1" ht="31.5" customHeight="1">
      <c r="A27" s="4"/>
      <c r="B27" s="5"/>
      <c r="C27" s="27" t="s">
        <v>9</v>
      </c>
      <c r="D27" s="27" t="s">
        <v>98</v>
      </c>
      <c r="E27" s="28" t="s">
        <v>122</v>
      </c>
      <c r="F27" s="135" t="s">
        <v>123</v>
      </c>
      <c r="G27" s="135"/>
      <c r="H27" s="135"/>
      <c r="I27" s="135"/>
      <c r="J27" s="29" t="s">
        <v>63</v>
      </c>
      <c r="K27" s="30">
        <v>65.381</v>
      </c>
      <c r="L27" s="124"/>
      <c r="M27" s="124"/>
      <c r="N27" s="136">
        <f t="shared" si="0"/>
        <v>0</v>
      </c>
      <c r="O27" s="125"/>
      <c r="P27" s="125"/>
      <c r="Q27" s="125"/>
      <c r="R27" s="6"/>
      <c r="T27" s="92" t="s">
        <v>0</v>
      </c>
      <c r="U27" s="93" t="s">
        <v>15</v>
      </c>
      <c r="V27" s="94">
        <v>0</v>
      </c>
      <c r="W27" s="94">
        <f t="shared" si="1"/>
        <v>0</v>
      </c>
      <c r="X27" s="94">
        <v>0.004</v>
      </c>
      <c r="Y27" s="94">
        <f t="shared" si="2"/>
        <v>0.261524</v>
      </c>
      <c r="Z27" s="94">
        <v>0</v>
      </c>
      <c r="AA27" s="95">
        <f t="shared" si="3"/>
        <v>0</v>
      </c>
      <c r="AR27" s="80" t="s">
        <v>90</v>
      </c>
      <c r="AT27" s="80" t="s">
        <v>98</v>
      </c>
      <c r="AU27" s="80" t="s">
        <v>23</v>
      </c>
      <c r="AY27" s="80" t="s">
        <v>59</v>
      </c>
      <c r="BE27" s="96">
        <f t="shared" si="4"/>
        <v>0</v>
      </c>
      <c r="BF27" s="96">
        <f t="shared" si="5"/>
        <v>0</v>
      </c>
      <c r="BG27" s="96">
        <f t="shared" si="6"/>
        <v>0</v>
      </c>
      <c r="BH27" s="96">
        <f t="shared" si="7"/>
        <v>0</v>
      </c>
      <c r="BI27" s="96">
        <f t="shared" si="8"/>
        <v>0</v>
      </c>
      <c r="BJ27" s="80" t="s">
        <v>5</v>
      </c>
      <c r="BK27" s="96">
        <f t="shared" si="9"/>
        <v>0</v>
      </c>
      <c r="BL27" s="80" t="s">
        <v>64</v>
      </c>
      <c r="BM27" s="80" t="s">
        <v>124</v>
      </c>
    </row>
    <row r="28" spans="1:65" s="71" customFormat="1" ht="31.5" customHeight="1">
      <c r="A28" s="4"/>
      <c r="B28" s="5"/>
      <c r="C28" s="23" t="s">
        <v>102</v>
      </c>
      <c r="D28" s="23" t="s">
        <v>60</v>
      </c>
      <c r="E28" s="24" t="s">
        <v>135</v>
      </c>
      <c r="F28" s="123" t="s">
        <v>136</v>
      </c>
      <c r="G28" s="123"/>
      <c r="H28" s="123"/>
      <c r="I28" s="123"/>
      <c r="J28" s="25" t="s">
        <v>128</v>
      </c>
      <c r="K28" s="26">
        <v>669.272</v>
      </c>
      <c r="L28" s="124"/>
      <c r="M28" s="124"/>
      <c r="N28" s="125">
        <f t="shared" si="0"/>
        <v>0</v>
      </c>
      <c r="O28" s="125"/>
      <c r="P28" s="125"/>
      <c r="Q28" s="125"/>
      <c r="R28" s="6"/>
      <c r="T28" s="92" t="s">
        <v>0</v>
      </c>
      <c r="U28" s="93" t="s">
        <v>15</v>
      </c>
      <c r="V28" s="94">
        <v>0.39</v>
      </c>
      <c r="W28" s="94">
        <f t="shared" si="1"/>
        <v>261.01608000000004</v>
      </c>
      <c r="X28" s="94">
        <v>0.00334</v>
      </c>
      <c r="Y28" s="94">
        <f t="shared" si="2"/>
        <v>2.2353684800000004</v>
      </c>
      <c r="Z28" s="94">
        <v>0</v>
      </c>
      <c r="AA28" s="95">
        <f t="shared" si="3"/>
        <v>0</v>
      </c>
      <c r="AR28" s="80" t="s">
        <v>64</v>
      </c>
      <c r="AT28" s="80" t="s">
        <v>60</v>
      </c>
      <c r="AU28" s="80" t="s">
        <v>23</v>
      </c>
      <c r="AY28" s="80" t="s">
        <v>59</v>
      </c>
      <c r="BE28" s="96">
        <f t="shared" si="4"/>
        <v>0</v>
      </c>
      <c r="BF28" s="96">
        <f t="shared" si="5"/>
        <v>0</v>
      </c>
      <c r="BG28" s="96">
        <f t="shared" si="6"/>
        <v>0</v>
      </c>
      <c r="BH28" s="96">
        <f t="shared" si="7"/>
        <v>0</v>
      </c>
      <c r="BI28" s="96">
        <f t="shared" si="8"/>
        <v>0</v>
      </c>
      <c r="BJ28" s="80" t="s">
        <v>5</v>
      </c>
      <c r="BK28" s="96">
        <f t="shared" si="9"/>
        <v>0</v>
      </c>
      <c r="BL28" s="80" t="s">
        <v>64</v>
      </c>
      <c r="BM28" s="80" t="s">
        <v>528</v>
      </c>
    </row>
    <row r="29" spans="1:65" s="71" customFormat="1" ht="31.5" customHeight="1">
      <c r="A29" s="4"/>
      <c r="B29" s="5"/>
      <c r="C29" s="23" t="s">
        <v>106</v>
      </c>
      <c r="D29" s="23" t="s">
        <v>60</v>
      </c>
      <c r="E29" s="24" t="s">
        <v>126</v>
      </c>
      <c r="F29" s="123" t="s">
        <v>127</v>
      </c>
      <c r="G29" s="123"/>
      <c r="H29" s="123"/>
      <c r="I29" s="123"/>
      <c r="J29" s="25" t="s">
        <v>128</v>
      </c>
      <c r="K29" s="26">
        <v>1106.048</v>
      </c>
      <c r="L29" s="124"/>
      <c r="M29" s="124"/>
      <c r="N29" s="125">
        <f t="shared" si="0"/>
        <v>0</v>
      </c>
      <c r="O29" s="125"/>
      <c r="P29" s="125"/>
      <c r="Q29" s="125"/>
      <c r="R29" s="6"/>
      <c r="T29" s="92" t="s">
        <v>0</v>
      </c>
      <c r="U29" s="93" t="s">
        <v>15</v>
      </c>
      <c r="V29" s="94">
        <v>0.39</v>
      </c>
      <c r="W29" s="94">
        <f t="shared" si="1"/>
        <v>431.35872</v>
      </c>
      <c r="X29" s="94">
        <v>0.00334</v>
      </c>
      <c r="Y29" s="94">
        <f t="shared" si="2"/>
        <v>3.69420032</v>
      </c>
      <c r="Z29" s="94">
        <v>0</v>
      </c>
      <c r="AA29" s="95">
        <f t="shared" si="3"/>
        <v>0</v>
      </c>
      <c r="AR29" s="80" t="s">
        <v>64</v>
      </c>
      <c r="AT29" s="80" t="s">
        <v>60</v>
      </c>
      <c r="AU29" s="80" t="s">
        <v>23</v>
      </c>
      <c r="AY29" s="80" t="s">
        <v>59</v>
      </c>
      <c r="BE29" s="96">
        <f t="shared" si="4"/>
        <v>0</v>
      </c>
      <c r="BF29" s="96">
        <f t="shared" si="5"/>
        <v>0</v>
      </c>
      <c r="BG29" s="96">
        <f t="shared" si="6"/>
        <v>0</v>
      </c>
      <c r="BH29" s="96">
        <f t="shared" si="7"/>
        <v>0</v>
      </c>
      <c r="BI29" s="96">
        <f t="shared" si="8"/>
        <v>0</v>
      </c>
      <c r="BJ29" s="80" t="s">
        <v>5</v>
      </c>
      <c r="BK29" s="96">
        <f t="shared" si="9"/>
        <v>0</v>
      </c>
      <c r="BL29" s="80" t="s">
        <v>64</v>
      </c>
      <c r="BM29" s="80" t="s">
        <v>129</v>
      </c>
    </row>
    <row r="30" spans="1:65" s="71" customFormat="1" ht="31.5" customHeight="1">
      <c r="A30" s="4"/>
      <c r="B30" s="5"/>
      <c r="C30" s="27" t="s">
        <v>110</v>
      </c>
      <c r="D30" s="27" t="s">
        <v>98</v>
      </c>
      <c r="E30" s="28" t="s">
        <v>131</v>
      </c>
      <c r="F30" s="135" t="s">
        <v>132</v>
      </c>
      <c r="G30" s="135"/>
      <c r="H30" s="135"/>
      <c r="I30" s="135"/>
      <c r="J30" s="29" t="s">
        <v>63</v>
      </c>
      <c r="K30" s="30">
        <v>225.996</v>
      </c>
      <c r="L30" s="124"/>
      <c r="M30" s="124"/>
      <c r="N30" s="136">
        <f t="shared" si="0"/>
        <v>0</v>
      </c>
      <c r="O30" s="125"/>
      <c r="P30" s="125"/>
      <c r="Q30" s="125"/>
      <c r="R30" s="6"/>
      <c r="T30" s="92" t="s">
        <v>0</v>
      </c>
      <c r="U30" s="93" t="s">
        <v>15</v>
      </c>
      <c r="V30" s="94">
        <v>0</v>
      </c>
      <c r="W30" s="94">
        <f t="shared" si="1"/>
        <v>0</v>
      </c>
      <c r="X30" s="94">
        <v>0.0009</v>
      </c>
      <c r="Y30" s="94">
        <f t="shared" si="2"/>
        <v>0.2033964</v>
      </c>
      <c r="Z30" s="94">
        <v>0</v>
      </c>
      <c r="AA30" s="95">
        <f t="shared" si="3"/>
        <v>0</v>
      </c>
      <c r="AR30" s="80" t="s">
        <v>90</v>
      </c>
      <c r="AT30" s="80" t="s">
        <v>98</v>
      </c>
      <c r="AU30" s="80" t="s">
        <v>23</v>
      </c>
      <c r="AY30" s="80" t="s">
        <v>59</v>
      </c>
      <c r="BE30" s="96">
        <f t="shared" si="4"/>
        <v>0</v>
      </c>
      <c r="BF30" s="96">
        <f t="shared" si="5"/>
        <v>0</v>
      </c>
      <c r="BG30" s="96">
        <f t="shared" si="6"/>
        <v>0</v>
      </c>
      <c r="BH30" s="96">
        <f t="shared" si="7"/>
        <v>0</v>
      </c>
      <c r="BI30" s="96">
        <f t="shared" si="8"/>
        <v>0</v>
      </c>
      <c r="BJ30" s="80" t="s">
        <v>5</v>
      </c>
      <c r="BK30" s="96">
        <f t="shared" si="9"/>
        <v>0</v>
      </c>
      <c r="BL30" s="80" t="s">
        <v>64</v>
      </c>
      <c r="BM30" s="80" t="s">
        <v>133</v>
      </c>
    </row>
    <row r="31" spans="1:65" s="71" customFormat="1" ht="31.5" customHeight="1">
      <c r="A31" s="4"/>
      <c r="B31" s="5"/>
      <c r="C31" s="23" t="s">
        <v>114</v>
      </c>
      <c r="D31" s="23" t="s">
        <v>60</v>
      </c>
      <c r="E31" s="24" t="s">
        <v>139</v>
      </c>
      <c r="F31" s="123" t="s">
        <v>140</v>
      </c>
      <c r="G31" s="123"/>
      <c r="H31" s="123"/>
      <c r="I31" s="123"/>
      <c r="J31" s="25" t="s">
        <v>63</v>
      </c>
      <c r="K31" s="26">
        <v>1637.341</v>
      </c>
      <c r="L31" s="124"/>
      <c r="M31" s="124"/>
      <c r="N31" s="125">
        <f t="shared" si="0"/>
        <v>0</v>
      </c>
      <c r="O31" s="125"/>
      <c r="P31" s="125"/>
      <c r="Q31" s="125"/>
      <c r="R31" s="6"/>
      <c r="T31" s="92" t="s">
        <v>0</v>
      </c>
      <c r="U31" s="93" t="s">
        <v>15</v>
      </c>
      <c r="V31" s="94">
        <v>1.06</v>
      </c>
      <c r="W31" s="94">
        <f t="shared" si="1"/>
        <v>1735.5814599999999</v>
      </c>
      <c r="X31" s="94">
        <v>0.0085</v>
      </c>
      <c r="Y31" s="94">
        <f t="shared" si="2"/>
        <v>13.917398500000001</v>
      </c>
      <c r="Z31" s="94">
        <v>0</v>
      </c>
      <c r="AA31" s="95">
        <f t="shared" si="3"/>
        <v>0</v>
      </c>
      <c r="AR31" s="80" t="s">
        <v>64</v>
      </c>
      <c r="AT31" s="80" t="s">
        <v>60</v>
      </c>
      <c r="AU31" s="80" t="s">
        <v>23</v>
      </c>
      <c r="AY31" s="80" t="s">
        <v>59</v>
      </c>
      <c r="BE31" s="96">
        <f t="shared" si="4"/>
        <v>0</v>
      </c>
      <c r="BF31" s="96">
        <f t="shared" si="5"/>
        <v>0</v>
      </c>
      <c r="BG31" s="96">
        <f t="shared" si="6"/>
        <v>0</v>
      </c>
      <c r="BH31" s="96">
        <f t="shared" si="7"/>
        <v>0</v>
      </c>
      <c r="BI31" s="96">
        <f t="shared" si="8"/>
        <v>0</v>
      </c>
      <c r="BJ31" s="80" t="s">
        <v>5</v>
      </c>
      <c r="BK31" s="96">
        <f t="shared" si="9"/>
        <v>0</v>
      </c>
      <c r="BL31" s="80" t="s">
        <v>64</v>
      </c>
      <c r="BM31" s="80" t="s">
        <v>141</v>
      </c>
    </row>
    <row r="32" spans="1:65" s="71" customFormat="1" ht="31.5" customHeight="1">
      <c r="A32" s="4"/>
      <c r="B32" s="5"/>
      <c r="C32" s="27" t="s">
        <v>2</v>
      </c>
      <c r="D32" s="27" t="s">
        <v>98</v>
      </c>
      <c r="E32" s="28" t="s">
        <v>142</v>
      </c>
      <c r="F32" s="135" t="s">
        <v>143</v>
      </c>
      <c r="G32" s="135"/>
      <c r="H32" s="135"/>
      <c r="I32" s="135"/>
      <c r="J32" s="29" t="s">
        <v>63</v>
      </c>
      <c r="K32" s="30">
        <v>1450.429</v>
      </c>
      <c r="L32" s="124"/>
      <c r="M32" s="124"/>
      <c r="N32" s="136">
        <f t="shared" si="0"/>
        <v>0</v>
      </c>
      <c r="O32" s="125"/>
      <c r="P32" s="125"/>
      <c r="Q32" s="125"/>
      <c r="R32" s="6"/>
      <c r="T32" s="92" t="s">
        <v>0</v>
      </c>
      <c r="U32" s="93" t="s">
        <v>15</v>
      </c>
      <c r="V32" s="94">
        <v>0</v>
      </c>
      <c r="W32" s="94">
        <f t="shared" si="1"/>
        <v>0</v>
      </c>
      <c r="X32" s="94">
        <v>0.00272</v>
      </c>
      <c r="Y32" s="94">
        <f t="shared" si="2"/>
        <v>3.9451668800000004</v>
      </c>
      <c r="Z32" s="94">
        <v>0</v>
      </c>
      <c r="AA32" s="95">
        <f t="shared" si="3"/>
        <v>0</v>
      </c>
      <c r="AR32" s="80" t="s">
        <v>90</v>
      </c>
      <c r="AT32" s="80" t="s">
        <v>98</v>
      </c>
      <c r="AU32" s="80" t="s">
        <v>23</v>
      </c>
      <c r="AY32" s="80" t="s">
        <v>59</v>
      </c>
      <c r="BE32" s="96">
        <f t="shared" si="4"/>
        <v>0</v>
      </c>
      <c r="BF32" s="96">
        <f t="shared" si="5"/>
        <v>0</v>
      </c>
      <c r="BG32" s="96">
        <f t="shared" si="6"/>
        <v>0</v>
      </c>
      <c r="BH32" s="96">
        <f t="shared" si="7"/>
        <v>0</v>
      </c>
      <c r="BI32" s="96">
        <f t="shared" si="8"/>
        <v>0</v>
      </c>
      <c r="BJ32" s="80" t="s">
        <v>5</v>
      </c>
      <c r="BK32" s="96">
        <f t="shared" si="9"/>
        <v>0</v>
      </c>
      <c r="BL32" s="80" t="s">
        <v>64</v>
      </c>
      <c r="BM32" s="80" t="s">
        <v>144</v>
      </c>
    </row>
    <row r="33" spans="1:65" s="71" customFormat="1" ht="31.5" customHeight="1">
      <c r="A33" s="4"/>
      <c r="B33" s="5"/>
      <c r="C33" s="27" t="s">
        <v>121</v>
      </c>
      <c r="D33" s="27" t="s">
        <v>98</v>
      </c>
      <c r="E33" s="28" t="s">
        <v>146</v>
      </c>
      <c r="F33" s="135" t="s">
        <v>147</v>
      </c>
      <c r="G33" s="135"/>
      <c r="H33" s="135"/>
      <c r="I33" s="135"/>
      <c r="J33" s="29" t="s">
        <v>63</v>
      </c>
      <c r="K33" s="30">
        <v>219.659</v>
      </c>
      <c r="L33" s="124"/>
      <c r="M33" s="124"/>
      <c r="N33" s="136">
        <f t="shared" si="0"/>
        <v>0</v>
      </c>
      <c r="O33" s="125"/>
      <c r="P33" s="125"/>
      <c r="Q33" s="125"/>
      <c r="R33" s="6"/>
      <c r="T33" s="92" t="s">
        <v>0</v>
      </c>
      <c r="U33" s="93" t="s">
        <v>15</v>
      </c>
      <c r="V33" s="94">
        <v>0</v>
      </c>
      <c r="W33" s="94">
        <f t="shared" si="1"/>
        <v>0</v>
      </c>
      <c r="X33" s="94">
        <v>0.00272</v>
      </c>
      <c r="Y33" s="94">
        <f t="shared" si="2"/>
        <v>0.59747248</v>
      </c>
      <c r="Z33" s="94">
        <v>0</v>
      </c>
      <c r="AA33" s="95">
        <f t="shared" si="3"/>
        <v>0</v>
      </c>
      <c r="AR33" s="80" t="s">
        <v>90</v>
      </c>
      <c r="AT33" s="80" t="s">
        <v>98</v>
      </c>
      <c r="AU33" s="80" t="s">
        <v>23</v>
      </c>
      <c r="AY33" s="80" t="s">
        <v>59</v>
      </c>
      <c r="BE33" s="96">
        <f t="shared" si="4"/>
        <v>0</v>
      </c>
      <c r="BF33" s="96">
        <f t="shared" si="5"/>
        <v>0</v>
      </c>
      <c r="BG33" s="96">
        <f t="shared" si="6"/>
        <v>0</v>
      </c>
      <c r="BH33" s="96">
        <f t="shared" si="7"/>
        <v>0</v>
      </c>
      <c r="BI33" s="96">
        <f t="shared" si="8"/>
        <v>0</v>
      </c>
      <c r="BJ33" s="80" t="s">
        <v>5</v>
      </c>
      <c r="BK33" s="96">
        <f t="shared" si="9"/>
        <v>0</v>
      </c>
      <c r="BL33" s="80" t="s">
        <v>64</v>
      </c>
      <c r="BM33" s="80" t="s">
        <v>148</v>
      </c>
    </row>
    <row r="34" spans="1:65" s="71" customFormat="1" ht="31.5" customHeight="1">
      <c r="A34" s="4"/>
      <c r="B34" s="5"/>
      <c r="C34" s="23" t="s">
        <v>125</v>
      </c>
      <c r="D34" s="23" t="s">
        <v>60</v>
      </c>
      <c r="E34" s="24" t="s">
        <v>150</v>
      </c>
      <c r="F34" s="123" t="s">
        <v>151</v>
      </c>
      <c r="G34" s="123"/>
      <c r="H34" s="123"/>
      <c r="I34" s="123"/>
      <c r="J34" s="25" t="s">
        <v>63</v>
      </c>
      <c r="K34" s="26">
        <v>1127.935</v>
      </c>
      <c r="L34" s="124"/>
      <c r="M34" s="124"/>
      <c r="N34" s="125">
        <f t="shared" si="0"/>
        <v>0</v>
      </c>
      <c r="O34" s="125"/>
      <c r="P34" s="125"/>
      <c r="Q34" s="125"/>
      <c r="R34" s="6"/>
      <c r="T34" s="92" t="s">
        <v>0</v>
      </c>
      <c r="U34" s="93" t="s">
        <v>15</v>
      </c>
      <c r="V34" s="94">
        <v>1.08</v>
      </c>
      <c r="W34" s="94">
        <f t="shared" si="1"/>
        <v>1218.1698000000001</v>
      </c>
      <c r="X34" s="94">
        <v>0.00944</v>
      </c>
      <c r="Y34" s="94">
        <f t="shared" si="2"/>
        <v>10.6477064</v>
      </c>
      <c r="Z34" s="94">
        <v>0</v>
      </c>
      <c r="AA34" s="95">
        <f t="shared" si="3"/>
        <v>0</v>
      </c>
      <c r="AR34" s="80" t="s">
        <v>64</v>
      </c>
      <c r="AT34" s="80" t="s">
        <v>60</v>
      </c>
      <c r="AU34" s="80" t="s">
        <v>23</v>
      </c>
      <c r="AY34" s="80" t="s">
        <v>59</v>
      </c>
      <c r="BE34" s="96">
        <f t="shared" si="4"/>
        <v>0</v>
      </c>
      <c r="BF34" s="96">
        <f t="shared" si="5"/>
        <v>0</v>
      </c>
      <c r="BG34" s="96">
        <f t="shared" si="6"/>
        <v>0</v>
      </c>
      <c r="BH34" s="96">
        <f t="shared" si="7"/>
        <v>0</v>
      </c>
      <c r="BI34" s="96">
        <f t="shared" si="8"/>
        <v>0</v>
      </c>
      <c r="BJ34" s="80" t="s">
        <v>5</v>
      </c>
      <c r="BK34" s="96">
        <f t="shared" si="9"/>
        <v>0</v>
      </c>
      <c r="BL34" s="80" t="s">
        <v>64</v>
      </c>
      <c r="BM34" s="80" t="s">
        <v>529</v>
      </c>
    </row>
    <row r="35" spans="1:65" s="71" customFormat="1" ht="31.5" customHeight="1">
      <c r="A35" s="4"/>
      <c r="B35" s="5"/>
      <c r="C35" s="27" t="s">
        <v>130</v>
      </c>
      <c r="D35" s="27" t="s">
        <v>98</v>
      </c>
      <c r="E35" s="28" t="s">
        <v>530</v>
      </c>
      <c r="F35" s="135" t="s">
        <v>531</v>
      </c>
      <c r="G35" s="135"/>
      <c r="H35" s="135"/>
      <c r="I35" s="135"/>
      <c r="J35" s="29" t="s">
        <v>63</v>
      </c>
      <c r="K35" s="30">
        <v>1150.494</v>
      </c>
      <c r="L35" s="124"/>
      <c r="M35" s="124"/>
      <c r="N35" s="136">
        <f t="shared" si="0"/>
        <v>0</v>
      </c>
      <c r="O35" s="125"/>
      <c r="P35" s="125"/>
      <c r="Q35" s="125"/>
      <c r="R35" s="6"/>
      <c r="T35" s="92" t="s">
        <v>0</v>
      </c>
      <c r="U35" s="93" t="s">
        <v>15</v>
      </c>
      <c r="V35" s="94">
        <v>0</v>
      </c>
      <c r="W35" s="94">
        <f t="shared" si="1"/>
        <v>0</v>
      </c>
      <c r="X35" s="94">
        <v>0.0257</v>
      </c>
      <c r="Y35" s="94">
        <f t="shared" si="2"/>
        <v>29.5676958</v>
      </c>
      <c r="Z35" s="94">
        <v>0</v>
      </c>
      <c r="AA35" s="95">
        <f t="shared" si="3"/>
        <v>0</v>
      </c>
      <c r="AR35" s="80" t="s">
        <v>90</v>
      </c>
      <c r="AT35" s="80" t="s">
        <v>98</v>
      </c>
      <c r="AU35" s="80" t="s">
        <v>23</v>
      </c>
      <c r="AY35" s="80" t="s">
        <v>59</v>
      </c>
      <c r="BE35" s="96">
        <f t="shared" si="4"/>
        <v>0</v>
      </c>
      <c r="BF35" s="96">
        <f t="shared" si="5"/>
        <v>0</v>
      </c>
      <c r="BG35" s="96">
        <f t="shared" si="6"/>
        <v>0</v>
      </c>
      <c r="BH35" s="96">
        <f t="shared" si="7"/>
        <v>0</v>
      </c>
      <c r="BI35" s="96">
        <f t="shared" si="8"/>
        <v>0</v>
      </c>
      <c r="BJ35" s="80" t="s">
        <v>5</v>
      </c>
      <c r="BK35" s="96">
        <f t="shared" si="9"/>
        <v>0</v>
      </c>
      <c r="BL35" s="80" t="s">
        <v>64</v>
      </c>
      <c r="BM35" s="80" t="s">
        <v>532</v>
      </c>
    </row>
    <row r="36" spans="1:65" s="71" customFormat="1" ht="44.25" customHeight="1">
      <c r="A36" s="4"/>
      <c r="B36" s="5"/>
      <c r="C36" s="23" t="s">
        <v>134</v>
      </c>
      <c r="D36" s="23" t="s">
        <v>60</v>
      </c>
      <c r="E36" s="24" t="s">
        <v>533</v>
      </c>
      <c r="F36" s="123" t="s">
        <v>534</v>
      </c>
      <c r="G36" s="123"/>
      <c r="H36" s="123"/>
      <c r="I36" s="123"/>
      <c r="J36" s="25" t="s">
        <v>128</v>
      </c>
      <c r="K36" s="26">
        <v>439.068</v>
      </c>
      <c r="L36" s="124"/>
      <c r="M36" s="124"/>
      <c r="N36" s="125">
        <f t="shared" si="0"/>
        <v>0</v>
      </c>
      <c r="O36" s="125"/>
      <c r="P36" s="125"/>
      <c r="Q36" s="125"/>
      <c r="R36" s="6"/>
      <c r="T36" s="92" t="s">
        <v>0</v>
      </c>
      <c r="U36" s="93" t="s">
        <v>15</v>
      </c>
      <c r="V36" s="94">
        <v>0.37</v>
      </c>
      <c r="W36" s="94">
        <f t="shared" si="1"/>
        <v>162.45515999999998</v>
      </c>
      <c r="X36" s="94">
        <v>0.00168</v>
      </c>
      <c r="Y36" s="94">
        <f t="shared" si="2"/>
        <v>0.73763424</v>
      </c>
      <c r="Z36" s="94">
        <v>0</v>
      </c>
      <c r="AA36" s="95">
        <f t="shared" si="3"/>
        <v>0</v>
      </c>
      <c r="AR36" s="80" t="s">
        <v>64</v>
      </c>
      <c r="AT36" s="80" t="s">
        <v>60</v>
      </c>
      <c r="AU36" s="80" t="s">
        <v>23</v>
      </c>
      <c r="AY36" s="80" t="s">
        <v>59</v>
      </c>
      <c r="BE36" s="96">
        <f t="shared" si="4"/>
        <v>0</v>
      </c>
      <c r="BF36" s="96">
        <f t="shared" si="5"/>
        <v>0</v>
      </c>
      <c r="BG36" s="96">
        <f t="shared" si="6"/>
        <v>0</v>
      </c>
      <c r="BH36" s="96">
        <f t="shared" si="7"/>
        <v>0</v>
      </c>
      <c r="BI36" s="96">
        <f t="shared" si="8"/>
        <v>0</v>
      </c>
      <c r="BJ36" s="80" t="s">
        <v>5</v>
      </c>
      <c r="BK36" s="96">
        <f t="shared" si="9"/>
        <v>0</v>
      </c>
      <c r="BL36" s="80" t="s">
        <v>64</v>
      </c>
      <c r="BM36" s="80" t="s">
        <v>535</v>
      </c>
    </row>
    <row r="37" spans="1:65" s="71" customFormat="1" ht="31.5" customHeight="1">
      <c r="A37" s="4"/>
      <c r="B37" s="5"/>
      <c r="C37" s="27" t="s">
        <v>138</v>
      </c>
      <c r="D37" s="27" t="s">
        <v>98</v>
      </c>
      <c r="E37" s="28" t="s">
        <v>536</v>
      </c>
      <c r="F37" s="135" t="s">
        <v>537</v>
      </c>
      <c r="G37" s="135"/>
      <c r="H37" s="135"/>
      <c r="I37" s="135"/>
      <c r="J37" s="29" t="s">
        <v>63</v>
      </c>
      <c r="K37" s="30">
        <v>62.699</v>
      </c>
      <c r="L37" s="124"/>
      <c r="M37" s="124"/>
      <c r="N37" s="136">
        <f t="shared" si="0"/>
        <v>0</v>
      </c>
      <c r="O37" s="125"/>
      <c r="P37" s="125"/>
      <c r="Q37" s="125"/>
      <c r="R37" s="6"/>
      <c r="T37" s="92" t="s">
        <v>0</v>
      </c>
      <c r="U37" s="93" t="s">
        <v>15</v>
      </c>
      <c r="V37" s="94">
        <v>0</v>
      </c>
      <c r="W37" s="94">
        <f t="shared" si="1"/>
        <v>0</v>
      </c>
      <c r="X37" s="94">
        <v>0.018</v>
      </c>
      <c r="Y37" s="94">
        <f t="shared" si="2"/>
        <v>1.128582</v>
      </c>
      <c r="Z37" s="94">
        <v>0</v>
      </c>
      <c r="AA37" s="95">
        <f t="shared" si="3"/>
        <v>0</v>
      </c>
      <c r="AR37" s="80" t="s">
        <v>90</v>
      </c>
      <c r="AT37" s="80" t="s">
        <v>98</v>
      </c>
      <c r="AU37" s="80" t="s">
        <v>23</v>
      </c>
      <c r="AY37" s="80" t="s">
        <v>59</v>
      </c>
      <c r="BE37" s="96">
        <f t="shared" si="4"/>
        <v>0</v>
      </c>
      <c r="BF37" s="96">
        <f t="shared" si="5"/>
        <v>0</v>
      </c>
      <c r="BG37" s="96">
        <f t="shared" si="6"/>
        <v>0</v>
      </c>
      <c r="BH37" s="96">
        <f t="shared" si="7"/>
        <v>0</v>
      </c>
      <c r="BI37" s="96">
        <f t="shared" si="8"/>
        <v>0</v>
      </c>
      <c r="BJ37" s="80" t="s">
        <v>5</v>
      </c>
      <c r="BK37" s="96">
        <f t="shared" si="9"/>
        <v>0</v>
      </c>
      <c r="BL37" s="80" t="s">
        <v>64</v>
      </c>
      <c r="BM37" s="80" t="s">
        <v>538</v>
      </c>
    </row>
    <row r="38" spans="1:65" s="71" customFormat="1" ht="22.5" customHeight="1">
      <c r="A38" s="4"/>
      <c r="B38" s="5"/>
      <c r="C38" s="23" t="s">
        <v>1</v>
      </c>
      <c r="D38" s="23" t="s">
        <v>60</v>
      </c>
      <c r="E38" s="24" t="s">
        <v>156</v>
      </c>
      <c r="F38" s="123" t="s">
        <v>157</v>
      </c>
      <c r="G38" s="123"/>
      <c r="H38" s="123"/>
      <c r="I38" s="123"/>
      <c r="J38" s="25" t="s">
        <v>128</v>
      </c>
      <c r="K38" s="26">
        <v>275.097</v>
      </c>
      <c r="L38" s="124"/>
      <c r="M38" s="124"/>
      <c r="N38" s="125">
        <f t="shared" si="0"/>
        <v>0</v>
      </c>
      <c r="O38" s="125"/>
      <c r="P38" s="125"/>
      <c r="Q38" s="125"/>
      <c r="R38" s="6"/>
      <c r="T38" s="92" t="s">
        <v>0</v>
      </c>
      <c r="U38" s="93" t="s">
        <v>15</v>
      </c>
      <c r="V38" s="94">
        <v>0.23</v>
      </c>
      <c r="W38" s="94">
        <f t="shared" si="1"/>
        <v>63.27231</v>
      </c>
      <c r="X38" s="94">
        <v>6E-05</v>
      </c>
      <c r="Y38" s="94">
        <f t="shared" si="2"/>
        <v>0.01650582</v>
      </c>
      <c r="Z38" s="94">
        <v>0</v>
      </c>
      <c r="AA38" s="95">
        <f t="shared" si="3"/>
        <v>0</v>
      </c>
      <c r="AR38" s="80" t="s">
        <v>64</v>
      </c>
      <c r="AT38" s="80" t="s">
        <v>60</v>
      </c>
      <c r="AU38" s="80" t="s">
        <v>23</v>
      </c>
      <c r="AY38" s="80" t="s">
        <v>59</v>
      </c>
      <c r="BE38" s="96">
        <f t="shared" si="4"/>
        <v>0</v>
      </c>
      <c r="BF38" s="96">
        <f t="shared" si="5"/>
        <v>0</v>
      </c>
      <c r="BG38" s="96">
        <f t="shared" si="6"/>
        <v>0</v>
      </c>
      <c r="BH38" s="96">
        <f t="shared" si="7"/>
        <v>0</v>
      </c>
      <c r="BI38" s="96">
        <f t="shared" si="8"/>
        <v>0</v>
      </c>
      <c r="BJ38" s="80" t="s">
        <v>5</v>
      </c>
      <c r="BK38" s="96">
        <f t="shared" si="9"/>
        <v>0</v>
      </c>
      <c r="BL38" s="80" t="s">
        <v>64</v>
      </c>
      <c r="BM38" s="80" t="s">
        <v>158</v>
      </c>
    </row>
    <row r="39" spans="1:65" s="71" customFormat="1" ht="22.5" customHeight="1">
      <c r="A39" s="4"/>
      <c r="B39" s="5"/>
      <c r="C39" s="27" t="s">
        <v>145</v>
      </c>
      <c r="D39" s="27" t="s">
        <v>98</v>
      </c>
      <c r="E39" s="28" t="s">
        <v>160</v>
      </c>
      <c r="F39" s="135" t="s">
        <v>161</v>
      </c>
      <c r="G39" s="135"/>
      <c r="H39" s="135"/>
      <c r="I39" s="135"/>
      <c r="J39" s="29" t="s">
        <v>128</v>
      </c>
      <c r="K39" s="30">
        <v>288.852</v>
      </c>
      <c r="L39" s="124"/>
      <c r="M39" s="124"/>
      <c r="N39" s="136">
        <f t="shared" si="0"/>
        <v>0</v>
      </c>
      <c r="O39" s="125"/>
      <c r="P39" s="125"/>
      <c r="Q39" s="125"/>
      <c r="R39" s="6"/>
      <c r="T39" s="92" t="s">
        <v>0</v>
      </c>
      <c r="U39" s="93" t="s">
        <v>15</v>
      </c>
      <c r="V39" s="94">
        <v>0</v>
      </c>
      <c r="W39" s="94">
        <f t="shared" si="1"/>
        <v>0</v>
      </c>
      <c r="X39" s="94">
        <v>0.00017</v>
      </c>
      <c r="Y39" s="94">
        <f t="shared" si="2"/>
        <v>0.04910484</v>
      </c>
      <c r="Z39" s="94">
        <v>0</v>
      </c>
      <c r="AA39" s="95">
        <f t="shared" si="3"/>
        <v>0</v>
      </c>
      <c r="AR39" s="80" t="s">
        <v>90</v>
      </c>
      <c r="AT39" s="80" t="s">
        <v>98</v>
      </c>
      <c r="AU39" s="80" t="s">
        <v>23</v>
      </c>
      <c r="AY39" s="80" t="s">
        <v>59</v>
      </c>
      <c r="BE39" s="96">
        <f t="shared" si="4"/>
        <v>0</v>
      </c>
      <c r="BF39" s="96">
        <f t="shared" si="5"/>
        <v>0</v>
      </c>
      <c r="BG39" s="96">
        <f t="shared" si="6"/>
        <v>0</v>
      </c>
      <c r="BH39" s="96">
        <f t="shared" si="7"/>
        <v>0</v>
      </c>
      <c r="BI39" s="96">
        <f t="shared" si="8"/>
        <v>0</v>
      </c>
      <c r="BJ39" s="80" t="s">
        <v>5</v>
      </c>
      <c r="BK39" s="96">
        <f t="shared" si="9"/>
        <v>0</v>
      </c>
      <c r="BL39" s="80" t="s">
        <v>64</v>
      </c>
      <c r="BM39" s="80" t="s">
        <v>162</v>
      </c>
    </row>
    <row r="40" spans="1:65" s="71" customFormat="1" ht="22.5" customHeight="1">
      <c r="A40" s="4"/>
      <c r="B40" s="5"/>
      <c r="C40" s="23" t="s">
        <v>149</v>
      </c>
      <c r="D40" s="23" t="s">
        <v>60</v>
      </c>
      <c r="E40" s="24" t="s">
        <v>164</v>
      </c>
      <c r="F40" s="123" t="s">
        <v>165</v>
      </c>
      <c r="G40" s="123"/>
      <c r="H40" s="123"/>
      <c r="I40" s="123"/>
      <c r="J40" s="25" t="s">
        <v>128</v>
      </c>
      <c r="K40" s="26">
        <v>2591.607</v>
      </c>
      <c r="L40" s="124"/>
      <c r="M40" s="124"/>
      <c r="N40" s="125">
        <f t="shared" si="0"/>
        <v>0</v>
      </c>
      <c r="O40" s="125"/>
      <c r="P40" s="125"/>
      <c r="Q40" s="125"/>
      <c r="R40" s="6"/>
      <c r="T40" s="92" t="s">
        <v>0</v>
      </c>
      <c r="U40" s="93" t="s">
        <v>15</v>
      </c>
      <c r="V40" s="94">
        <v>0.14</v>
      </c>
      <c r="W40" s="94">
        <f t="shared" si="1"/>
        <v>362.82498000000004</v>
      </c>
      <c r="X40" s="94">
        <v>0.00025</v>
      </c>
      <c r="Y40" s="94">
        <f t="shared" si="2"/>
        <v>0.64790175</v>
      </c>
      <c r="Z40" s="94">
        <v>0</v>
      </c>
      <c r="AA40" s="95">
        <f t="shared" si="3"/>
        <v>0</v>
      </c>
      <c r="AR40" s="80" t="s">
        <v>64</v>
      </c>
      <c r="AT40" s="80" t="s">
        <v>60</v>
      </c>
      <c r="AU40" s="80" t="s">
        <v>23</v>
      </c>
      <c r="AY40" s="80" t="s">
        <v>59</v>
      </c>
      <c r="BE40" s="96">
        <f t="shared" si="4"/>
        <v>0</v>
      </c>
      <c r="BF40" s="96">
        <f t="shared" si="5"/>
        <v>0</v>
      </c>
      <c r="BG40" s="96">
        <f t="shared" si="6"/>
        <v>0</v>
      </c>
      <c r="BH40" s="96">
        <f t="shared" si="7"/>
        <v>0</v>
      </c>
      <c r="BI40" s="96">
        <f t="shared" si="8"/>
        <v>0</v>
      </c>
      <c r="BJ40" s="80" t="s">
        <v>5</v>
      </c>
      <c r="BK40" s="96">
        <f t="shared" si="9"/>
        <v>0</v>
      </c>
      <c r="BL40" s="80" t="s">
        <v>64</v>
      </c>
      <c r="BM40" s="80" t="s">
        <v>166</v>
      </c>
    </row>
    <row r="41" spans="1:65" s="71" customFormat="1" ht="31.5" customHeight="1">
      <c r="A41" s="4"/>
      <c r="B41" s="5"/>
      <c r="C41" s="27" t="s">
        <v>153</v>
      </c>
      <c r="D41" s="27" t="s">
        <v>98</v>
      </c>
      <c r="E41" s="28" t="s">
        <v>168</v>
      </c>
      <c r="F41" s="135" t="s">
        <v>169</v>
      </c>
      <c r="G41" s="135"/>
      <c r="H41" s="135"/>
      <c r="I41" s="135"/>
      <c r="J41" s="29" t="s">
        <v>128</v>
      </c>
      <c r="K41" s="30">
        <v>977.572</v>
      </c>
      <c r="L41" s="124"/>
      <c r="M41" s="124"/>
      <c r="N41" s="136">
        <f t="shared" si="0"/>
        <v>0</v>
      </c>
      <c r="O41" s="125"/>
      <c r="P41" s="125"/>
      <c r="Q41" s="125"/>
      <c r="R41" s="6"/>
      <c r="T41" s="92" t="s">
        <v>0</v>
      </c>
      <c r="U41" s="93" t="s">
        <v>15</v>
      </c>
      <c r="V41" s="94">
        <v>0</v>
      </c>
      <c r="W41" s="94">
        <f t="shared" si="1"/>
        <v>0</v>
      </c>
      <c r="X41" s="94">
        <v>4E-05</v>
      </c>
      <c r="Y41" s="94">
        <f t="shared" si="2"/>
        <v>0.039102880000000007</v>
      </c>
      <c r="Z41" s="94">
        <v>0</v>
      </c>
      <c r="AA41" s="95">
        <f t="shared" si="3"/>
        <v>0</v>
      </c>
      <c r="AR41" s="80" t="s">
        <v>90</v>
      </c>
      <c r="AT41" s="80" t="s">
        <v>98</v>
      </c>
      <c r="AU41" s="80" t="s">
        <v>23</v>
      </c>
      <c r="AY41" s="80" t="s">
        <v>59</v>
      </c>
      <c r="BE41" s="96">
        <f t="shared" si="4"/>
        <v>0</v>
      </c>
      <c r="BF41" s="96">
        <f t="shared" si="5"/>
        <v>0</v>
      </c>
      <c r="BG41" s="96">
        <f t="shared" si="6"/>
        <v>0</v>
      </c>
      <c r="BH41" s="96">
        <f t="shared" si="7"/>
        <v>0</v>
      </c>
      <c r="BI41" s="96">
        <f t="shared" si="8"/>
        <v>0</v>
      </c>
      <c r="BJ41" s="80" t="s">
        <v>5</v>
      </c>
      <c r="BK41" s="96">
        <f t="shared" si="9"/>
        <v>0</v>
      </c>
      <c r="BL41" s="80" t="s">
        <v>64</v>
      </c>
      <c r="BM41" s="80" t="s">
        <v>170</v>
      </c>
    </row>
    <row r="42" spans="1:65" s="71" customFormat="1" ht="31.5" customHeight="1">
      <c r="A42" s="4"/>
      <c r="B42" s="5"/>
      <c r="C42" s="27" t="s">
        <v>155</v>
      </c>
      <c r="D42" s="27" t="s">
        <v>98</v>
      </c>
      <c r="E42" s="28" t="s">
        <v>172</v>
      </c>
      <c r="F42" s="135" t="s">
        <v>173</v>
      </c>
      <c r="G42" s="135"/>
      <c r="H42" s="135"/>
      <c r="I42" s="135"/>
      <c r="J42" s="29" t="s">
        <v>128</v>
      </c>
      <c r="K42" s="30">
        <v>558.19</v>
      </c>
      <c r="L42" s="124"/>
      <c r="M42" s="124"/>
      <c r="N42" s="136">
        <f t="shared" si="0"/>
        <v>0</v>
      </c>
      <c r="O42" s="125"/>
      <c r="P42" s="125"/>
      <c r="Q42" s="125"/>
      <c r="R42" s="6"/>
      <c r="T42" s="92" t="s">
        <v>0</v>
      </c>
      <c r="U42" s="93" t="s">
        <v>15</v>
      </c>
      <c r="V42" s="94">
        <v>0</v>
      </c>
      <c r="W42" s="94">
        <f t="shared" si="1"/>
        <v>0</v>
      </c>
      <c r="X42" s="94">
        <v>0.0004</v>
      </c>
      <c r="Y42" s="94">
        <f t="shared" si="2"/>
        <v>0.22327600000000003</v>
      </c>
      <c r="Z42" s="94">
        <v>0</v>
      </c>
      <c r="AA42" s="95">
        <f t="shared" si="3"/>
        <v>0</v>
      </c>
      <c r="AR42" s="80" t="s">
        <v>90</v>
      </c>
      <c r="AT42" s="80" t="s">
        <v>98</v>
      </c>
      <c r="AU42" s="80" t="s">
        <v>23</v>
      </c>
      <c r="AY42" s="80" t="s">
        <v>59</v>
      </c>
      <c r="BE42" s="96">
        <f t="shared" si="4"/>
        <v>0</v>
      </c>
      <c r="BF42" s="96">
        <f t="shared" si="5"/>
        <v>0</v>
      </c>
      <c r="BG42" s="96">
        <f t="shared" si="6"/>
        <v>0</v>
      </c>
      <c r="BH42" s="96">
        <f t="shared" si="7"/>
        <v>0</v>
      </c>
      <c r="BI42" s="96">
        <f t="shared" si="8"/>
        <v>0</v>
      </c>
      <c r="BJ42" s="80" t="s">
        <v>5</v>
      </c>
      <c r="BK42" s="96">
        <f t="shared" si="9"/>
        <v>0</v>
      </c>
      <c r="BL42" s="80" t="s">
        <v>64</v>
      </c>
      <c r="BM42" s="80" t="s">
        <v>174</v>
      </c>
    </row>
    <row r="43" spans="1:65" s="71" customFormat="1" ht="44.25" customHeight="1">
      <c r="A43" s="4"/>
      <c r="B43" s="5"/>
      <c r="C43" s="27" t="s">
        <v>159</v>
      </c>
      <c r="D43" s="27" t="s">
        <v>98</v>
      </c>
      <c r="E43" s="28" t="s">
        <v>176</v>
      </c>
      <c r="F43" s="135" t="s">
        <v>177</v>
      </c>
      <c r="G43" s="135"/>
      <c r="H43" s="135"/>
      <c r="I43" s="135"/>
      <c r="J43" s="29" t="s">
        <v>128</v>
      </c>
      <c r="K43" s="30">
        <v>100.312</v>
      </c>
      <c r="L43" s="124"/>
      <c r="M43" s="124"/>
      <c r="N43" s="136">
        <f t="shared" si="0"/>
        <v>0</v>
      </c>
      <c r="O43" s="125"/>
      <c r="P43" s="125"/>
      <c r="Q43" s="125"/>
      <c r="R43" s="6"/>
      <c r="T43" s="92" t="s">
        <v>0</v>
      </c>
      <c r="U43" s="93" t="s">
        <v>15</v>
      </c>
      <c r="V43" s="94">
        <v>0</v>
      </c>
      <c r="W43" s="94">
        <f t="shared" si="1"/>
        <v>0</v>
      </c>
      <c r="X43" s="94">
        <v>0.0005</v>
      </c>
      <c r="Y43" s="94">
        <f t="shared" si="2"/>
        <v>0.050156</v>
      </c>
      <c r="Z43" s="94">
        <v>0</v>
      </c>
      <c r="AA43" s="95">
        <f t="shared" si="3"/>
        <v>0</v>
      </c>
      <c r="AR43" s="80" t="s">
        <v>90</v>
      </c>
      <c r="AT43" s="80" t="s">
        <v>98</v>
      </c>
      <c r="AU43" s="80" t="s">
        <v>23</v>
      </c>
      <c r="AY43" s="80" t="s">
        <v>59</v>
      </c>
      <c r="BE43" s="96">
        <f t="shared" si="4"/>
        <v>0</v>
      </c>
      <c r="BF43" s="96">
        <f t="shared" si="5"/>
        <v>0</v>
      </c>
      <c r="BG43" s="96">
        <f t="shared" si="6"/>
        <v>0</v>
      </c>
      <c r="BH43" s="96">
        <f t="shared" si="7"/>
        <v>0</v>
      </c>
      <c r="BI43" s="96">
        <f t="shared" si="8"/>
        <v>0</v>
      </c>
      <c r="BJ43" s="80" t="s">
        <v>5</v>
      </c>
      <c r="BK43" s="96">
        <f t="shared" si="9"/>
        <v>0</v>
      </c>
      <c r="BL43" s="80" t="s">
        <v>64</v>
      </c>
      <c r="BM43" s="80" t="s">
        <v>178</v>
      </c>
    </row>
    <row r="44" spans="1:65" s="71" customFormat="1" ht="31.5" customHeight="1">
      <c r="A44" s="4"/>
      <c r="B44" s="5"/>
      <c r="C44" s="27" t="s">
        <v>163</v>
      </c>
      <c r="D44" s="27" t="s">
        <v>98</v>
      </c>
      <c r="E44" s="28" t="s">
        <v>180</v>
      </c>
      <c r="F44" s="135" t="s">
        <v>181</v>
      </c>
      <c r="G44" s="135"/>
      <c r="H44" s="135"/>
      <c r="I44" s="135"/>
      <c r="J44" s="29" t="s">
        <v>128</v>
      </c>
      <c r="K44" s="30">
        <v>558.19</v>
      </c>
      <c r="L44" s="124"/>
      <c r="M44" s="124"/>
      <c r="N44" s="136">
        <f t="shared" si="0"/>
        <v>0</v>
      </c>
      <c r="O44" s="125"/>
      <c r="P44" s="125"/>
      <c r="Q44" s="125"/>
      <c r="R44" s="6"/>
      <c r="T44" s="92" t="s">
        <v>0</v>
      </c>
      <c r="U44" s="93" t="s">
        <v>15</v>
      </c>
      <c r="V44" s="94">
        <v>0</v>
      </c>
      <c r="W44" s="94">
        <f t="shared" si="1"/>
        <v>0</v>
      </c>
      <c r="X44" s="94">
        <v>0.0004</v>
      </c>
      <c r="Y44" s="94">
        <f t="shared" si="2"/>
        <v>0.22327600000000003</v>
      </c>
      <c r="Z44" s="94">
        <v>0</v>
      </c>
      <c r="AA44" s="95">
        <f t="shared" si="3"/>
        <v>0</v>
      </c>
      <c r="AR44" s="80" t="s">
        <v>90</v>
      </c>
      <c r="AT44" s="80" t="s">
        <v>98</v>
      </c>
      <c r="AU44" s="80" t="s">
        <v>23</v>
      </c>
      <c r="AY44" s="80" t="s">
        <v>59</v>
      </c>
      <c r="BE44" s="96">
        <f t="shared" si="4"/>
        <v>0</v>
      </c>
      <c r="BF44" s="96">
        <f t="shared" si="5"/>
        <v>0</v>
      </c>
      <c r="BG44" s="96">
        <f t="shared" si="6"/>
        <v>0</v>
      </c>
      <c r="BH44" s="96">
        <f t="shared" si="7"/>
        <v>0</v>
      </c>
      <c r="BI44" s="96">
        <f t="shared" si="8"/>
        <v>0</v>
      </c>
      <c r="BJ44" s="80" t="s">
        <v>5</v>
      </c>
      <c r="BK44" s="96">
        <f t="shared" si="9"/>
        <v>0</v>
      </c>
      <c r="BL44" s="80" t="s">
        <v>64</v>
      </c>
      <c r="BM44" s="80" t="s">
        <v>182</v>
      </c>
    </row>
    <row r="45" spans="1:65" s="71" customFormat="1" ht="31.5" customHeight="1">
      <c r="A45" s="4"/>
      <c r="B45" s="5"/>
      <c r="C45" s="27" t="s">
        <v>167</v>
      </c>
      <c r="D45" s="27" t="s">
        <v>98</v>
      </c>
      <c r="E45" s="28" t="s">
        <v>184</v>
      </c>
      <c r="F45" s="135" t="s">
        <v>185</v>
      </c>
      <c r="G45" s="135"/>
      <c r="H45" s="135"/>
      <c r="I45" s="135"/>
      <c r="J45" s="29" t="s">
        <v>128</v>
      </c>
      <c r="K45" s="30">
        <v>1374.915</v>
      </c>
      <c r="L45" s="124"/>
      <c r="M45" s="124"/>
      <c r="N45" s="136">
        <f t="shared" si="0"/>
        <v>0</v>
      </c>
      <c r="O45" s="125"/>
      <c r="P45" s="125"/>
      <c r="Q45" s="125"/>
      <c r="R45" s="6"/>
      <c r="T45" s="92" t="s">
        <v>0</v>
      </c>
      <c r="U45" s="93" t="s">
        <v>15</v>
      </c>
      <c r="V45" s="94">
        <v>0</v>
      </c>
      <c r="W45" s="94">
        <f t="shared" si="1"/>
        <v>0</v>
      </c>
      <c r="X45" s="94">
        <v>3E-05</v>
      </c>
      <c r="Y45" s="94">
        <f t="shared" si="2"/>
        <v>0.04124745</v>
      </c>
      <c r="Z45" s="94">
        <v>0</v>
      </c>
      <c r="AA45" s="95">
        <f t="shared" si="3"/>
        <v>0</v>
      </c>
      <c r="AR45" s="80" t="s">
        <v>90</v>
      </c>
      <c r="AT45" s="80" t="s">
        <v>98</v>
      </c>
      <c r="AU45" s="80" t="s">
        <v>23</v>
      </c>
      <c r="AY45" s="80" t="s">
        <v>59</v>
      </c>
      <c r="BE45" s="96">
        <f t="shared" si="4"/>
        <v>0</v>
      </c>
      <c r="BF45" s="96">
        <f t="shared" si="5"/>
        <v>0</v>
      </c>
      <c r="BG45" s="96">
        <f t="shared" si="6"/>
        <v>0</v>
      </c>
      <c r="BH45" s="96">
        <f t="shared" si="7"/>
        <v>0</v>
      </c>
      <c r="BI45" s="96">
        <f t="shared" si="8"/>
        <v>0</v>
      </c>
      <c r="BJ45" s="80" t="s">
        <v>5</v>
      </c>
      <c r="BK45" s="96">
        <f t="shared" si="9"/>
        <v>0</v>
      </c>
      <c r="BL45" s="80" t="s">
        <v>64</v>
      </c>
      <c r="BM45" s="80" t="s">
        <v>186</v>
      </c>
    </row>
    <row r="46" spans="1:65" s="71" customFormat="1" ht="31.5" customHeight="1">
      <c r="A46" s="4"/>
      <c r="B46" s="5"/>
      <c r="C46" s="23" t="s">
        <v>171</v>
      </c>
      <c r="D46" s="23" t="s">
        <v>60</v>
      </c>
      <c r="E46" s="24" t="s">
        <v>196</v>
      </c>
      <c r="F46" s="123" t="s">
        <v>197</v>
      </c>
      <c r="G46" s="123"/>
      <c r="H46" s="123"/>
      <c r="I46" s="123"/>
      <c r="J46" s="25" t="s">
        <v>63</v>
      </c>
      <c r="K46" s="26">
        <v>76.747</v>
      </c>
      <c r="L46" s="124"/>
      <c r="M46" s="124"/>
      <c r="N46" s="125">
        <f t="shared" si="0"/>
        <v>0</v>
      </c>
      <c r="O46" s="125"/>
      <c r="P46" s="125"/>
      <c r="Q46" s="125"/>
      <c r="R46" s="6"/>
      <c r="T46" s="92" t="s">
        <v>0</v>
      </c>
      <c r="U46" s="93" t="s">
        <v>15</v>
      </c>
      <c r="V46" s="94">
        <v>0.245</v>
      </c>
      <c r="W46" s="94">
        <f t="shared" si="1"/>
        <v>18.803015</v>
      </c>
      <c r="X46" s="94">
        <v>0.00278</v>
      </c>
      <c r="Y46" s="94">
        <f t="shared" si="2"/>
        <v>0.21335666</v>
      </c>
      <c r="Z46" s="94">
        <v>0</v>
      </c>
      <c r="AA46" s="95">
        <f t="shared" si="3"/>
        <v>0</v>
      </c>
      <c r="AR46" s="80" t="s">
        <v>64</v>
      </c>
      <c r="AT46" s="80" t="s">
        <v>60</v>
      </c>
      <c r="AU46" s="80" t="s">
        <v>23</v>
      </c>
      <c r="AY46" s="80" t="s">
        <v>59</v>
      </c>
      <c r="BE46" s="96">
        <f t="shared" si="4"/>
        <v>0</v>
      </c>
      <c r="BF46" s="96">
        <f t="shared" si="5"/>
        <v>0</v>
      </c>
      <c r="BG46" s="96">
        <f t="shared" si="6"/>
        <v>0</v>
      </c>
      <c r="BH46" s="96">
        <f t="shared" si="7"/>
        <v>0</v>
      </c>
      <c r="BI46" s="96">
        <f t="shared" si="8"/>
        <v>0</v>
      </c>
      <c r="BJ46" s="80" t="s">
        <v>5</v>
      </c>
      <c r="BK46" s="96">
        <f t="shared" si="9"/>
        <v>0</v>
      </c>
      <c r="BL46" s="80" t="s">
        <v>64</v>
      </c>
      <c r="BM46" s="80" t="s">
        <v>198</v>
      </c>
    </row>
    <row r="47" spans="1:65" s="71" customFormat="1" ht="44.25" customHeight="1">
      <c r="A47" s="4"/>
      <c r="B47" s="5"/>
      <c r="C47" s="23" t="s">
        <v>175</v>
      </c>
      <c r="D47" s="23" t="s">
        <v>60</v>
      </c>
      <c r="E47" s="24" t="s">
        <v>200</v>
      </c>
      <c r="F47" s="123" t="s">
        <v>201</v>
      </c>
      <c r="G47" s="123"/>
      <c r="H47" s="123"/>
      <c r="I47" s="123"/>
      <c r="J47" s="25" t="s">
        <v>63</v>
      </c>
      <c r="K47" s="26">
        <v>3001.989</v>
      </c>
      <c r="L47" s="124"/>
      <c r="M47" s="124"/>
      <c r="N47" s="125">
        <f t="shared" si="0"/>
        <v>0</v>
      </c>
      <c r="O47" s="125"/>
      <c r="P47" s="125"/>
      <c r="Q47" s="125"/>
      <c r="R47" s="6"/>
      <c r="T47" s="92" t="s">
        <v>0</v>
      </c>
      <c r="U47" s="93" t="s">
        <v>15</v>
      </c>
      <c r="V47" s="94">
        <v>0.245</v>
      </c>
      <c r="W47" s="94">
        <f t="shared" si="1"/>
        <v>735.487305</v>
      </c>
      <c r="X47" s="94">
        <v>0.00268</v>
      </c>
      <c r="Y47" s="94">
        <f t="shared" si="2"/>
        <v>8.04533052</v>
      </c>
      <c r="Z47" s="94">
        <v>0</v>
      </c>
      <c r="AA47" s="95">
        <f t="shared" si="3"/>
        <v>0</v>
      </c>
      <c r="AR47" s="80" t="s">
        <v>64</v>
      </c>
      <c r="AT47" s="80" t="s">
        <v>60</v>
      </c>
      <c r="AU47" s="80" t="s">
        <v>23</v>
      </c>
      <c r="AY47" s="80" t="s">
        <v>59</v>
      </c>
      <c r="BE47" s="96">
        <f t="shared" si="4"/>
        <v>0</v>
      </c>
      <c r="BF47" s="96">
        <f t="shared" si="5"/>
        <v>0</v>
      </c>
      <c r="BG47" s="96">
        <f t="shared" si="6"/>
        <v>0</v>
      </c>
      <c r="BH47" s="96">
        <f t="shared" si="7"/>
        <v>0</v>
      </c>
      <c r="BI47" s="96">
        <f t="shared" si="8"/>
        <v>0</v>
      </c>
      <c r="BJ47" s="80" t="s">
        <v>5</v>
      </c>
      <c r="BK47" s="96">
        <f t="shared" si="9"/>
        <v>0</v>
      </c>
      <c r="BL47" s="80" t="s">
        <v>64</v>
      </c>
      <c r="BM47" s="80" t="s">
        <v>202</v>
      </c>
    </row>
    <row r="48" spans="1:65" s="71" customFormat="1" ht="31.5" customHeight="1">
      <c r="A48" s="4"/>
      <c r="B48" s="5"/>
      <c r="C48" s="23" t="s">
        <v>179</v>
      </c>
      <c r="D48" s="23" t="s">
        <v>60</v>
      </c>
      <c r="E48" s="24" t="s">
        <v>204</v>
      </c>
      <c r="F48" s="123" t="s">
        <v>205</v>
      </c>
      <c r="G48" s="123"/>
      <c r="H48" s="123"/>
      <c r="I48" s="123"/>
      <c r="J48" s="25" t="s">
        <v>63</v>
      </c>
      <c r="K48" s="26">
        <v>1032.709</v>
      </c>
      <c r="L48" s="124"/>
      <c r="M48" s="124"/>
      <c r="N48" s="125">
        <f t="shared" si="0"/>
        <v>0</v>
      </c>
      <c r="O48" s="125"/>
      <c r="P48" s="125"/>
      <c r="Q48" s="125"/>
      <c r="R48" s="6"/>
      <c r="T48" s="92" t="s">
        <v>0</v>
      </c>
      <c r="U48" s="93" t="s">
        <v>15</v>
      </c>
      <c r="V48" s="94">
        <v>0.06</v>
      </c>
      <c r="W48" s="94">
        <f t="shared" si="1"/>
        <v>61.962540000000004</v>
      </c>
      <c r="X48" s="94">
        <v>0.00012</v>
      </c>
      <c r="Y48" s="94">
        <f t="shared" si="2"/>
        <v>0.12392508</v>
      </c>
      <c r="Z48" s="94">
        <v>0</v>
      </c>
      <c r="AA48" s="95">
        <f t="shared" si="3"/>
        <v>0</v>
      </c>
      <c r="AR48" s="80" t="s">
        <v>64</v>
      </c>
      <c r="AT48" s="80" t="s">
        <v>60</v>
      </c>
      <c r="AU48" s="80" t="s">
        <v>23</v>
      </c>
      <c r="AY48" s="80" t="s">
        <v>59</v>
      </c>
      <c r="BE48" s="96">
        <f t="shared" si="4"/>
        <v>0</v>
      </c>
      <c r="BF48" s="96">
        <f t="shared" si="5"/>
        <v>0</v>
      </c>
      <c r="BG48" s="96">
        <f t="shared" si="6"/>
        <v>0</v>
      </c>
      <c r="BH48" s="96">
        <f t="shared" si="7"/>
        <v>0</v>
      </c>
      <c r="BI48" s="96">
        <f t="shared" si="8"/>
        <v>0</v>
      </c>
      <c r="BJ48" s="80" t="s">
        <v>5</v>
      </c>
      <c r="BK48" s="96">
        <f t="shared" si="9"/>
        <v>0</v>
      </c>
      <c r="BL48" s="80" t="s">
        <v>64</v>
      </c>
      <c r="BM48" s="80" t="s">
        <v>206</v>
      </c>
    </row>
    <row r="49" spans="1:65" s="71" customFormat="1" ht="44.25" customHeight="1">
      <c r="A49" s="4"/>
      <c r="B49" s="5"/>
      <c r="C49" s="23" t="s">
        <v>183</v>
      </c>
      <c r="D49" s="23" t="s">
        <v>60</v>
      </c>
      <c r="E49" s="24" t="s">
        <v>208</v>
      </c>
      <c r="F49" s="123" t="s">
        <v>209</v>
      </c>
      <c r="G49" s="123"/>
      <c r="H49" s="123"/>
      <c r="I49" s="123"/>
      <c r="J49" s="25" t="s">
        <v>63</v>
      </c>
      <c r="K49" s="26">
        <v>2894.788</v>
      </c>
      <c r="L49" s="124"/>
      <c r="M49" s="124"/>
      <c r="N49" s="125">
        <f t="shared" si="0"/>
        <v>0</v>
      </c>
      <c r="O49" s="125"/>
      <c r="P49" s="125"/>
      <c r="Q49" s="125"/>
      <c r="R49" s="6"/>
      <c r="T49" s="92" t="s">
        <v>0</v>
      </c>
      <c r="U49" s="93" t="s">
        <v>15</v>
      </c>
      <c r="V49" s="94">
        <v>0.14</v>
      </c>
      <c r="W49" s="94">
        <f t="shared" si="1"/>
        <v>405.27032</v>
      </c>
      <c r="X49" s="94">
        <v>0</v>
      </c>
      <c r="Y49" s="94">
        <f t="shared" si="2"/>
        <v>0</v>
      </c>
      <c r="Z49" s="94">
        <v>0</v>
      </c>
      <c r="AA49" s="95">
        <f t="shared" si="3"/>
        <v>0</v>
      </c>
      <c r="AR49" s="80" t="s">
        <v>64</v>
      </c>
      <c r="AT49" s="80" t="s">
        <v>60</v>
      </c>
      <c r="AU49" s="80" t="s">
        <v>23</v>
      </c>
      <c r="AY49" s="80" t="s">
        <v>59</v>
      </c>
      <c r="BE49" s="96">
        <f t="shared" si="4"/>
        <v>0</v>
      </c>
      <c r="BF49" s="96">
        <f t="shared" si="5"/>
        <v>0</v>
      </c>
      <c r="BG49" s="96">
        <f t="shared" si="6"/>
        <v>0</v>
      </c>
      <c r="BH49" s="96">
        <f t="shared" si="7"/>
        <v>0</v>
      </c>
      <c r="BI49" s="96">
        <f t="shared" si="8"/>
        <v>0</v>
      </c>
      <c r="BJ49" s="80" t="s">
        <v>5</v>
      </c>
      <c r="BK49" s="96">
        <f t="shared" si="9"/>
        <v>0</v>
      </c>
      <c r="BL49" s="80" t="s">
        <v>64</v>
      </c>
      <c r="BM49" s="80" t="s">
        <v>210</v>
      </c>
    </row>
    <row r="50" spans="1:63" s="84" customFormat="1" ht="29.85" customHeight="1">
      <c r="A50" s="21"/>
      <c r="B50" s="17"/>
      <c r="C50" s="18"/>
      <c r="D50" s="22" t="s">
        <v>32</v>
      </c>
      <c r="E50" s="22"/>
      <c r="F50" s="22"/>
      <c r="G50" s="22"/>
      <c r="H50" s="22"/>
      <c r="I50" s="22"/>
      <c r="J50" s="22"/>
      <c r="K50" s="22"/>
      <c r="L50" s="91"/>
      <c r="M50" s="91"/>
      <c r="N50" s="126">
        <f>BK50</f>
        <v>0</v>
      </c>
      <c r="O50" s="127"/>
      <c r="P50" s="127"/>
      <c r="Q50" s="127"/>
      <c r="R50" s="20"/>
      <c r="T50" s="85"/>
      <c r="U50" s="82"/>
      <c r="V50" s="82"/>
      <c r="W50" s="86">
        <f>SUM(W51:W61)</f>
        <v>966.8983999999999</v>
      </c>
      <c r="X50" s="82"/>
      <c r="Y50" s="86">
        <f>SUM(Y51:Y61)</f>
        <v>24.660930739999998</v>
      </c>
      <c r="Z50" s="82"/>
      <c r="AA50" s="87">
        <f>SUM(AA51:AA61)</f>
        <v>0</v>
      </c>
      <c r="AR50" s="88" t="s">
        <v>5</v>
      </c>
      <c r="AT50" s="89" t="s">
        <v>17</v>
      </c>
      <c r="AU50" s="89" t="s">
        <v>5</v>
      </c>
      <c r="AY50" s="88" t="s">
        <v>59</v>
      </c>
      <c r="BK50" s="90">
        <f>SUM(BK51:BK61)</f>
        <v>0</v>
      </c>
    </row>
    <row r="51" spans="1:65" s="71" customFormat="1" ht="31.5" customHeight="1">
      <c r="A51" s="4"/>
      <c r="B51" s="5"/>
      <c r="C51" s="23" t="s">
        <v>187</v>
      </c>
      <c r="D51" s="23" t="s">
        <v>60</v>
      </c>
      <c r="E51" s="24" t="s">
        <v>224</v>
      </c>
      <c r="F51" s="123" t="s">
        <v>225</v>
      </c>
      <c r="G51" s="123"/>
      <c r="H51" s="123"/>
      <c r="I51" s="123"/>
      <c r="J51" s="25" t="s">
        <v>128</v>
      </c>
      <c r="K51" s="26">
        <v>217.255</v>
      </c>
      <c r="L51" s="124"/>
      <c r="M51" s="124"/>
      <c r="N51" s="125">
        <f aca="true" t="shared" si="10" ref="N51:N61">ROUND(L51*K51,2)</f>
        <v>0</v>
      </c>
      <c r="O51" s="125"/>
      <c r="P51" s="125"/>
      <c r="Q51" s="125"/>
      <c r="R51" s="6"/>
      <c r="T51" s="92" t="s">
        <v>0</v>
      </c>
      <c r="U51" s="93" t="s">
        <v>15</v>
      </c>
      <c r="V51" s="94">
        <v>0.106</v>
      </c>
      <c r="W51" s="94">
        <f aca="true" t="shared" si="11" ref="W51:W61">V51*K51</f>
        <v>23.02903</v>
      </c>
      <c r="X51" s="94">
        <v>0.08531</v>
      </c>
      <c r="Y51" s="94">
        <f aca="true" t="shared" si="12" ref="Y51:Y61">X51*K51</f>
        <v>18.53402405</v>
      </c>
      <c r="Z51" s="94">
        <v>0</v>
      </c>
      <c r="AA51" s="95">
        <f aca="true" t="shared" si="13" ref="AA51:AA61">Z51*K51</f>
        <v>0</v>
      </c>
      <c r="AR51" s="80" t="s">
        <v>64</v>
      </c>
      <c r="AT51" s="80" t="s">
        <v>60</v>
      </c>
      <c r="AU51" s="80" t="s">
        <v>23</v>
      </c>
      <c r="AY51" s="80" t="s">
        <v>59</v>
      </c>
      <c r="BE51" s="96">
        <f aca="true" t="shared" si="14" ref="BE51:BE61">IF(U51="základní",N51,0)</f>
        <v>0</v>
      </c>
      <c r="BF51" s="96">
        <f aca="true" t="shared" si="15" ref="BF51:BF61">IF(U51="snížená",N51,0)</f>
        <v>0</v>
      </c>
      <c r="BG51" s="96">
        <f aca="true" t="shared" si="16" ref="BG51:BG61">IF(U51="zákl. přenesená",N51,0)</f>
        <v>0</v>
      </c>
      <c r="BH51" s="96">
        <f aca="true" t="shared" si="17" ref="BH51:BH61">IF(U51="sníž. přenesená",N51,0)</f>
        <v>0</v>
      </c>
      <c r="BI51" s="96">
        <f aca="true" t="shared" si="18" ref="BI51:BI61">IF(U51="nulová",N51,0)</f>
        <v>0</v>
      </c>
      <c r="BJ51" s="80" t="s">
        <v>5</v>
      </c>
      <c r="BK51" s="96">
        <f aca="true" t="shared" si="19" ref="BK51:BK61">ROUND(L51*K51,2)</f>
        <v>0</v>
      </c>
      <c r="BL51" s="80" t="s">
        <v>64</v>
      </c>
      <c r="BM51" s="80" t="s">
        <v>226</v>
      </c>
    </row>
    <row r="52" spans="1:65" s="71" customFormat="1" ht="22.5" customHeight="1">
      <c r="A52" s="4"/>
      <c r="B52" s="5"/>
      <c r="C52" s="27" t="s">
        <v>191</v>
      </c>
      <c r="D52" s="27" t="s">
        <v>98</v>
      </c>
      <c r="E52" s="28" t="s">
        <v>228</v>
      </c>
      <c r="F52" s="135" t="s">
        <v>229</v>
      </c>
      <c r="G52" s="135"/>
      <c r="H52" s="135"/>
      <c r="I52" s="135"/>
      <c r="J52" s="29" t="s">
        <v>230</v>
      </c>
      <c r="K52" s="30">
        <v>218</v>
      </c>
      <c r="L52" s="124"/>
      <c r="M52" s="124"/>
      <c r="N52" s="136">
        <f t="shared" si="10"/>
        <v>0</v>
      </c>
      <c r="O52" s="125"/>
      <c r="P52" s="125"/>
      <c r="Q52" s="125"/>
      <c r="R52" s="6"/>
      <c r="T52" s="92" t="s">
        <v>0</v>
      </c>
      <c r="U52" s="93" t="s">
        <v>15</v>
      </c>
      <c r="V52" s="94">
        <v>0</v>
      </c>
      <c r="W52" s="94">
        <f t="shared" si="11"/>
        <v>0</v>
      </c>
      <c r="X52" s="94">
        <v>0.028</v>
      </c>
      <c r="Y52" s="94">
        <f t="shared" si="12"/>
        <v>6.104</v>
      </c>
      <c r="Z52" s="94">
        <v>0</v>
      </c>
      <c r="AA52" s="95">
        <f t="shared" si="13"/>
        <v>0</v>
      </c>
      <c r="AR52" s="80" t="s">
        <v>90</v>
      </c>
      <c r="AT52" s="80" t="s">
        <v>98</v>
      </c>
      <c r="AU52" s="80" t="s">
        <v>23</v>
      </c>
      <c r="AY52" s="80" t="s">
        <v>59</v>
      </c>
      <c r="BE52" s="96">
        <f t="shared" si="14"/>
        <v>0</v>
      </c>
      <c r="BF52" s="96">
        <f t="shared" si="15"/>
        <v>0</v>
      </c>
      <c r="BG52" s="96">
        <f t="shared" si="16"/>
        <v>0</v>
      </c>
      <c r="BH52" s="96">
        <f t="shared" si="17"/>
        <v>0</v>
      </c>
      <c r="BI52" s="96">
        <f t="shared" si="18"/>
        <v>0</v>
      </c>
      <c r="BJ52" s="80" t="s">
        <v>5</v>
      </c>
      <c r="BK52" s="96">
        <f t="shared" si="19"/>
        <v>0</v>
      </c>
      <c r="BL52" s="80" t="s">
        <v>64</v>
      </c>
      <c r="BM52" s="80" t="s">
        <v>231</v>
      </c>
    </row>
    <row r="53" spans="1:65" s="71" customFormat="1" ht="44.25" customHeight="1">
      <c r="A53" s="4"/>
      <c r="B53" s="5"/>
      <c r="C53" s="23" t="s">
        <v>195</v>
      </c>
      <c r="D53" s="23" t="s">
        <v>60</v>
      </c>
      <c r="E53" s="24" t="s">
        <v>233</v>
      </c>
      <c r="F53" s="123" t="s">
        <v>234</v>
      </c>
      <c r="G53" s="123"/>
      <c r="H53" s="123"/>
      <c r="I53" s="123"/>
      <c r="J53" s="25" t="s">
        <v>63</v>
      </c>
      <c r="K53" s="26">
        <v>3008.695</v>
      </c>
      <c r="L53" s="124"/>
      <c r="M53" s="124"/>
      <c r="N53" s="125">
        <f t="shared" si="10"/>
        <v>0</v>
      </c>
      <c r="O53" s="125"/>
      <c r="P53" s="125"/>
      <c r="Q53" s="125"/>
      <c r="R53" s="6"/>
      <c r="T53" s="92" t="s">
        <v>0</v>
      </c>
      <c r="U53" s="93" t="s">
        <v>15</v>
      </c>
      <c r="V53" s="94">
        <v>0.16</v>
      </c>
      <c r="W53" s="94">
        <f t="shared" si="11"/>
        <v>481.3912</v>
      </c>
      <c r="X53" s="94">
        <v>0</v>
      </c>
      <c r="Y53" s="94">
        <f t="shared" si="12"/>
        <v>0</v>
      </c>
      <c r="Z53" s="94">
        <v>0</v>
      </c>
      <c r="AA53" s="95">
        <f t="shared" si="13"/>
        <v>0</v>
      </c>
      <c r="AR53" s="80" t="s">
        <v>64</v>
      </c>
      <c r="AT53" s="80" t="s">
        <v>60</v>
      </c>
      <c r="AU53" s="80" t="s">
        <v>23</v>
      </c>
      <c r="AY53" s="80" t="s">
        <v>59</v>
      </c>
      <c r="BE53" s="96">
        <f t="shared" si="14"/>
        <v>0</v>
      </c>
      <c r="BF53" s="96">
        <f t="shared" si="15"/>
        <v>0</v>
      </c>
      <c r="BG53" s="96">
        <f t="shared" si="16"/>
        <v>0</v>
      </c>
      <c r="BH53" s="96">
        <f t="shared" si="17"/>
        <v>0</v>
      </c>
      <c r="BI53" s="96">
        <f t="shared" si="18"/>
        <v>0</v>
      </c>
      <c r="BJ53" s="80" t="s">
        <v>5</v>
      </c>
      <c r="BK53" s="96">
        <f t="shared" si="19"/>
        <v>0</v>
      </c>
      <c r="BL53" s="80" t="s">
        <v>64</v>
      </c>
      <c r="BM53" s="80" t="s">
        <v>235</v>
      </c>
    </row>
    <row r="54" spans="1:65" s="71" customFormat="1" ht="44.25" customHeight="1">
      <c r="A54" s="4"/>
      <c r="B54" s="5"/>
      <c r="C54" s="23" t="s">
        <v>199</v>
      </c>
      <c r="D54" s="23" t="s">
        <v>60</v>
      </c>
      <c r="E54" s="24" t="s">
        <v>237</v>
      </c>
      <c r="F54" s="123" t="s">
        <v>238</v>
      </c>
      <c r="G54" s="123"/>
      <c r="H54" s="123"/>
      <c r="I54" s="123"/>
      <c r="J54" s="25" t="s">
        <v>63</v>
      </c>
      <c r="K54" s="26">
        <v>3008.695</v>
      </c>
      <c r="L54" s="124"/>
      <c r="M54" s="124"/>
      <c r="N54" s="125">
        <f t="shared" si="10"/>
        <v>0</v>
      </c>
      <c r="O54" s="125"/>
      <c r="P54" s="125"/>
      <c r="Q54" s="125"/>
      <c r="R54" s="6"/>
      <c r="T54" s="92" t="s">
        <v>0</v>
      </c>
      <c r="U54" s="93" t="s">
        <v>15</v>
      </c>
      <c r="V54" s="94">
        <v>0.1</v>
      </c>
      <c r="W54" s="94">
        <f t="shared" si="11"/>
        <v>300.8695</v>
      </c>
      <c r="X54" s="94">
        <v>0</v>
      </c>
      <c r="Y54" s="94">
        <f t="shared" si="12"/>
        <v>0</v>
      </c>
      <c r="Z54" s="94">
        <v>0</v>
      </c>
      <c r="AA54" s="95">
        <f t="shared" si="13"/>
        <v>0</v>
      </c>
      <c r="AR54" s="80" t="s">
        <v>64</v>
      </c>
      <c r="AT54" s="80" t="s">
        <v>60</v>
      </c>
      <c r="AU54" s="80" t="s">
        <v>23</v>
      </c>
      <c r="AY54" s="80" t="s">
        <v>59</v>
      </c>
      <c r="BE54" s="96">
        <f t="shared" si="14"/>
        <v>0</v>
      </c>
      <c r="BF54" s="96">
        <f t="shared" si="15"/>
        <v>0</v>
      </c>
      <c r="BG54" s="96">
        <f t="shared" si="16"/>
        <v>0</v>
      </c>
      <c r="BH54" s="96">
        <f t="shared" si="17"/>
        <v>0</v>
      </c>
      <c r="BI54" s="96">
        <f t="shared" si="18"/>
        <v>0</v>
      </c>
      <c r="BJ54" s="80" t="s">
        <v>5</v>
      </c>
      <c r="BK54" s="96">
        <f t="shared" si="19"/>
        <v>0</v>
      </c>
      <c r="BL54" s="80" t="s">
        <v>64</v>
      </c>
      <c r="BM54" s="80" t="s">
        <v>239</v>
      </c>
    </row>
    <row r="55" spans="1:65" s="71" customFormat="1" ht="31.5" customHeight="1">
      <c r="A55" s="4"/>
      <c r="B55" s="5"/>
      <c r="C55" s="23" t="s">
        <v>203</v>
      </c>
      <c r="D55" s="23" t="s">
        <v>60</v>
      </c>
      <c r="E55" s="24" t="s">
        <v>241</v>
      </c>
      <c r="F55" s="123" t="s">
        <v>242</v>
      </c>
      <c r="G55" s="123"/>
      <c r="H55" s="123"/>
      <c r="I55" s="123"/>
      <c r="J55" s="25" t="s">
        <v>63</v>
      </c>
      <c r="K55" s="26">
        <v>3008.695</v>
      </c>
      <c r="L55" s="124"/>
      <c r="M55" s="124"/>
      <c r="N55" s="125">
        <f t="shared" si="10"/>
        <v>0</v>
      </c>
      <c r="O55" s="125"/>
      <c r="P55" s="125"/>
      <c r="Q55" s="125"/>
      <c r="R55" s="6"/>
      <c r="T55" s="92" t="s">
        <v>0</v>
      </c>
      <c r="U55" s="93" t="s">
        <v>15</v>
      </c>
      <c r="V55" s="94">
        <v>0.049</v>
      </c>
      <c r="W55" s="94">
        <f t="shared" si="11"/>
        <v>147.42605500000002</v>
      </c>
      <c r="X55" s="94">
        <v>0</v>
      </c>
      <c r="Y55" s="94">
        <f t="shared" si="12"/>
        <v>0</v>
      </c>
      <c r="Z55" s="94">
        <v>0</v>
      </c>
      <c r="AA55" s="95">
        <f t="shared" si="13"/>
        <v>0</v>
      </c>
      <c r="AR55" s="80" t="s">
        <v>64</v>
      </c>
      <c r="AT55" s="80" t="s">
        <v>60</v>
      </c>
      <c r="AU55" s="80" t="s">
        <v>23</v>
      </c>
      <c r="AY55" s="80" t="s">
        <v>59</v>
      </c>
      <c r="BE55" s="96">
        <f t="shared" si="14"/>
        <v>0</v>
      </c>
      <c r="BF55" s="96">
        <f t="shared" si="15"/>
        <v>0</v>
      </c>
      <c r="BG55" s="96">
        <f t="shared" si="16"/>
        <v>0</v>
      </c>
      <c r="BH55" s="96">
        <f t="shared" si="17"/>
        <v>0</v>
      </c>
      <c r="BI55" s="96">
        <f t="shared" si="18"/>
        <v>0</v>
      </c>
      <c r="BJ55" s="80" t="s">
        <v>5</v>
      </c>
      <c r="BK55" s="96">
        <f t="shared" si="19"/>
        <v>0</v>
      </c>
      <c r="BL55" s="80" t="s">
        <v>64</v>
      </c>
      <c r="BM55" s="80" t="s">
        <v>243</v>
      </c>
    </row>
    <row r="56" spans="1:65" s="71" customFormat="1" ht="31.5" customHeight="1">
      <c r="A56" s="4"/>
      <c r="B56" s="5"/>
      <c r="C56" s="23" t="s">
        <v>207</v>
      </c>
      <c r="D56" s="23" t="s">
        <v>60</v>
      </c>
      <c r="E56" s="24" t="s">
        <v>542</v>
      </c>
      <c r="F56" s="123" t="s">
        <v>543</v>
      </c>
      <c r="G56" s="123"/>
      <c r="H56" s="123"/>
      <c r="I56" s="123"/>
      <c r="J56" s="25" t="s">
        <v>128</v>
      </c>
      <c r="K56" s="26">
        <v>3.25</v>
      </c>
      <c r="L56" s="124"/>
      <c r="M56" s="124"/>
      <c r="N56" s="125">
        <f t="shared" si="10"/>
        <v>0</v>
      </c>
      <c r="O56" s="125"/>
      <c r="P56" s="125"/>
      <c r="Q56" s="125"/>
      <c r="R56" s="6"/>
      <c r="T56" s="92" t="s">
        <v>0</v>
      </c>
      <c r="U56" s="93" t="s">
        <v>15</v>
      </c>
      <c r="V56" s="94">
        <v>0.343</v>
      </c>
      <c r="W56" s="94">
        <f t="shared" si="11"/>
        <v>1.1147500000000001</v>
      </c>
      <c r="X56" s="94">
        <v>0</v>
      </c>
      <c r="Y56" s="94">
        <f t="shared" si="12"/>
        <v>0</v>
      </c>
      <c r="Z56" s="94">
        <v>0</v>
      </c>
      <c r="AA56" s="95">
        <f t="shared" si="13"/>
        <v>0</v>
      </c>
      <c r="AR56" s="80" t="s">
        <v>64</v>
      </c>
      <c r="AT56" s="80" t="s">
        <v>60</v>
      </c>
      <c r="AU56" s="80" t="s">
        <v>23</v>
      </c>
      <c r="AY56" s="80" t="s">
        <v>59</v>
      </c>
      <c r="BE56" s="96">
        <f t="shared" si="14"/>
        <v>0</v>
      </c>
      <c r="BF56" s="96">
        <f t="shared" si="15"/>
        <v>0</v>
      </c>
      <c r="BG56" s="96">
        <f t="shared" si="16"/>
        <v>0</v>
      </c>
      <c r="BH56" s="96">
        <f t="shared" si="17"/>
        <v>0</v>
      </c>
      <c r="BI56" s="96">
        <f t="shared" si="18"/>
        <v>0</v>
      </c>
      <c r="BJ56" s="80" t="s">
        <v>5</v>
      </c>
      <c r="BK56" s="96">
        <f t="shared" si="19"/>
        <v>0</v>
      </c>
      <c r="BL56" s="80" t="s">
        <v>64</v>
      </c>
      <c r="BM56" s="80" t="s">
        <v>544</v>
      </c>
    </row>
    <row r="57" spans="1:65" s="71" customFormat="1" ht="22.5" customHeight="1">
      <c r="A57" s="4"/>
      <c r="B57" s="5"/>
      <c r="C57" s="23" t="s">
        <v>211</v>
      </c>
      <c r="D57" s="23" t="s">
        <v>60</v>
      </c>
      <c r="E57" s="24" t="s">
        <v>545</v>
      </c>
      <c r="F57" s="123" t="s">
        <v>546</v>
      </c>
      <c r="G57" s="123"/>
      <c r="H57" s="123"/>
      <c r="I57" s="123"/>
      <c r="J57" s="25" t="s">
        <v>128</v>
      </c>
      <c r="K57" s="26">
        <v>3.25</v>
      </c>
      <c r="L57" s="124"/>
      <c r="M57" s="124"/>
      <c r="N57" s="125">
        <f t="shared" si="10"/>
        <v>0</v>
      </c>
      <c r="O57" s="125"/>
      <c r="P57" s="125"/>
      <c r="Q57" s="125"/>
      <c r="R57" s="6"/>
      <c r="T57" s="92" t="s">
        <v>0</v>
      </c>
      <c r="U57" s="93" t="s">
        <v>15</v>
      </c>
      <c r="V57" s="94">
        <v>0.192</v>
      </c>
      <c r="W57" s="94">
        <f t="shared" si="11"/>
        <v>0.624</v>
      </c>
      <c r="X57" s="94">
        <v>0</v>
      </c>
      <c r="Y57" s="94">
        <f t="shared" si="12"/>
        <v>0</v>
      </c>
      <c r="Z57" s="94">
        <v>0</v>
      </c>
      <c r="AA57" s="95">
        <f t="shared" si="13"/>
        <v>0</v>
      </c>
      <c r="AR57" s="80" t="s">
        <v>64</v>
      </c>
      <c r="AT57" s="80" t="s">
        <v>60</v>
      </c>
      <c r="AU57" s="80" t="s">
        <v>23</v>
      </c>
      <c r="AY57" s="80" t="s">
        <v>59</v>
      </c>
      <c r="BE57" s="96">
        <f t="shared" si="14"/>
        <v>0</v>
      </c>
      <c r="BF57" s="96">
        <f t="shared" si="15"/>
        <v>0</v>
      </c>
      <c r="BG57" s="96">
        <f t="shared" si="16"/>
        <v>0</v>
      </c>
      <c r="BH57" s="96">
        <f t="shared" si="17"/>
        <v>0</v>
      </c>
      <c r="BI57" s="96">
        <f t="shared" si="18"/>
        <v>0</v>
      </c>
      <c r="BJ57" s="80" t="s">
        <v>5</v>
      </c>
      <c r="BK57" s="96">
        <f t="shared" si="19"/>
        <v>0</v>
      </c>
      <c r="BL57" s="80" t="s">
        <v>64</v>
      </c>
      <c r="BM57" s="80" t="s">
        <v>547</v>
      </c>
    </row>
    <row r="58" spans="1:65" s="71" customFormat="1" ht="44.25" customHeight="1">
      <c r="A58" s="4"/>
      <c r="B58" s="5"/>
      <c r="C58" s="23" t="s">
        <v>215</v>
      </c>
      <c r="D58" s="23" t="s">
        <v>60</v>
      </c>
      <c r="E58" s="24" t="s">
        <v>253</v>
      </c>
      <c r="F58" s="123" t="s">
        <v>254</v>
      </c>
      <c r="G58" s="123"/>
      <c r="H58" s="123"/>
      <c r="I58" s="123"/>
      <c r="J58" s="25" t="s">
        <v>63</v>
      </c>
      <c r="K58" s="26">
        <v>118.513</v>
      </c>
      <c r="L58" s="124"/>
      <c r="M58" s="124"/>
      <c r="N58" s="125">
        <f t="shared" si="10"/>
        <v>0</v>
      </c>
      <c r="O58" s="125"/>
      <c r="P58" s="125"/>
      <c r="Q58" s="125"/>
      <c r="R58" s="6"/>
      <c r="T58" s="92" t="s">
        <v>0</v>
      </c>
      <c r="U58" s="93" t="s">
        <v>15</v>
      </c>
      <c r="V58" s="94">
        <v>0.105</v>
      </c>
      <c r="W58" s="94">
        <f t="shared" si="11"/>
        <v>12.443865</v>
      </c>
      <c r="X58" s="94">
        <v>0.00013</v>
      </c>
      <c r="Y58" s="94">
        <f t="shared" si="12"/>
        <v>0.015406689999999999</v>
      </c>
      <c r="Z58" s="94">
        <v>0</v>
      </c>
      <c r="AA58" s="95">
        <f t="shared" si="13"/>
        <v>0</v>
      </c>
      <c r="AR58" s="80" t="s">
        <v>64</v>
      </c>
      <c r="AT58" s="80" t="s">
        <v>60</v>
      </c>
      <c r="AU58" s="80" t="s">
        <v>23</v>
      </c>
      <c r="AY58" s="80" t="s">
        <v>59</v>
      </c>
      <c r="BE58" s="96">
        <f t="shared" si="14"/>
        <v>0</v>
      </c>
      <c r="BF58" s="96">
        <f t="shared" si="15"/>
        <v>0</v>
      </c>
      <c r="BG58" s="96">
        <f t="shared" si="16"/>
        <v>0</v>
      </c>
      <c r="BH58" s="96">
        <f t="shared" si="17"/>
        <v>0</v>
      </c>
      <c r="BI58" s="96">
        <f t="shared" si="18"/>
        <v>0</v>
      </c>
      <c r="BJ58" s="80" t="s">
        <v>5</v>
      </c>
      <c r="BK58" s="96">
        <f t="shared" si="19"/>
        <v>0</v>
      </c>
      <c r="BL58" s="80" t="s">
        <v>64</v>
      </c>
      <c r="BM58" s="80" t="s">
        <v>255</v>
      </c>
    </row>
    <row r="59" spans="1:65" s="71" customFormat="1" ht="31.5" customHeight="1">
      <c r="A59" s="4"/>
      <c r="B59" s="5"/>
      <c r="C59" s="23" t="s">
        <v>219</v>
      </c>
      <c r="D59" s="23" t="s">
        <v>60</v>
      </c>
      <c r="E59" s="24" t="s">
        <v>311</v>
      </c>
      <c r="F59" s="123" t="s">
        <v>551</v>
      </c>
      <c r="G59" s="123"/>
      <c r="H59" s="123"/>
      <c r="I59" s="123"/>
      <c r="J59" s="25" t="s">
        <v>296</v>
      </c>
      <c r="K59" s="26">
        <v>3</v>
      </c>
      <c r="L59" s="124"/>
      <c r="M59" s="124"/>
      <c r="N59" s="125">
        <f t="shared" si="10"/>
        <v>0</v>
      </c>
      <c r="O59" s="125"/>
      <c r="P59" s="125"/>
      <c r="Q59" s="125"/>
      <c r="R59" s="6"/>
      <c r="T59" s="92" t="s">
        <v>0</v>
      </c>
      <c r="U59" s="93" t="s">
        <v>15</v>
      </c>
      <c r="V59" s="94">
        <v>0</v>
      </c>
      <c r="W59" s="94">
        <f t="shared" si="11"/>
        <v>0</v>
      </c>
      <c r="X59" s="94">
        <v>0.0005</v>
      </c>
      <c r="Y59" s="94">
        <f t="shared" si="12"/>
        <v>0.0015</v>
      </c>
      <c r="Z59" s="94">
        <v>0</v>
      </c>
      <c r="AA59" s="95">
        <f t="shared" si="13"/>
        <v>0</v>
      </c>
      <c r="AR59" s="80" t="s">
        <v>121</v>
      </c>
      <c r="AT59" s="80" t="s">
        <v>60</v>
      </c>
      <c r="AU59" s="80" t="s">
        <v>23</v>
      </c>
      <c r="AY59" s="80" t="s">
        <v>59</v>
      </c>
      <c r="BE59" s="96">
        <f t="shared" si="14"/>
        <v>0</v>
      </c>
      <c r="BF59" s="96">
        <f t="shared" si="15"/>
        <v>0</v>
      </c>
      <c r="BG59" s="96">
        <f t="shared" si="16"/>
        <v>0</v>
      </c>
      <c r="BH59" s="96">
        <f t="shared" si="17"/>
        <v>0</v>
      </c>
      <c r="BI59" s="96">
        <f t="shared" si="18"/>
        <v>0</v>
      </c>
      <c r="BJ59" s="80" t="s">
        <v>5</v>
      </c>
      <c r="BK59" s="96">
        <f t="shared" si="19"/>
        <v>0</v>
      </c>
      <c r="BL59" s="80" t="s">
        <v>121</v>
      </c>
      <c r="BM59" s="80" t="s">
        <v>552</v>
      </c>
    </row>
    <row r="60" spans="1:65" s="71" customFormat="1" ht="44.25" customHeight="1">
      <c r="A60" s="4"/>
      <c r="B60" s="5"/>
      <c r="C60" s="23" t="s">
        <v>223</v>
      </c>
      <c r="D60" s="23" t="s">
        <v>60</v>
      </c>
      <c r="E60" s="24" t="s">
        <v>553</v>
      </c>
      <c r="F60" s="123" t="s">
        <v>316</v>
      </c>
      <c r="G60" s="123"/>
      <c r="H60" s="123"/>
      <c r="I60" s="123"/>
      <c r="J60" s="25" t="s">
        <v>296</v>
      </c>
      <c r="K60" s="26">
        <v>11</v>
      </c>
      <c r="L60" s="124"/>
      <c r="M60" s="124"/>
      <c r="N60" s="125">
        <f t="shared" si="10"/>
        <v>0</v>
      </c>
      <c r="O60" s="125"/>
      <c r="P60" s="125"/>
      <c r="Q60" s="125"/>
      <c r="R60" s="6"/>
      <c r="T60" s="92" t="s">
        <v>0</v>
      </c>
      <c r="U60" s="93" t="s">
        <v>15</v>
      </c>
      <c r="V60" s="94">
        <v>0</v>
      </c>
      <c r="W60" s="94">
        <f t="shared" si="11"/>
        <v>0</v>
      </c>
      <c r="X60" s="94">
        <v>0.0005</v>
      </c>
      <c r="Y60" s="94">
        <f t="shared" si="12"/>
        <v>0.0055</v>
      </c>
      <c r="Z60" s="94">
        <v>0</v>
      </c>
      <c r="AA60" s="95">
        <f t="shared" si="13"/>
        <v>0</v>
      </c>
      <c r="AR60" s="80" t="s">
        <v>121</v>
      </c>
      <c r="AT60" s="80" t="s">
        <v>60</v>
      </c>
      <c r="AU60" s="80" t="s">
        <v>23</v>
      </c>
      <c r="AY60" s="80" t="s">
        <v>59</v>
      </c>
      <c r="BE60" s="96">
        <f t="shared" si="14"/>
        <v>0</v>
      </c>
      <c r="BF60" s="96">
        <f t="shared" si="15"/>
        <v>0</v>
      </c>
      <c r="BG60" s="96">
        <f t="shared" si="16"/>
        <v>0</v>
      </c>
      <c r="BH60" s="96">
        <f t="shared" si="17"/>
        <v>0</v>
      </c>
      <c r="BI60" s="96">
        <f t="shared" si="18"/>
        <v>0</v>
      </c>
      <c r="BJ60" s="80" t="s">
        <v>5</v>
      </c>
      <c r="BK60" s="96">
        <f t="shared" si="19"/>
        <v>0</v>
      </c>
      <c r="BL60" s="80" t="s">
        <v>121</v>
      </c>
      <c r="BM60" s="80" t="s">
        <v>554</v>
      </c>
    </row>
    <row r="61" spans="1:65" s="71" customFormat="1" ht="44.25" customHeight="1">
      <c r="A61" s="4"/>
      <c r="B61" s="5"/>
      <c r="C61" s="23" t="s">
        <v>227</v>
      </c>
      <c r="D61" s="23" t="s">
        <v>60</v>
      </c>
      <c r="E61" s="24" t="s">
        <v>555</v>
      </c>
      <c r="F61" s="123" t="s">
        <v>556</v>
      </c>
      <c r="G61" s="123"/>
      <c r="H61" s="123"/>
      <c r="I61" s="123"/>
      <c r="J61" s="25" t="s">
        <v>296</v>
      </c>
      <c r="K61" s="26">
        <v>1</v>
      </c>
      <c r="L61" s="124"/>
      <c r="M61" s="124"/>
      <c r="N61" s="125">
        <f t="shared" si="10"/>
        <v>0</v>
      </c>
      <c r="O61" s="125"/>
      <c r="P61" s="125"/>
      <c r="Q61" s="125"/>
      <c r="R61" s="6"/>
      <c r="T61" s="92" t="s">
        <v>0</v>
      </c>
      <c r="U61" s="93" t="s">
        <v>15</v>
      </c>
      <c r="V61" s="94">
        <v>0</v>
      </c>
      <c r="W61" s="94">
        <f t="shared" si="11"/>
        <v>0</v>
      </c>
      <c r="X61" s="94">
        <v>0.0005</v>
      </c>
      <c r="Y61" s="94">
        <f t="shared" si="12"/>
        <v>0.0005</v>
      </c>
      <c r="Z61" s="94">
        <v>0</v>
      </c>
      <c r="AA61" s="95">
        <f t="shared" si="13"/>
        <v>0</v>
      </c>
      <c r="AR61" s="80" t="s">
        <v>121</v>
      </c>
      <c r="AT61" s="80" t="s">
        <v>60</v>
      </c>
      <c r="AU61" s="80" t="s">
        <v>23</v>
      </c>
      <c r="AY61" s="80" t="s">
        <v>59</v>
      </c>
      <c r="BE61" s="96">
        <f t="shared" si="14"/>
        <v>0</v>
      </c>
      <c r="BF61" s="96">
        <f t="shared" si="15"/>
        <v>0</v>
      </c>
      <c r="BG61" s="96">
        <f t="shared" si="16"/>
        <v>0</v>
      </c>
      <c r="BH61" s="96">
        <f t="shared" si="17"/>
        <v>0</v>
      </c>
      <c r="BI61" s="96">
        <f t="shared" si="18"/>
        <v>0</v>
      </c>
      <c r="BJ61" s="80" t="s">
        <v>5</v>
      </c>
      <c r="BK61" s="96">
        <f t="shared" si="19"/>
        <v>0</v>
      </c>
      <c r="BL61" s="80" t="s">
        <v>121</v>
      </c>
      <c r="BM61" s="80" t="s">
        <v>557</v>
      </c>
    </row>
    <row r="62" spans="1:63" s="84" customFormat="1" ht="29.85" customHeight="1">
      <c r="A62" s="21"/>
      <c r="B62" s="17"/>
      <c r="C62" s="18"/>
      <c r="D62" s="22" t="s">
        <v>34</v>
      </c>
      <c r="E62" s="22"/>
      <c r="F62" s="22"/>
      <c r="G62" s="22"/>
      <c r="H62" s="22"/>
      <c r="I62" s="22"/>
      <c r="J62" s="22"/>
      <c r="K62" s="22"/>
      <c r="L62" s="91"/>
      <c r="M62" s="91"/>
      <c r="N62" s="126">
        <f>BK62</f>
        <v>0</v>
      </c>
      <c r="O62" s="127"/>
      <c r="P62" s="127"/>
      <c r="Q62" s="127"/>
      <c r="R62" s="20"/>
      <c r="T62" s="85"/>
      <c r="U62" s="82"/>
      <c r="V62" s="82"/>
      <c r="W62" s="86">
        <f>W63</f>
        <v>33.69052</v>
      </c>
      <c r="X62" s="82"/>
      <c r="Y62" s="86">
        <f>Y63</f>
        <v>0</v>
      </c>
      <c r="Z62" s="82"/>
      <c r="AA62" s="87">
        <f>AA63</f>
        <v>0</v>
      </c>
      <c r="AR62" s="88" t="s">
        <v>5</v>
      </c>
      <c r="AT62" s="89" t="s">
        <v>17</v>
      </c>
      <c r="AU62" s="89" t="s">
        <v>5</v>
      </c>
      <c r="AY62" s="88" t="s">
        <v>59</v>
      </c>
      <c r="BK62" s="90">
        <f>BK63</f>
        <v>0</v>
      </c>
    </row>
    <row r="63" spans="1:65" s="71" customFormat="1" ht="22.5" customHeight="1">
      <c r="A63" s="4"/>
      <c r="B63" s="5"/>
      <c r="C63" s="23" t="s">
        <v>232</v>
      </c>
      <c r="D63" s="23" t="s">
        <v>60</v>
      </c>
      <c r="E63" s="24" t="s">
        <v>355</v>
      </c>
      <c r="F63" s="123" t="s">
        <v>356</v>
      </c>
      <c r="G63" s="123"/>
      <c r="H63" s="123"/>
      <c r="I63" s="123"/>
      <c r="J63" s="25" t="s">
        <v>80</v>
      </c>
      <c r="K63" s="26">
        <v>102.715</v>
      </c>
      <c r="L63" s="124"/>
      <c r="M63" s="124"/>
      <c r="N63" s="125">
        <f>ROUND(L63*K63,2)</f>
        <v>0</v>
      </c>
      <c r="O63" s="125"/>
      <c r="P63" s="125"/>
      <c r="Q63" s="125"/>
      <c r="R63" s="6"/>
      <c r="T63" s="92" t="s">
        <v>0</v>
      </c>
      <c r="U63" s="93" t="s">
        <v>15</v>
      </c>
      <c r="V63" s="94">
        <v>0.328</v>
      </c>
      <c r="W63" s="94">
        <f>V63*K63</f>
        <v>33.69052</v>
      </c>
      <c r="X63" s="94">
        <v>0</v>
      </c>
      <c r="Y63" s="94">
        <f>X63*K63</f>
        <v>0</v>
      </c>
      <c r="Z63" s="94">
        <v>0</v>
      </c>
      <c r="AA63" s="95">
        <f>Z63*K63</f>
        <v>0</v>
      </c>
      <c r="AR63" s="80" t="s">
        <v>64</v>
      </c>
      <c r="AT63" s="80" t="s">
        <v>60</v>
      </c>
      <c r="AU63" s="80" t="s">
        <v>23</v>
      </c>
      <c r="AY63" s="80" t="s">
        <v>59</v>
      </c>
      <c r="BE63" s="96">
        <f>IF(U63="základní",N63,0)</f>
        <v>0</v>
      </c>
      <c r="BF63" s="96">
        <f>IF(U63="snížená",N63,0)</f>
        <v>0</v>
      </c>
      <c r="BG63" s="96">
        <f>IF(U63="zákl. přenesená",N63,0)</f>
        <v>0</v>
      </c>
      <c r="BH63" s="96">
        <f>IF(U63="sníž. přenesená",N63,0)</f>
        <v>0</v>
      </c>
      <c r="BI63" s="96">
        <f>IF(U63="nulová",N63,0)</f>
        <v>0</v>
      </c>
      <c r="BJ63" s="80" t="s">
        <v>5</v>
      </c>
      <c r="BK63" s="96">
        <f>ROUND(L63*K63,2)</f>
        <v>0</v>
      </c>
      <c r="BL63" s="80" t="s">
        <v>64</v>
      </c>
      <c r="BM63" s="80" t="s">
        <v>357</v>
      </c>
    </row>
    <row r="64" spans="1:63" s="84" customFormat="1" ht="37.35" customHeight="1">
      <c r="A64" s="21"/>
      <c r="B64" s="17"/>
      <c r="C64" s="18"/>
      <c r="D64" s="19" t="s">
        <v>35</v>
      </c>
      <c r="E64" s="19"/>
      <c r="F64" s="19"/>
      <c r="G64" s="19"/>
      <c r="H64" s="19"/>
      <c r="I64" s="19"/>
      <c r="J64" s="19"/>
      <c r="K64" s="19"/>
      <c r="L64" s="83"/>
      <c r="M64" s="83"/>
      <c r="N64" s="131">
        <f>BK64</f>
        <v>0</v>
      </c>
      <c r="O64" s="132"/>
      <c r="P64" s="132"/>
      <c r="Q64" s="132"/>
      <c r="R64" s="20"/>
      <c r="T64" s="85"/>
      <c r="U64" s="82"/>
      <c r="V64" s="82"/>
      <c r="W64" s="86">
        <f>W65+W72+W78+W88</f>
        <v>1731.7551999999998</v>
      </c>
      <c r="X64" s="82"/>
      <c r="Y64" s="86">
        <f>Y65+Y72+Y78+Y88</f>
        <v>49.09625366</v>
      </c>
      <c r="Z64" s="82"/>
      <c r="AA64" s="87">
        <f>AA65+AA72+AA78+AA88</f>
        <v>0</v>
      </c>
      <c r="AR64" s="88" t="s">
        <v>23</v>
      </c>
      <c r="AT64" s="89" t="s">
        <v>17</v>
      </c>
      <c r="AU64" s="89" t="s">
        <v>18</v>
      </c>
      <c r="AY64" s="88" t="s">
        <v>59</v>
      </c>
      <c r="BK64" s="90">
        <f>BK65+BK72+BK78+BK88</f>
        <v>0</v>
      </c>
    </row>
    <row r="65" spans="1:63" s="84" customFormat="1" ht="19.9" customHeight="1">
      <c r="A65" s="21"/>
      <c r="B65" s="17"/>
      <c r="C65" s="18"/>
      <c r="D65" s="22" t="s">
        <v>36</v>
      </c>
      <c r="E65" s="22"/>
      <c r="F65" s="22"/>
      <c r="G65" s="22"/>
      <c r="H65" s="22"/>
      <c r="I65" s="22"/>
      <c r="J65" s="22"/>
      <c r="K65" s="22"/>
      <c r="L65" s="91"/>
      <c r="M65" s="91"/>
      <c r="N65" s="133">
        <f>BK65</f>
        <v>0</v>
      </c>
      <c r="O65" s="134"/>
      <c r="P65" s="134"/>
      <c r="Q65" s="134"/>
      <c r="R65" s="20"/>
      <c r="T65" s="85"/>
      <c r="U65" s="82"/>
      <c r="V65" s="82"/>
      <c r="W65" s="86">
        <f>SUM(W66:W71)</f>
        <v>89.010805</v>
      </c>
      <c r="X65" s="82"/>
      <c r="Y65" s="86">
        <f>SUM(Y66:Y71)</f>
        <v>1.5210499600000003</v>
      </c>
      <c r="Z65" s="82"/>
      <c r="AA65" s="87">
        <f>SUM(AA66:AA71)</f>
        <v>0</v>
      </c>
      <c r="AR65" s="88" t="s">
        <v>23</v>
      </c>
      <c r="AT65" s="89" t="s">
        <v>17</v>
      </c>
      <c r="AU65" s="89" t="s">
        <v>5</v>
      </c>
      <c r="AY65" s="88" t="s">
        <v>59</v>
      </c>
      <c r="BK65" s="90">
        <f>SUM(BK66:BK71)</f>
        <v>0</v>
      </c>
    </row>
    <row r="66" spans="1:65" s="71" customFormat="1" ht="31.5" customHeight="1">
      <c r="A66" s="4"/>
      <c r="B66" s="5"/>
      <c r="C66" s="23" t="s">
        <v>236</v>
      </c>
      <c r="D66" s="23" t="s">
        <v>60</v>
      </c>
      <c r="E66" s="24" t="s">
        <v>358</v>
      </c>
      <c r="F66" s="123" t="s">
        <v>359</v>
      </c>
      <c r="G66" s="123"/>
      <c r="H66" s="123"/>
      <c r="I66" s="123"/>
      <c r="J66" s="25" t="s">
        <v>63</v>
      </c>
      <c r="K66" s="26">
        <v>215.785</v>
      </c>
      <c r="L66" s="124"/>
      <c r="M66" s="124"/>
      <c r="N66" s="125">
        <f aca="true" t="shared" si="20" ref="N66:N71">ROUND(L66*K66,2)</f>
        <v>0</v>
      </c>
      <c r="O66" s="125"/>
      <c r="P66" s="125"/>
      <c r="Q66" s="125"/>
      <c r="R66" s="6"/>
      <c r="T66" s="92" t="s">
        <v>0</v>
      </c>
      <c r="U66" s="93" t="s">
        <v>15</v>
      </c>
      <c r="V66" s="94">
        <v>0.069</v>
      </c>
      <c r="W66" s="94">
        <f aca="true" t="shared" si="21" ref="W66:W71">V66*K66</f>
        <v>14.889165</v>
      </c>
      <c r="X66" s="94">
        <v>3E-05</v>
      </c>
      <c r="Y66" s="94">
        <f aca="true" t="shared" si="22" ref="Y66:Y71">X66*K66</f>
        <v>0.00647355</v>
      </c>
      <c r="Z66" s="94">
        <v>0</v>
      </c>
      <c r="AA66" s="95">
        <f aca="true" t="shared" si="23" ref="AA66:AA71">Z66*K66</f>
        <v>0</v>
      </c>
      <c r="AR66" s="80" t="s">
        <v>121</v>
      </c>
      <c r="AT66" s="80" t="s">
        <v>60</v>
      </c>
      <c r="AU66" s="80" t="s">
        <v>23</v>
      </c>
      <c r="AY66" s="80" t="s">
        <v>59</v>
      </c>
      <c r="BE66" s="96">
        <f aca="true" t="shared" si="24" ref="BE66:BE71">IF(U66="základní",N66,0)</f>
        <v>0</v>
      </c>
      <c r="BF66" s="96">
        <f aca="true" t="shared" si="25" ref="BF66:BF71">IF(U66="snížená",N66,0)</f>
        <v>0</v>
      </c>
      <c r="BG66" s="96">
        <f aca="true" t="shared" si="26" ref="BG66:BG71">IF(U66="zákl. přenesená",N66,0)</f>
        <v>0</v>
      </c>
      <c r="BH66" s="96">
        <f aca="true" t="shared" si="27" ref="BH66:BH71">IF(U66="sníž. přenesená",N66,0)</f>
        <v>0</v>
      </c>
      <c r="BI66" s="96">
        <f aca="true" t="shared" si="28" ref="BI66:BI71">IF(U66="nulová",N66,0)</f>
        <v>0</v>
      </c>
      <c r="BJ66" s="80" t="s">
        <v>5</v>
      </c>
      <c r="BK66" s="96">
        <f aca="true" t="shared" si="29" ref="BK66:BK71">ROUND(L66*K66,2)</f>
        <v>0</v>
      </c>
      <c r="BL66" s="80" t="s">
        <v>121</v>
      </c>
      <c r="BM66" s="80" t="s">
        <v>360</v>
      </c>
    </row>
    <row r="67" spans="1:65" s="71" customFormat="1" ht="22.5" customHeight="1">
      <c r="A67" s="4"/>
      <c r="B67" s="5"/>
      <c r="C67" s="27" t="s">
        <v>240</v>
      </c>
      <c r="D67" s="27" t="s">
        <v>98</v>
      </c>
      <c r="E67" s="28" t="s">
        <v>361</v>
      </c>
      <c r="F67" s="135" t="s">
        <v>362</v>
      </c>
      <c r="G67" s="135"/>
      <c r="H67" s="135"/>
      <c r="I67" s="135"/>
      <c r="J67" s="29" t="s">
        <v>80</v>
      </c>
      <c r="K67" s="30">
        <v>0.065</v>
      </c>
      <c r="L67" s="124"/>
      <c r="M67" s="124"/>
      <c r="N67" s="136">
        <f t="shared" si="20"/>
        <v>0</v>
      </c>
      <c r="O67" s="125"/>
      <c r="P67" s="125"/>
      <c r="Q67" s="125"/>
      <c r="R67" s="6"/>
      <c r="T67" s="92" t="s">
        <v>0</v>
      </c>
      <c r="U67" s="93" t="s">
        <v>15</v>
      </c>
      <c r="V67" s="94">
        <v>0</v>
      </c>
      <c r="W67" s="94">
        <f t="shared" si="21"/>
        <v>0</v>
      </c>
      <c r="X67" s="94">
        <v>1</v>
      </c>
      <c r="Y67" s="94">
        <f t="shared" si="22"/>
        <v>0.065</v>
      </c>
      <c r="Z67" s="94">
        <v>0</v>
      </c>
      <c r="AA67" s="95">
        <f t="shared" si="23"/>
        <v>0</v>
      </c>
      <c r="AR67" s="80" t="s">
        <v>183</v>
      </c>
      <c r="AT67" s="80" t="s">
        <v>98</v>
      </c>
      <c r="AU67" s="80" t="s">
        <v>23</v>
      </c>
      <c r="AY67" s="80" t="s">
        <v>59</v>
      </c>
      <c r="BE67" s="96">
        <f t="shared" si="24"/>
        <v>0</v>
      </c>
      <c r="BF67" s="96">
        <f t="shared" si="25"/>
        <v>0</v>
      </c>
      <c r="BG67" s="96">
        <f t="shared" si="26"/>
        <v>0</v>
      </c>
      <c r="BH67" s="96">
        <f t="shared" si="27"/>
        <v>0</v>
      </c>
      <c r="BI67" s="96">
        <f t="shared" si="28"/>
        <v>0</v>
      </c>
      <c r="BJ67" s="80" t="s">
        <v>5</v>
      </c>
      <c r="BK67" s="96">
        <f t="shared" si="29"/>
        <v>0</v>
      </c>
      <c r="BL67" s="80" t="s">
        <v>121</v>
      </c>
      <c r="BM67" s="80" t="s">
        <v>363</v>
      </c>
    </row>
    <row r="68" spans="1:65" s="71" customFormat="1" ht="31.5" customHeight="1">
      <c r="A68" s="4"/>
      <c r="B68" s="5"/>
      <c r="C68" s="23" t="s">
        <v>244</v>
      </c>
      <c r="D68" s="23" t="s">
        <v>60</v>
      </c>
      <c r="E68" s="24" t="s">
        <v>364</v>
      </c>
      <c r="F68" s="123" t="s">
        <v>365</v>
      </c>
      <c r="G68" s="123"/>
      <c r="H68" s="123"/>
      <c r="I68" s="123"/>
      <c r="J68" s="25" t="s">
        <v>63</v>
      </c>
      <c r="K68" s="26">
        <v>215.785</v>
      </c>
      <c r="L68" s="124"/>
      <c r="M68" s="124"/>
      <c r="N68" s="125">
        <f t="shared" si="20"/>
        <v>0</v>
      </c>
      <c r="O68" s="125"/>
      <c r="P68" s="125"/>
      <c r="Q68" s="125"/>
      <c r="R68" s="6"/>
      <c r="T68" s="92" t="s">
        <v>0</v>
      </c>
      <c r="U68" s="93" t="s">
        <v>15</v>
      </c>
      <c r="V68" s="94">
        <v>0.26</v>
      </c>
      <c r="W68" s="94">
        <f t="shared" si="21"/>
        <v>56.1041</v>
      </c>
      <c r="X68" s="94">
        <v>0.0004</v>
      </c>
      <c r="Y68" s="94">
        <f t="shared" si="22"/>
        <v>0.086314</v>
      </c>
      <c r="Z68" s="94">
        <v>0</v>
      </c>
      <c r="AA68" s="95">
        <f t="shared" si="23"/>
        <v>0</v>
      </c>
      <c r="AR68" s="80" t="s">
        <v>121</v>
      </c>
      <c r="AT68" s="80" t="s">
        <v>60</v>
      </c>
      <c r="AU68" s="80" t="s">
        <v>23</v>
      </c>
      <c r="AY68" s="80" t="s">
        <v>59</v>
      </c>
      <c r="BE68" s="96">
        <f t="shared" si="24"/>
        <v>0</v>
      </c>
      <c r="BF68" s="96">
        <f t="shared" si="25"/>
        <v>0</v>
      </c>
      <c r="BG68" s="96">
        <f t="shared" si="26"/>
        <v>0</v>
      </c>
      <c r="BH68" s="96">
        <f t="shared" si="27"/>
        <v>0</v>
      </c>
      <c r="BI68" s="96">
        <f t="shared" si="28"/>
        <v>0</v>
      </c>
      <c r="BJ68" s="80" t="s">
        <v>5</v>
      </c>
      <c r="BK68" s="96">
        <f t="shared" si="29"/>
        <v>0</v>
      </c>
      <c r="BL68" s="80" t="s">
        <v>121</v>
      </c>
      <c r="BM68" s="80" t="s">
        <v>366</v>
      </c>
    </row>
    <row r="69" spans="1:65" s="71" customFormat="1" ht="22.5" customHeight="1">
      <c r="A69" s="4"/>
      <c r="B69" s="5"/>
      <c r="C69" s="27" t="s">
        <v>248</v>
      </c>
      <c r="D69" s="27" t="s">
        <v>98</v>
      </c>
      <c r="E69" s="28" t="s">
        <v>367</v>
      </c>
      <c r="F69" s="135" t="s">
        <v>368</v>
      </c>
      <c r="G69" s="135"/>
      <c r="H69" s="135"/>
      <c r="I69" s="135"/>
      <c r="J69" s="29" t="s">
        <v>63</v>
      </c>
      <c r="K69" s="30">
        <v>258.942</v>
      </c>
      <c r="L69" s="124"/>
      <c r="M69" s="124"/>
      <c r="N69" s="136">
        <f t="shared" si="20"/>
        <v>0</v>
      </c>
      <c r="O69" s="125"/>
      <c r="P69" s="125"/>
      <c r="Q69" s="125"/>
      <c r="R69" s="6"/>
      <c r="T69" s="92" t="s">
        <v>0</v>
      </c>
      <c r="U69" s="93" t="s">
        <v>15</v>
      </c>
      <c r="V69" s="94">
        <v>0</v>
      </c>
      <c r="W69" s="94">
        <f t="shared" si="21"/>
        <v>0</v>
      </c>
      <c r="X69" s="94">
        <v>0.0049</v>
      </c>
      <c r="Y69" s="94">
        <f t="shared" si="22"/>
        <v>1.2688158</v>
      </c>
      <c r="Z69" s="94">
        <v>0</v>
      </c>
      <c r="AA69" s="95">
        <f t="shared" si="23"/>
        <v>0</v>
      </c>
      <c r="AR69" s="80" t="s">
        <v>183</v>
      </c>
      <c r="AT69" s="80" t="s">
        <v>98</v>
      </c>
      <c r="AU69" s="80" t="s">
        <v>23</v>
      </c>
      <c r="AY69" s="80" t="s">
        <v>59</v>
      </c>
      <c r="BE69" s="96">
        <f t="shared" si="24"/>
        <v>0</v>
      </c>
      <c r="BF69" s="96">
        <f t="shared" si="25"/>
        <v>0</v>
      </c>
      <c r="BG69" s="96">
        <f t="shared" si="26"/>
        <v>0</v>
      </c>
      <c r="BH69" s="96">
        <f t="shared" si="27"/>
        <v>0</v>
      </c>
      <c r="BI69" s="96">
        <f t="shared" si="28"/>
        <v>0</v>
      </c>
      <c r="BJ69" s="80" t="s">
        <v>5</v>
      </c>
      <c r="BK69" s="96">
        <f t="shared" si="29"/>
        <v>0</v>
      </c>
      <c r="BL69" s="80" t="s">
        <v>121</v>
      </c>
      <c r="BM69" s="80" t="s">
        <v>369</v>
      </c>
    </row>
    <row r="70" spans="1:65" s="71" customFormat="1" ht="44.25" customHeight="1">
      <c r="A70" s="4"/>
      <c r="B70" s="5"/>
      <c r="C70" s="23" t="s">
        <v>252</v>
      </c>
      <c r="D70" s="23" t="s">
        <v>60</v>
      </c>
      <c r="E70" s="24" t="s">
        <v>370</v>
      </c>
      <c r="F70" s="123" t="s">
        <v>371</v>
      </c>
      <c r="G70" s="123"/>
      <c r="H70" s="123"/>
      <c r="I70" s="123"/>
      <c r="J70" s="25" t="s">
        <v>63</v>
      </c>
      <c r="K70" s="26">
        <v>160.079</v>
      </c>
      <c r="L70" s="124"/>
      <c r="M70" s="124"/>
      <c r="N70" s="125">
        <f t="shared" si="20"/>
        <v>0</v>
      </c>
      <c r="O70" s="125"/>
      <c r="P70" s="125"/>
      <c r="Q70" s="125"/>
      <c r="R70" s="6"/>
      <c r="T70" s="92" t="s">
        <v>0</v>
      </c>
      <c r="U70" s="93" t="s">
        <v>15</v>
      </c>
      <c r="V70" s="94">
        <v>0.097</v>
      </c>
      <c r="W70" s="94">
        <f t="shared" si="21"/>
        <v>15.527663</v>
      </c>
      <c r="X70" s="94">
        <v>0.00059</v>
      </c>
      <c r="Y70" s="94">
        <f t="shared" si="22"/>
        <v>0.09444661000000001</v>
      </c>
      <c r="Z70" s="94">
        <v>0</v>
      </c>
      <c r="AA70" s="95">
        <f t="shared" si="23"/>
        <v>0</v>
      </c>
      <c r="AR70" s="80" t="s">
        <v>121</v>
      </c>
      <c r="AT70" s="80" t="s">
        <v>60</v>
      </c>
      <c r="AU70" s="80" t="s">
        <v>23</v>
      </c>
      <c r="AY70" s="80" t="s">
        <v>59</v>
      </c>
      <c r="BE70" s="96">
        <f t="shared" si="24"/>
        <v>0</v>
      </c>
      <c r="BF70" s="96">
        <f t="shared" si="25"/>
        <v>0</v>
      </c>
      <c r="BG70" s="96">
        <f t="shared" si="26"/>
        <v>0</v>
      </c>
      <c r="BH70" s="96">
        <f t="shared" si="27"/>
        <v>0</v>
      </c>
      <c r="BI70" s="96">
        <f t="shared" si="28"/>
        <v>0</v>
      </c>
      <c r="BJ70" s="80" t="s">
        <v>5</v>
      </c>
      <c r="BK70" s="96">
        <f t="shared" si="29"/>
        <v>0</v>
      </c>
      <c r="BL70" s="80" t="s">
        <v>121</v>
      </c>
      <c r="BM70" s="80" t="s">
        <v>372</v>
      </c>
    </row>
    <row r="71" spans="1:65" s="71" customFormat="1" ht="31.5" customHeight="1">
      <c r="A71" s="4"/>
      <c r="B71" s="5"/>
      <c r="C71" s="23" t="s">
        <v>256</v>
      </c>
      <c r="D71" s="23" t="s">
        <v>60</v>
      </c>
      <c r="E71" s="24" t="s">
        <v>373</v>
      </c>
      <c r="F71" s="123" t="s">
        <v>374</v>
      </c>
      <c r="G71" s="123"/>
      <c r="H71" s="123"/>
      <c r="I71" s="123"/>
      <c r="J71" s="25" t="s">
        <v>80</v>
      </c>
      <c r="K71" s="26">
        <v>1.521</v>
      </c>
      <c r="L71" s="124"/>
      <c r="M71" s="124"/>
      <c r="N71" s="125">
        <f t="shared" si="20"/>
        <v>0</v>
      </c>
      <c r="O71" s="125"/>
      <c r="P71" s="125"/>
      <c r="Q71" s="125"/>
      <c r="R71" s="6"/>
      <c r="T71" s="92" t="s">
        <v>0</v>
      </c>
      <c r="U71" s="93" t="s">
        <v>15</v>
      </c>
      <c r="V71" s="94">
        <v>1.637</v>
      </c>
      <c r="W71" s="94">
        <f t="shared" si="21"/>
        <v>2.489877</v>
      </c>
      <c r="X71" s="94">
        <v>0</v>
      </c>
      <c r="Y71" s="94">
        <f t="shared" si="22"/>
        <v>0</v>
      </c>
      <c r="Z71" s="94">
        <v>0</v>
      </c>
      <c r="AA71" s="95">
        <f t="shared" si="23"/>
        <v>0</v>
      </c>
      <c r="AR71" s="80" t="s">
        <v>121</v>
      </c>
      <c r="AT71" s="80" t="s">
        <v>60</v>
      </c>
      <c r="AU71" s="80" t="s">
        <v>23</v>
      </c>
      <c r="AY71" s="80" t="s">
        <v>59</v>
      </c>
      <c r="BE71" s="96">
        <f t="shared" si="24"/>
        <v>0</v>
      </c>
      <c r="BF71" s="96">
        <f t="shared" si="25"/>
        <v>0</v>
      </c>
      <c r="BG71" s="96">
        <f t="shared" si="26"/>
        <v>0</v>
      </c>
      <c r="BH71" s="96">
        <f t="shared" si="27"/>
        <v>0</v>
      </c>
      <c r="BI71" s="96">
        <f t="shared" si="28"/>
        <v>0</v>
      </c>
      <c r="BJ71" s="80" t="s">
        <v>5</v>
      </c>
      <c r="BK71" s="96">
        <f t="shared" si="29"/>
        <v>0</v>
      </c>
      <c r="BL71" s="80" t="s">
        <v>121</v>
      </c>
      <c r="BM71" s="80" t="s">
        <v>375</v>
      </c>
    </row>
    <row r="72" spans="1:63" s="84" customFormat="1" ht="29.85" customHeight="1">
      <c r="A72" s="21"/>
      <c r="B72" s="17"/>
      <c r="C72" s="18"/>
      <c r="D72" s="22" t="s">
        <v>37</v>
      </c>
      <c r="E72" s="22"/>
      <c r="F72" s="22"/>
      <c r="G72" s="22"/>
      <c r="H72" s="22"/>
      <c r="I72" s="22"/>
      <c r="J72" s="22"/>
      <c r="K72" s="22"/>
      <c r="L72" s="91"/>
      <c r="M72" s="91"/>
      <c r="N72" s="126">
        <f>BK72</f>
        <v>0</v>
      </c>
      <c r="O72" s="127"/>
      <c r="P72" s="127"/>
      <c r="Q72" s="127"/>
      <c r="R72" s="20"/>
      <c r="T72" s="85"/>
      <c r="U72" s="82"/>
      <c r="V72" s="82"/>
      <c r="W72" s="86">
        <f>SUM(W73:W77)</f>
        <v>667.955193</v>
      </c>
      <c r="X72" s="82"/>
      <c r="Y72" s="86">
        <f>SUM(Y73:Y77)</f>
        <v>28.37367216</v>
      </c>
      <c r="Z72" s="82"/>
      <c r="AA72" s="87">
        <f>SUM(AA73:AA77)</f>
        <v>0</v>
      </c>
      <c r="AR72" s="88" t="s">
        <v>23</v>
      </c>
      <c r="AT72" s="89" t="s">
        <v>17</v>
      </c>
      <c r="AU72" s="89" t="s">
        <v>5</v>
      </c>
      <c r="AY72" s="88" t="s">
        <v>59</v>
      </c>
      <c r="BK72" s="90">
        <f>SUM(BK73:BK77)</f>
        <v>0</v>
      </c>
    </row>
    <row r="73" spans="1:65" s="71" customFormat="1" ht="31.5" customHeight="1">
      <c r="A73" s="4"/>
      <c r="B73" s="5"/>
      <c r="C73" s="23" t="s">
        <v>260</v>
      </c>
      <c r="D73" s="23" t="s">
        <v>60</v>
      </c>
      <c r="E73" s="24" t="s">
        <v>376</v>
      </c>
      <c r="F73" s="123" t="s">
        <v>377</v>
      </c>
      <c r="G73" s="123"/>
      <c r="H73" s="123"/>
      <c r="I73" s="123"/>
      <c r="J73" s="25" t="s">
        <v>63</v>
      </c>
      <c r="K73" s="26">
        <v>2036.997</v>
      </c>
      <c r="L73" s="124"/>
      <c r="M73" s="124"/>
      <c r="N73" s="125">
        <f>ROUND(L73*K73,2)</f>
        <v>0</v>
      </c>
      <c r="O73" s="125"/>
      <c r="P73" s="125"/>
      <c r="Q73" s="125"/>
      <c r="R73" s="6"/>
      <c r="T73" s="92" t="s">
        <v>0</v>
      </c>
      <c r="U73" s="93" t="s">
        <v>15</v>
      </c>
      <c r="V73" s="94">
        <v>0.115</v>
      </c>
      <c r="W73" s="94">
        <f>V73*K73</f>
        <v>234.254655</v>
      </c>
      <c r="X73" s="94">
        <v>0</v>
      </c>
      <c r="Y73" s="94">
        <f>X73*K73</f>
        <v>0</v>
      </c>
      <c r="Z73" s="94">
        <v>0</v>
      </c>
      <c r="AA73" s="95">
        <f>Z73*K73</f>
        <v>0</v>
      </c>
      <c r="AR73" s="80" t="s">
        <v>121</v>
      </c>
      <c r="AT73" s="80" t="s">
        <v>60</v>
      </c>
      <c r="AU73" s="80" t="s">
        <v>23</v>
      </c>
      <c r="AY73" s="80" t="s">
        <v>59</v>
      </c>
      <c r="BE73" s="96">
        <f>IF(U73="základní",N73,0)</f>
        <v>0</v>
      </c>
      <c r="BF73" s="96">
        <f>IF(U73="snížená",N73,0)</f>
        <v>0</v>
      </c>
      <c r="BG73" s="96">
        <f>IF(U73="zákl. přenesená",N73,0)</f>
        <v>0</v>
      </c>
      <c r="BH73" s="96">
        <f>IF(U73="sníž. přenesená",N73,0)</f>
        <v>0</v>
      </c>
      <c r="BI73" s="96">
        <f>IF(U73="nulová",N73,0)</f>
        <v>0</v>
      </c>
      <c r="BJ73" s="80" t="s">
        <v>5</v>
      </c>
      <c r="BK73" s="96">
        <f>ROUND(L73*K73,2)</f>
        <v>0</v>
      </c>
      <c r="BL73" s="80" t="s">
        <v>121</v>
      </c>
      <c r="BM73" s="80" t="s">
        <v>378</v>
      </c>
    </row>
    <row r="74" spans="1:65" s="71" customFormat="1" ht="31.5" customHeight="1">
      <c r="A74" s="4"/>
      <c r="B74" s="5"/>
      <c r="C74" s="27" t="s">
        <v>264</v>
      </c>
      <c r="D74" s="27" t="s">
        <v>98</v>
      </c>
      <c r="E74" s="28" t="s">
        <v>379</v>
      </c>
      <c r="F74" s="135" t="s">
        <v>380</v>
      </c>
      <c r="G74" s="135"/>
      <c r="H74" s="135"/>
      <c r="I74" s="135"/>
      <c r="J74" s="29" t="s">
        <v>63</v>
      </c>
      <c r="K74" s="30">
        <v>2342.547</v>
      </c>
      <c r="L74" s="124"/>
      <c r="M74" s="124"/>
      <c r="N74" s="136">
        <f>ROUND(L74*K74,2)</f>
        <v>0</v>
      </c>
      <c r="O74" s="125"/>
      <c r="P74" s="125"/>
      <c r="Q74" s="125"/>
      <c r="R74" s="6"/>
      <c r="T74" s="92" t="s">
        <v>0</v>
      </c>
      <c r="U74" s="93" t="s">
        <v>15</v>
      </c>
      <c r="V74" s="94">
        <v>0</v>
      </c>
      <c r="W74" s="94">
        <f>V74*K74</f>
        <v>0</v>
      </c>
      <c r="X74" s="94">
        <v>0.004</v>
      </c>
      <c r="Y74" s="94">
        <f>X74*K74</f>
        <v>9.370188</v>
      </c>
      <c r="Z74" s="94">
        <v>0</v>
      </c>
      <c r="AA74" s="95">
        <f>Z74*K74</f>
        <v>0</v>
      </c>
      <c r="AR74" s="80" t="s">
        <v>183</v>
      </c>
      <c r="AT74" s="80" t="s">
        <v>98</v>
      </c>
      <c r="AU74" s="80" t="s">
        <v>23</v>
      </c>
      <c r="AY74" s="80" t="s">
        <v>59</v>
      </c>
      <c r="BE74" s="96">
        <f>IF(U74="základní",N74,0)</f>
        <v>0</v>
      </c>
      <c r="BF74" s="96">
        <f>IF(U74="snížená",N74,0)</f>
        <v>0</v>
      </c>
      <c r="BG74" s="96">
        <f>IF(U74="zákl. přenesená",N74,0)</f>
        <v>0</v>
      </c>
      <c r="BH74" s="96">
        <f>IF(U74="sníž. přenesená",N74,0)</f>
        <v>0</v>
      </c>
      <c r="BI74" s="96">
        <f>IF(U74="nulová",N74,0)</f>
        <v>0</v>
      </c>
      <c r="BJ74" s="80" t="s">
        <v>5</v>
      </c>
      <c r="BK74" s="96">
        <f>ROUND(L74*K74,2)</f>
        <v>0</v>
      </c>
      <c r="BL74" s="80" t="s">
        <v>121</v>
      </c>
      <c r="BM74" s="80" t="s">
        <v>381</v>
      </c>
    </row>
    <row r="75" spans="1:65" s="71" customFormat="1" ht="31.5" customHeight="1">
      <c r="A75" s="4"/>
      <c r="B75" s="5"/>
      <c r="C75" s="23" t="s">
        <v>268</v>
      </c>
      <c r="D75" s="23" t="s">
        <v>60</v>
      </c>
      <c r="E75" s="24" t="s">
        <v>382</v>
      </c>
      <c r="F75" s="123" t="s">
        <v>383</v>
      </c>
      <c r="G75" s="123"/>
      <c r="H75" s="123"/>
      <c r="I75" s="123"/>
      <c r="J75" s="25" t="s">
        <v>63</v>
      </c>
      <c r="K75" s="26">
        <v>2155.812</v>
      </c>
      <c r="L75" s="124"/>
      <c r="M75" s="124"/>
      <c r="N75" s="125">
        <f>ROUND(L75*K75,2)</f>
        <v>0</v>
      </c>
      <c r="O75" s="125"/>
      <c r="P75" s="125"/>
      <c r="Q75" s="125"/>
      <c r="R75" s="6"/>
      <c r="T75" s="92" t="s">
        <v>0</v>
      </c>
      <c r="U75" s="93" t="s">
        <v>15</v>
      </c>
      <c r="V75" s="94">
        <v>0.179</v>
      </c>
      <c r="W75" s="94">
        <f>V75*K75</f>
        <v>385.89034799999996</v>
      </c>
      <c r="X75" s="94">
        <v>0.00088</v>
      </c>
      <c r="Y75" s="94">
        <f>X75*K75</f>
        <v>1.89711456</v>
      </c>
      <c r="Z75" s="94">
        <v>0</v>
      </c>
      <c r="AA75" s="95">
        <f>Z75*K75</f>
        <v>0</v>
      </c>
      <c r="AR75" s="80" t="s">
        <v>121</v>
      </c>
      <c r="AT75" s="80" t="s">
        <v>60</v>
      </c>
      <c r="AU75" s="80" t="s">
        <v>23</v>
      </c>
      <c r="AY75" s="80" t="s">
        <v>59</v>
      </c>
      <c r="BE75" s="96">
        <f>IF(U75="základní",N75,0)</f>
        <v>0</v>
      </c>
      <c r="BF75" s="96">
        <f>IF(U75="snížená",N75,0)</f>
        <v>0</v>
      </c>
      <c r="BG75" s="96">
        <f>IF(U75="zákl. přenesená",N75,0)</f>
        <v>0</v>
      </c>
      <c r="BH75" s="96">
        <f>IF(U75="sníž. přenesená",N75,0)</f>
        <v>0</v>
      </c>
      <c r="BI75" s="96">
        <f>IF(U75="nulová",N75,0)</f>
        <v>0</v>
      </c>
      <c r="BJ75" s="80" t="s">
        <v>5</v>
      </c>
      <c r="BK75" s="96">
        <f>ROUND(L75*K75,2)</f>
        <v>0</v>
      </c>
      <c r="BL75" s="80" t="s">
        <v>121</v>
      </c>
      <c r="BM75" s="80" t="s">
        <v>384</v>
      </c>
    </row>
    <row r="76" spans="1:65" s="71" customFormat="1" ht="44.25" customHeight="1">
      <c r="A76" s="4"/>
      <c r="B76" s="5"/>
      <c r="C76" s="27" t="s">
        <v>272</v>
      </c>
      <c r="D76" s="27" t="s">
        <v>98</v>
      </c>
      <c r="E76" s="28" t="s">
        <v>385</v>
      </c>
      <c r="F76" s="135" t="s">
        <v>386</v>
      </c>
      <c r="G76" s="135"/>
      <c r="H76" s="135"/>
      <c r="I76" s="135"/>
      <c r="J76" s="29" t="s">
        <v>63</v>
      </c>
      <c r="K76" s="30">
        <v>2479.184</v>
      </c>
      <c r="L76" s="124"/>
      <c r="M76" s="124"/>
      <c r="N76" s="136">
        <f>ROUND(L76*K76,2)</f>
        <v>0</v>
      </c>
      <c r="O76" s="125"/>
      <c r="P76" s="125"/>
      <c r="Q76" s="125"/>
      <c r="R76" s="6"/>
      <c r="T76" s="92" t="s">
        <v>0</v>
      </c>
      <c r="U76" s="93" t="s">
        <v>15</v>
      </c>
      <c r="V76" s="94">
        <v>0</v>
      </c>
      <c r="W76" s="94">
        <f>V76*K76</f>
        <v>0</v>
      </c>
      <c r="X76" s="94">
        <v>0.0069</v>
      </c>
      <c r="Y76" s="94">
        <f>X76*K76</f>
        <v>17.1063696</v>
      </c>
      <c r="Z76" s="94">
        <v>0</v>
      </c>
      <c r="AA76" s="95">
        <f>Z76*K76</f>
        <v>0</v>
      </c>
      <c r="AR76" s="80" t="s">
        <v>183</v>
      </c>
      <c r="AT76" s="80" t="s">
        <v>98</v>
      </c>
      <c r="AU76" s="80" t="s">
        <v>23</v>
      </c>
      <c r="AY76" s="80" t="s">
        <v>59</v>
      </c>
      <c r="BE76" s="96">
        <f>IF(U76="základní",N76,0)</f>
        <v>0</v>
      </c>
      <c r="BF76" s="96">
        <f>IF(U76="snížená",N76,0)</f>
        <v>0</v>
      </c>
      <c r="BG76" s="96">
        <f>IF(U76="zákl. přenesená",N76,0)</f>
        <v>0</v>
      </c>
      <c r="BH76" s="96">
        <f>IF(U76="sníž. přenesená",N76,0)</f>
        <v>0</v>
      </c>
      <c r="BI76" s="96">
        <f>IF(U76="nulová",N76,0)</f>
        <v>0</v>
      </c>
      <c r="BJ76" s="80" t="s">
        <v>5</v>
      </c>
      <c r="BK76" s="96">
        <f>ROUND(L76*K76,2)</f>
        <v>0</v>
      </c>
      <c r="BL76" s="80" t="s">
        <v>121</v>
      </c>
      <c r="BM76" s="80" t="s">
        <v>387</v>
      </c>
    </row>
    <row r="77" spans="1:65" s="71" customFormat="1" ht="31.5" customHeight="1">
      <c r="A77" s="4"/>
      <c r="B77" s="5"/>
      <c r="C77" s="23" t="s">
        <v>276</v>
      </c>
      <c r="D77" s="23" t="s">
        <v>60</v>
      </c>
      <c r="E77" s="24" t="s">
        <v>388</v>
      </c>
      <c r="F77" s="123" t="s">
        <v>389</v>
      </c>
      <c r="G77" s="123"/>
      <c r="H77" s="123"/>
      <c r="I77" s="123"/>
      <c r="J77" s="25" t="s">
        <v>80</v>
      </c>
      <c r="K77" s="26">
        <v>28.374</v>
      </c>
      <c r="L77" s="124"/>
      <c r="M77" s="124"/>
      <c r="N77" s="125">
        <f>ROUND(L77*K77,2)</f>
        <v>0</v>
      </c>
      <c r="O77" s="125"/>
      <c r="P77" s="125"/>
      <c r="Q77" s="125"/>
      <c r="R77" s="6"/>
      <c r="T77" s="92" t="s">
        <v>0</v>
      </c>
      <c r="U77" s="93" t="s">
        <v>15</v>
      </c>
      <c r="V77" s="94">
        <v>1.685</v>
      </c>
      <c r="W77" s="94">
        <f>V77*K77</f>
        <v>47.81019</v>
      </c>
      <c r="X77" s="94">
        <v>0</v>
      </c>
      <c r="Y77" s="94">
        <f>X77*K77</f>
        <v>0</v>
      </c>
      <c r="Z77" s="94">
        <v>0</v>
      </c>
      <c r="AA77" s="95">
        <f>Z77*K77</f>
        <v>0</v>
      </c>
      <c r="AR77" s="80" t="s">
        <v>121</v>
      </c>
      <c r="AT77" s="80" t="s">
        <v>60</v>
      </c>
      <c r="AU77" s="80" t="s">
        <v>23</v>
      </c>
      <c r="AY77" s="80" t="s">
        <v>59</v>
      </c>
      <c r="BE77" s="96">
        <f>IF(U77="základní",N77,0)</f>
        <v>0</v>
      </c>
      <c r="BF77" s="96">
        <f>IF(U77="snížená",N77,0)</f>
        <v>0</v>
      </c>
      <c r="BG77" s="96">
        <f>IF(U77="zákl. přenesená",N77,0)</f>
        <v>0</v>
      </c>
      <c r="BH77" s="96">
        <f>IF(U77="sníž. přenesená",N77,0)</f>
        <v>0</v>
      </c>
      <c r="BI77" s="96">
        <f>IF(U77="nulová",N77,0)</f>
        <v>0</v>
      </c>
      <c r="BJ77" s="80" t="s">
        <v>5</v>
      </c>
      <c r="BK77" s="96">
        <f>ROUND(L77*K77,2)</f>
        <v>0</v>
      </c>
      <c r="BL77" s="80" t="s">
        <v>121</v>
      </c>
      <c r="BM77" s="80" t="s">
        <v>390</v>
      </c>
    </row>
    <row r="78" spans="1:63" s="84" customFormat="1" ht="29.85" customHeight="1">
      <c r="A78" s="21"/>
      <c r="B78" s="17"/>
      <c r="C78" s="18"/>
      <c r="D78" s="22" t="s">
        <v>38</v>
      </c>
      <c r="E78" s="22"/>
      <c r="F78" s="22"/>
      <c r="G78" s="22"/>
      <c r="H78" s="22"/>
      <c r="I78" s="22"/>
      <c r="J78" s="22"/>
      <c r="K78" s="22"/>
      <c r="L78" s="91"/>
      <c r="M78" s="91"/>
      <c r="N78" s="126">
        <f>BK78</f>
        <v>0</v>
      </c>
      <c r="O78" s="127"/>
      <c r="P78" s="127"/>
      <c r="Q78" s="127"/>
      <c r="R78" s="20"/>
      <c r="T78" s="85"/>
      <c r="U78" s="82"/>
      <c r="V78" s="82"/>
      <c r="W78" s="86">
        <f>SUM(W79:W87)</f>
        <v>756.965434</v>
      </c>
      <c r="X78" s="82"/>
      <c r="Y78" s="86">
        <f>SUM(Y79:Y87)</f>
        <v>16.1851095</v>
      </c>
      <c r="Z78" s="82"/>
      <c r="AA78" s="87">
        <f>SUM(AA79:AA87)</f>
        <v>0</v>
      </c>
      <c r="AR78" s="88" t="s">
        <v>23</v>
      </c>
      <c r="AT78" s="89" t="s">
        <v>17</v>
      </c>
      <c r="AU78" s="89" t="s">
        <v>5</v>
      </c>
      <c r="AY78" s="88" t="s">
        <v>59</v>
      </c>
      <c r="BK78" s="90">
        <f>SUM(BK79:BK87)</f>
        <v>0</v>
      </c>
    </row>
    <row r="79" spans="1:65" s="71" customFormat="1" ht="31.5" customHeight="1">
      <c r="A79" s="4"/>
      <c r="B79" s="5"/>
      <c r="C79" s="23" t="s">
        <v>280</v>
      </c>
      <c r="D79" s="23" t="s">
        <v>60</v>
      </c>
      <c r="E79" s="24" t="s">
        <v>391</v>
      </c>
      <c r="F79" s="123" t="s">
        <v>392</v>
      </c>
      <c r="G79" s="123"/>
      <c r="H79" s="123"/>
      <c r="I79" s="123"/>
      <c r="J79" s="25" t="s">
        <v>63</v>
      </c>
      <c r="K79" s="26">
        <v>350.116</v>
      </c>
      <c r="L79" s="124"/>
      <c r="M79" s="124"/>
      <c r="N79" s="125">
        <f aca="true" t="shared" si="30" ref="N79:N87">ROUND(L79*K79,2)</f>
        <v>0</v>
      </c>
      <c r="O79" s="125"/>
      <c r="P79" s="125"/>
      <c r="Q79" s="125"/>
      <c r="R79" s="6"/>
      <c r="T79" s="92" t="s">
        <v>0</v>
      </c>
      <c r="U79" s="93" t="s">
        <v>15</v>
      </c>
      <c r="V79" s="94">
        <v>0.199</v>
      </c>
      <c r="W79" s="94">
        <f aca="true" t="shared" si="31" ref="W79:W87">V79*K79</f>
        <v>69.673084</v>
      </c>
      <c r="X79" s="94">
        <v>0.003</v>
      </c>
      <c r="Y79" s="94">
        <f aca="true" t="shared" si="32" ref="Y79:Y87">X79*K79</f>
        <v>1.050348</v>
      </c>
      <c r="Z79" s="94">
        <v>0</v>
      </c>
      <c r="AA79" s="95">
        <f aca="true" t="shared" si="33" ref="AA79:AA87">Z79*K79</f>
        <v>0</v>
      </c>
      <c r="AR79" s="80" t="s">
        <v>121</v>
      </c>
      <c r="AT79" s="80" t="s">
        <v>60</v>
      </c>
      <c r="AU79" s="80" t="s">
        <v>23</v>
      </c>
      <c r="AY79" s="80" t="s">
        <v>59</v>
      </c>
      <c r="BE79" s="96">
        <f aca="true" t="shared" si="34" ref="BE79:BE87">IF(U79="základní",N79,0)</f>
        <v>0</v>
      </c>
      <c r="BF79" s="96">
        <f aca="true" t="shared" si="35" ref="BF79:BF87">IF(U79="snížená",N79,0)</f>
        <v>0</v>
      </c>
      <c r="BG79" s="96">
        <f aca="true" t="shared" si="36" ref="BG79:BG87">IF(U79="zákl. přenesená",N79,0)</f>
        <v>0</v>
      </c>
      <c r="BH79" s="96">
        <f aca="true" t="shared" si="37" ref="BH79:BH87">IF(U79="sníž. přenesená",N79,0)</f>
        <v>0</v>
      </c>
      <c r="BI79" s="96">
        <f aca="true" t="shared" si="38" ref="BI79:BI87">IF(U79="nulová",N79,0)</f>
        <v>0</v>
      </c>
      <c r="BJ79" s="80" t="s">
        <v>5</v>
      </c>
      <c r="BK79" s="96">
        <f aca="true" t="shared" si="39" ref="BK79:BK87">ROUND(L79*K79,2)</f>
        <v>0</v>
      </c>
      <c r="BL79" s="80" t="s">
        <v>121</v>
      </c>
      <c r="BM79" s="80" t="s">
        <v>393</v>
      </c>
    </row>
    <row r="80" spans="1:65" s="71" customFormat="1" ht="31.5" customHeight="1">
      <c r="A80" s="4"/>
      <c r="B80" s="5"/>
      <c r="C80" s="27" t="s">
        <v>284</v>
      </c>
      <c r="D80" s="27" t="s">
        <v>98</v>
      </c>
      <c r="E80" s="28" t="s">
        <v>394</v>
      </c>
      <c r="F80" s="135" t="s">
        <v>559</v>
      </c>
      <c r="G80" s="135"/>
      <c r="H80" s="135"/>
      <c r="I80" s="135"/>
      <c r="J80" s="29" t="s">
        <v>63</v>
      </c>
      <c r="K80" s="30">
        <v>154.72</v>
      </c>
      <c r="L80" s="124"/>
      <c r="M80" s="124"/>
      <c r="N80" s="136">
        <f t="shared" si="30"/>
        <v>0</v>
      </c>
      <c r="O80" s="125"/>
      <c r="P80" s="125"/>
      <c r="Q80" s="125"/>
      <c r="R80" s="6"/>
      <c r="T80" s="92" t="s">
        <v>0</v>
      </c>
      <c r="U80" s="93" t="s">
        <v>15</v>
      </c>
      <c r="V80" s="94">
        <v>0</v>
      </c>
      <c r="W80" s="94">
        <f t="shared" si="31"/>
        <v>0</v>
      </c>
      <c r="X80" s="94">
        <v>0.004</v>
      </c>
      <c r="Y80" s="94">
        <f t="shared" si="32"/>
        <v>0.61888</v>
      </c>
      <c r="Z80" s="94">
        <v>0</v>
      </c>
      <c r="AA80" s="95">
        <f t="shared" si="33"/>
        <v>0</v>
      </c>
      <c r="AR80" s="80" t="s">
        <v>183</v>
      </c>
      <c r="AT80" s="80" t="s">
        <v>98</v>
      </c>
      <c r="AU80" s="80" t="s">
        <v>23</v>
      </c>
      <c r="AY80" s="80" t="s">
        <v>59</v>
      </c>
      <c r="BE80" s="96">
        <f t="shared" si="34"/>
        <v>0</v>
      </c>
      <c r="BF80" s="96">
        <f t="shared" si="35"/>
        <v>0</v>
      </c>
      <c r="BG80" s="96">
        <f t="shared" si="36"/>
        <v>0</v>
      </c>
      <c r="BH80" s="96">
        <f t="shared" si="37"/>
        <v>0</v>
      </c>
      <c r="BI80" s="96">
        <f t="shared" si="38"/>
        <v>0</v>
      </c>
      <c r="BJ80" s="80" t="s">
        <v>5</v>
      </c>
      <c r="BK80" s="96">
        <f t="shared" si="39"/>
        <v>0</v>
      </c>
      <c r="BL80" s="80" t="s">
        <v>121</v>
      </c>
      <c r="BM80" s="80" t="s">
        <v>396</v>
      </c>
    </row>
    <row r="81" spans="1:65" s="71" customFormat="1" ht="31.5" customHeight="1">
      <c r="A81" s="4"/>
      <c r="B81" s="5"/>
      <c r="C81" s="27" t="s">
        <v>289</v>
      </c>
      <c r="D81" s="27" t="s">
        <v>98</v>
      </c>
      <c r="E81" s="28" t="s">
        <v>397</v>
      </c>
      <c r="F81" s="135" t="s">
        <v>560</v>
      </c>
      <c r="G81" s="135"/>
      <c r="H81" s="135"/>
      <c r="I81" s="135"/>
      <c r="J81" s="29" t="s">
        <v>63</v>
      </c>
      <c r="K81" s="30">
        <v>0.496</v>
      </c>
      <c r="L81" s="124"/>
      <c r="M81" s="124"/>
      <c r="N81" s="136">
        <f t="shared" si="30"/>
        <v>0</v>
      </c>
      <c r="O81" s="125"/>
      <c r="P81" s="125"/>
      <c r="Q81" s="125"/>
      <c r="R81" s="6"/>
      <c r="T81" s="92" t="s">
        <v>0</v>
      </c>
      <c r="U81" s="93" t="s">
        <v>15</v>
      </c>
      <c r="V81" s="94">
        <v>0</v>
      </c>
      <c r="W81" s="94">
        <f t="shared" si="31"/>
        <v>0</v>
      </c>
      <c r="X81" s="94">
        <v>0.002</v>
      </c>
      <c r="Y81" s="94">
        <f t="shared" si="32"/>
        <v>0.000992</v>
      </c>
      <c r="Z81" s="94">
        <v>0</v>
      </c>
      <c r="AA81" s="95">
        <f t="shared" si="33"/>
        <v>0</v>
      </c>
      <c r="AR81" s="80" t="s">
        <v>183</v>
      </c>
      <c r="AT81" s="80" t="s">
        <v>98</v>
      </c>
      <c r="AU81" s="80" t="s">
        <v>23</v>
      </c>
      <c r="AY81" s="80" t="s">
        <v>59</v>
      </c>
      <c r="BE81" s="96">
        <f t="shared" si="34"/>
        <v>0</v>
      </c>
      <c r="BF81" s="96">
        <f t="shared" si="35"/>
        <v>0</v>
      </c>
      <c r="BG81" s="96">
        <f t="shared" si="36"/>
        <v>0</v>
      </c>
      <c r="BH81" s="96">
        <f t="shared" si="37"/>
        <v>0</v>
      </c>
      <c r="BI81" s="96">
        <f t="shared" si="38"/>
        <v>0</v>
      </c>
      <c r="BJ81" s="80" t="s">
        <v>5</v>
      </c>
      <c r="BK81" s="96">
        <f t="shared" si="39"/>
        <v>0</v>
      </c>
      <c r="BL81" s="80" t="s">
        <v>121</v>
      </c>
      <c r="BM81" s="80" t="s">
        <v>399</v>
      </c>
    </row>
    <row r="82" spans="1:65" s="71" customFormat="1" ht="31.5" customHeight="1">
      <c r="A82" s="4"/>
      <c r="B82" s="5"/>
      <c r="C82" s="27" t="s">
        <v>293</v>
      </c>
      <c r="D82" s="27" t="s">
        <v>98</v>
      </c>
      <c r="E82" s="28" t="s">
        <v>400</v>
      </c>
      <c r="F82" s="135" t="s">
        <v>401</v>
      </c>
      <c r="G82" s="135"/>
      <c r="H82" s="135"/>
      <c r="I82" s="135"/>
      <c r="J82" s="29" t="s">
        <v>63</v>
      </c>
      <c r="K82" s="30">
        <v>197.944</v>
      </c>
      <c r="L82" s="124"/>
      <c r="M82" s="124"/>
      <c r="N82" s="136">
        <f t="shared" si="30"/>
        <v>0</v>
      </c>
      <c r="O82" s="125"/>
      <c r="P82" s="125"/>
      <c r="Q82" s="125"/>
      <c r="R82" s="6"/>
      <c r="T82" s="92" t="s">
        <v>0</v>
      </c>
      <c r="U82" s="93" t="s">
        <v>15</v>
      </c>
      <c r="V82" s="94">
        <v>0</v>
      </c>
      <c r="W82" s="94">
        <f t="shared" si="31"/>
        <v>0</v>
      </c>
      <c r="X82" s="94">
        <v>0.00115</v>
      </c>
      <c r="Y82" s="94">
        <f t="shared" si="32"/>
        <v>0.2276356</v>
      </c>
      <c r="Z82" s="94">
        <v>0</v>
      </c>
      <c r="AA82" s="95">
        <f t="shared" si="33"/>
        <v>0</v>
      </c>
      <c r="AR82" s="80" t="s">
        <v>183</v>
      </c>
      <c r="AT82" s="80" t="s">
        <v>98</v>
      </c>
      <c r="AU82" s="80" t="s">
        <v>23</v>
      </c>
      <c r="AY82" s="80" t="s">
        <v>59</v>
      </c>
      <c r="BE82" s="96">
        <f t="shared" si="34"/>
        <v>0</v>
      </c>
      <c r="BF82" s="96">
        <f t="shared" si="35"/>
        <v>0</v>
      </c>
      <c r="BG82" s="96">
        <f t="shared" si="36"/>
        <v>0</v>
      </c>
      <c r="BH82" s="96">
        <f t="shared" si="37"/>
        <v>0</v>
      </c>
      <c r="BI82" s="96">
        <f t="shared" si="38"/>
        <v>0</v>
      </c>
      <c r="BJ82" s="80" t="s">
        <v>5</v>
      </c>
      <c r="BK82" s="96">
        <f t="shared" si="39"/>
        <v>0</v>
      </c>
      <c r="BL82" s="80" t="s">
        <v>121</v>
      </c>
      <c r="BM82" s="80" t="s">
        <v>402</v>
      </c>
    </row>
    <row r="83" spans="1:65" s="71" customFormat="1" ht="44.25" customHeight="1">
      <c r="A83" s="4"/>
      <c r="B83" s="5"/>
      <c r="C83" s="23" t="s">
        <v>298</v>
      </c>
      <c r="D83" s="23" t="s">
        <v>60</v>
      </c>
      <c r="E83" s="24" t="s">
        <v>403</v>
      </c>
      <c r="F83" s="123" t="s">
        <v>404</v>
      </c>
      <c r="G83" s="123"/>
      <c r="H83" s="123"/>
      <c r="I83" s="123"/>
      <c r="J83" s="25" t="s">
        <v>63</v>
      </c>
      <c r="K83" s="26">
        <v>3413.92</v>
      </c>
      <c r="L83" s="124"/>
      <c r="M83" s="124"/>
      <c r="N83" s="125">
        <f t="shared" si="30"/>
        <v>0</v>
      </c>
      <c r="O83" s="125"/>
      <c r="P83" s="125"/>
      <c r="Q83" s="125"/>
      <c r="R83" s="6"/>
      <c r="T83" s="92" t="s">
        <v>0</v>
      </c>
      <c r="U83" s="93" t="s">
        <v>15</v>
      </c>
      <c r="V83" s="94">
        <v>0.128</v>
      </c>
      <c r="W83" s="94">
        <f t="shared" si="31"/>
        <v>436.98176</v>
      </c>
      <c r="X83" s="94">
        <v>0.00058</v>
      </c>
      <c r="Y83" s="94">
        <f t="shared" si="32"/>
        <v>1.9800736</v>
      </c>
      <c r="Z83" s="94">
        <v>0</v>
      </c>
      <c r="AA83" s="95">
        <f t="shared" si="33"/>
        <v>0</v>
      </c>
      <c r="AR83" s="80" t="s">
        <v>121</v>
      </c>
      <c r="AT83" s="80" t="s">
        <v>60</v>
      </c>
      <c r="AU83" s="80" t="s">
        <v>23</v>
      </c>
      <c r="AY83" s="80" t="s">
        <v>59</v>
      </c>
      <c r="BE83" s="96">
        <f t="shared" si="34"/>
        <v>0</v>
      </c>
      <c r="BF83" s="96">
        <f t="shared" si="35"/>
        <v>0</v>
      </c>
      <c r="BG83" s="96">
        <f t="shared" si="36"/>
        <v>0</v>
      </c>
      <c r="BH83" s="96">
        <f t="shared" si="37"/>
        <v>0</v>
      </c>
      <c r="BI83" s="96">
        <f t="shared" si="38"/>
        <v>0</v>
      </c>
      <c r="BJ83" s="80" t="s">
        <v>5</v>
      </c>
      <c r="BK83" s="96">
        <f t="shared" si="39"/>
        <v>0</v>
      </c>
      <c r="BL83" s="80" t="s">
        <v>121</v>
      </c>
      <c r="BM83" s="80" t="s">
        <v>405</v>
      </c>
    </row>
    <row r="84" spans="1:65" s="71" customFormat="1" ht="31.5" customHeight="1">
      <c r="A84" s="4"/>
      <c r="B84" s="5"/>
      <c r="C84" s="27" t="s">
        <v>302</v>
      </c>
      <c r="D84" s="27" t="s">
        <v>98</v>
      </c>
      <c r="E84" s="28" t="s">
        <v>406</v>
      </c>
      <c r="F84" s="135" t="s">
        <v>407</v>
      </c>
      <c r="G84" s="135"/>
      <c r="H84" s="135"/>
      <c r="I84" s="135"/>
      <c r="J84" s="29" t="s">
        <v>63</v>
      </c>
      <c r="K84" s="30">
        <v>1741.099</v>
      </c>
      <c r="L84" s="124"/>
      <c r="M84" s="124"/>
      <c r="N84" s="136">
        <f t="shared" si="30"/>
        <v>0</v>
      </c>
      <c r="O84" s="125"/>
      <c r="P84" s="125"/>
      <c r="Q84" s="125"/>
      <c r="R84" s="6"/>
      <c r="T84" s="92" t="s">
        <v>0</v>
      </c>
      <c r="U84" s="93" t="s">
        <v>15</v>
      </c>
      <c r="V84" s="94">
        <v>0</v>
      </c>
      <c r="W84" s="94">
        <f t="shared" si="31"/>
        <v>0</v>
      </c>
      <c r="X84" s="94">
        <v>0.004</v>
      </c>
      <c r="Y84" s="94">
        <f t="shared" si="32"/>
        <v>6.964396</v>
      </c>
      <c r="Z84" s="94">
        <v>0</v>
      </c>
      <c r="AA84" s="95">
        <f t="shared" si="33"/>
        <v>0</v>
      </c>
      <c r="AR84" s="80" t="s">
        <v>183</v>
      </c>
      <c r="AT84" s="80" t="s">
        <v>98</v>
      </c>
      <c r="AU84" s="80" t="s">
        <v>23</v>
      </c>
      <c r="AY84" s="80" t="s">
        <v>59</v>
      </c>
      <c r="BE84" s="96">
        <f t="shared" si="34"/>
        <v>0</v>
      </c>
      <c r="BF84" s="96">
        <f t="shared" si="35"/>
        <v>0</v>
      </c>
      <c r="BG84" s="96">
        <f t="shared" si="36"/>
        <v>0</v>
      </c>
      <c r="BH84" s="96">
        <f t="shared" si="37"/>
        <v>0</v>
      </c>
      <c r="BI84" s="96">
        <f t="shared" si="38"/>
        <v>0</v>
      </c>
      <c r="BJ84" s="80" t="s">
        <v>5</v>
      </c>
      <c r="BK84" s="96">
        <f t="shared" si="39"/>
        <v>0</v>
      </c>
      <c r="BL84" s="80" t="s">
        <v>121</v>
      </c>
      <c r="BM84" s="80" t="s">
        <v>408</v>
      </c>
    </row>
    <row r="85" spans="1:65" s="71" customFormat="1" ht="44.25" customHeight="1">
      <c r="A85" s="4"/>
      <c r="B85" s="5"/>
      <c r="C85" s="27" t="s">
        <v>306</v>
      </c>
      <c r="D85" s="27" t="s">
        <v>98</v>
      </c>
      <c r="E85" s="28" t="s">
        <v>409</v>
      </c>
      <c r="F85" s="135" t="s">
        <v>410</v>
      </c>
      <c r="G85" s="135"/>
      <c r="H85" s="135"/>
      <c r="I85" s="135"/>
      <c r="J85" s="29" t="s">
        <v>63</v>
      </c>
      <c r="K85" s="30">
        <v>1741.099</v>
      </c>
      <c r="L85" s="124"/>
      <c r="M85" s="124"/>
      <c r="N85" s="136">
        <f t="shared" si="30"/>
        <v>0</v>
      </c>
      <c r="O85" s="125"/>
      <c r="P85" s="125"/>
      <c r="Q85" s="125"/>
      <c r="R85" s="6"/>
      <c r="T85" s="92" t="s">
        <v>0</v>
      </c>
      <c r="U85" s="93" t="s">
        <v>15</v>
      </c>
      <c r="V85" s="94">
        <v>0</v>
      </c>
      <c r="W85" s="94">
        <f t="shared" si="31"/>
        <v>0</v>
      </c>
      <c r="X85" s="94">
        <v>0.0025</v>
      </c>
      <c r="Y85" s="94">
        <f t="shared" si="32"/>
        <v>4.3527474999999995</v>
      </c>
      <c r="Z85" s="94">
        <v>0</v>
      </c>
      <c r="AA85" s="95">
        <f t="shared" si="33"/>
        <v>0</v>
      </c>
      <c r="AR85" s="80" t="s">
        <v>183</v>
      </c>
      <c r="AT85" s="80" t="s">
        <v>98</v>
      </c>
      <c r="AU85" s="80" t="s">
        <v>23</v>
      </c>
      <c r="AY85" s="80" t="s">
        <v>59</v>
      </c>
      <c r="BE85" s="96">
        <f t="shared" si="34"/>
        <v>0</v>
      </c>
      <c r="BF85" s="96">
        <f t="shared" si="35"/>
        <v>0</v>
      </c>
      <c r="BG85" s="96">
        <f t="shared" si="36"/>
        <v>0</v>
      </c>
      <c r="BH85" s="96">
        <f t="shared" si="37"/>
        <v>0</v>
      </c>
      <c r="BI85" s="96">
        <f t="shared" si="38"/>
        <v>0</v>
      </c>
      <c r="BJ85" s="80" t="s">
        <v>5</v>
      </c>
      <c r="BK85" s="96">
        <f t="shared" si="39"/>
        <v>0</v>
      </c>
      <c r="BL85" s="80" t="s">
        <v>121</v>
      </c>
      <c r="BM85" s="80" t="s">
        <v>411</v>
      </c>
    </row>
    <row r="86" spans="1:65" s="71" customFormat="1" ht="31.5" customHeight="1">
      <c r="A86" s="4"/>
      <c r="B86" s="5"/>
      <c r="C86" s="23" t="s">
        <v>310</v>
      </c>
      <c r="D86" s="23" t="s">
        <v>60</v>
      </c>
      <c r="E86" s="24" t="s">
        <v>412</v>
      </c>
      <c r="F86" s="123" t="s">
        <v>413</v>
      </c>
      <c r="G86" s="123"/>
      <c r="H86" s="123"/>
      <c r="I86" s="123"/>
      <c r="J86" s="25" t="s">
        <v>63</v>
      </c>
      <c r="K86" s="26">
        <v>1706.96</v>
      </c>
      <c r="L86" s="124"/>
      <c r="M86" s="124"/>
      <c r="N86" s="125">
        <f t="shared" si="30"/>
        <v>0</v>
      </c>
      <c r="O86" s="125"/>
      <c r="P86" s="125"/>
      <c r="Q86" s="125"/>
      <c r="R86" s="6"/>
      <c r="T86" s="92" t="s">
        <v>0</v>
      </c>
      <c r="U86" s="93" t="s">
        <v>15</v>
      </c>
      <c r="V86" s="94">
        <v>0.128</v>
      </c>
      <c r="W86" s="94">
        <f t="shared" si="31"/>
        <v>218.49088</v>
      </c>
      <c r="X86" s="94">
        <v>0.00058</v>
      </c>
      <c r="Y86" s="94">
        <f t="shared" si="32"/>
        <v>0.9900368</v>
      </c>
      <c r="Z86" s="94">
        <v>0</v>
      </c>
      <c r="AA86" s="95">
        <f t="shared" si="33"/>
        <v>0</v>
      </c>
      <c r="AR86" s="80" t="s">
        <v>121</v>
      </c>
      <c r="AT86" s="80" t="s">
        <v>60</v>
      </c>
      <c r="AU86" s="80" t="s">
        <v>23</v>
      </c>
      <c r="AY86" s="80" t="s">
        <v>59</v>
      </c>
      <c r="BE86" s="96">
        <f t="shared" si="34"/>
        <v>0</v>
      </c>
      <c r="BF86" s="96">
        <f t="shared" si="35"/>
        <v>0</v>
      </c>
      <c r="BG86" s="96">
        <f t="shared" si="36"/>
        <v>0</v>
      </c>
      <c r="BH86" s="96">
        <f t="shared" si="37"/>
        <v>0</v>
      </c>
      <c r="BI86" s="96">
        <f t="shared" si="38"/>
        <v>0</v>
      </c>
      <c r="BJ86" s="80" t="s">
        <v>5</v>
      </c>
      <c r="BK86" s="96">
        <f t="shared" si="39"/>
        <v>0</v>
      </c>
      <c r="BL86" s="80" t="s">
        <v>121</v>
      </c>
      <c r="BM86" s="80" t="s">
        <v>414</v>
      </c>
    </row>
    <row r="87" spans="1:65" s="71" customFormat="1" ht="31.5" customHeight="1">
      <c r="A87" s="4"/>
      <c r="B87" s="5"/>
      <c r="C87" s="23" t="s">
        <v>314</v>
      </c>
      <c r="D87" s="23" t="s">
        <v>60</v>
      </c>
      <c r="E87" s="24" t="s">
        <v>418</v>
      </c>
      <c r="F87" s="123" t="s">
        <v>419</v>
      </c>
      <c r="G87" s="123"/>
      <c r="H87" s="123"/>
      <c r="I87" s="123"/>
      <c r="J87" s="25" t="s">
        <v>80</v>
      </c>
      <c r="K87" s="26">
        <v>16.185</v>
      </c>
      <c r="L87" s="124"/>
      <c r="M87" s="124"/>
      <c r="N87" s="125">
        <f t="shared" si="30"/>
        <v>0</v>
      </c>
      <c r="O87" s="125"/>
      <c r="P87" s="125"/>
      <c r="Q87" s="125"/>
      <c r="R87" s="6"/>
      <c r="T87" s="92" t="s">
        <v>0</v>
      </c>
      <c r="U87" s="93" t="s">
        <v>15</v>
      </c>
      <c r="V87" s="94">
        <v>1.966</v>
      </c>
      <c r="W87" s="94">
        <f t="shared" si="31"/>
        <v>31.819709999999997</v>
      </c>
      <c r="X87" s="94">
        <v>0</v>
      </c>
      <c r="Y87" s="94">
        <f t="shared" si="32"/>
        <v>0</v>
      </c>
      <c r="Z87" s="94">
        <v>0</v>
      </c>
      <c r="AA87" s="95">
        <f t="shared" si="33"/>
        <v>0</v>
      </c>
      <c r="AR87" s="80" t="s">
        <v>121</v>
      </c>
      <c r="AT87" s="80" t="s">
        <v>60</v>
      </c>
      <c r="AU87" s="80" t="s">
        <v>23</v>
      </c>
      <c r="AY87" s="80" t="s">
        <v>59</v>
      </c>
      <c r="BE87" s="96">
        <f t="shared" si="34"/>
        <v>0</v>
      </c>
      <c r="BF87" s="96">
        <f t="shared" si="35"/>
        <v>0</v>
      </c>
      <c r="BG87" s="96">
        <f t="shared" si="36"/>
        <v>0</v>
      </c>
      <c r="BH87" s="96">
        <f t="shared" si="37"/>
        <v>0</v>
      </c>
      <c r="BI87" s="96">
        <f t="shared" si="38"/>
        <v>0</v>
      </c>
      <c r="BJ87" s="80" t="s">
        <v>5</v>
      </c>
      <c r="BK87" s="96">
        <f t="shared" si="39"/>
        <v>0</v>
      </c>
      <c r="BL87" s="80" t="s">
        <v>121</v>
      </c>
      <c r="BM87" s="80" t="s">
        <v>420</v>
      </c>
    </row>
    <row r="88" spans="1:63" s="84" customFormat="1" ht="29.85" customHeight="1">
      <c r="A88" s="21"/>
      <c r="B88" s="17"/>
      <c r="C88" s="18"/>
      <c r="D88" s="22" t="s">
        <v>39</v>
      </c>
      <c r="E88" s="22"/>
      <c r="F88" s="22"/>
      <c r="G88" s="22"/>
      <c r="H88" s="22"/>
      <c r="I88" s="22"/>
      <c r="J88" s="22"/>
      <c r="K88" s="22"/>
      <c r="L88" s="91"/>
      <c r="M88" s="91"/>
      <c r="N88" s="126">
        <f>BK88</f>
        <v>0</v>
      </c>
      <c r="O88" s="127"/>
      <c r="P88" s="127"/>
      <c r="Q88" s="127"/>
      <c r="R88" s="20"/>
      <c r="T88" s="85"/>
      <c r="U88" s="82"/>
      <c r="V88" s="82"/>
      <c r="W88" s="86">
        <f>SUM(W89:W93)</f>
        <v>217.82376800000003</v>
      </c>
      <c r="X88" s="82"/>
      <c r="Y88" s="86">
        <f>SUM(Y89:Y93)</f>
        <v>3.01642204</v>
      </c>
      <c r="Z88" s="82"/>
      <c r="AA88" s="87">
        <f>SUM(AA89:AA93)</f>
        <v>0</v>
      </c>
      <c r="AR88" s="88" t="s">
        <v>23</v>
      </c>
      <c r="AT88" s="89" t="s">
        <v>17</v>
      </c>
      <c r="AU88" s="89" t="s">
        <v>5</v>
      </c>
      <c r="AY88" s="88" t="s">
        <v>59</v>
      </c>
      <c r="BK88" s="90">
        <f>SUM(BK89:BK93)</f>
        <v>0</v>
      </c>
    </row>
    <row r="89" spans="1:65" s="71" customFormat="1" ht="31.5" customHeight="1">
      <c r="A89" s="4"/>
      <c r="B89" s="5"/>
      <c r="C89" s="23" t="s">
        <v>318</v>
      </c>
      <c r="D89" s="23" t="s">
        <v>60</v>
      </c>
      <c r="E89" s="24" t="s">
        <v>421</v>
      </c>
      <c r="F89" s="123" t="s">
        <v>422</v>
      </c>
      <c r="G89" s="123"/>
      <c r="H89" s="123"/>
      <c r="I89" s="123"/>
      <c r="J89" s="25" t="s">
        <v>63</v>
      </c>
      <c r="K89" s="26">
        <v>140.44</v>
      </c>
      <c r="L89" s="124"/>
      <c r="M89" s="124"/>
      <c r="N89" s="125">
        <f>ROUND(L89*K89,2)</f>
        <v>0</v>
      </c>
      <c r="O89" s="125"/>
      <c r="P89" s="125"/>
      <c r="Q89" s="125"/>
      <c r="R89" s="6"/>
      <c r="T89" s="92" t="s">
        <v>0</v>
      </c>
      <c r="U89" s="93" t="s">
        <v>15</v>
      </c>
      <c r="V89" s="94">
        <v>0.264</v>
      </c>
      <c r="W89" s="94">
        <f>V89*K89</f>
        <v>37.07616</v>
      </c>
      <c r="X89" s="94">
        <v>0.01423</v>
      </c>
      <c r="Y89" s="94">
        <f>X89*K89</f>
        <v>1.9984612</v>
      </c>
      <c r="Z89" s="94">
        <v>0</v>
      </c>
      <c r="AA89" s="95">
        <f>Z89*K89</f>
        <v>0</v>
      </c>
      <c r="AR89" s="80" t="s">
        <v>121</v>
      </c>
      <c r="AT89" s="80" t="s">
        <v>60</v>
      </c>
      <c r="AU89" s="80" t="s">
        <v>23</v>
      </c>
      <c r="AY89" s="80" t="s">
        <v>59</v>
      </c>
      <c r="BE89" s="96">
        <f>IF(U89="základní",N89,0)</f>
        <v>0</v>
      </c>
      <c r="BF89" s="96">
        <f>IF(U89="snížená",N89,0)</f>
        <v>0</v>
      </c>
      <c r="BG89" s="96">
        <f>IF(U89="zákl. přenesená",N89,0)</f>
        <v>0</v>
      </c>
      <c r="BH89" s="96">
        <f>IF(U89="sníž. přenesená",N89,0)</f>
        <v>0</v>
      </c>
      <c r="BI89" s="96">
        <f>IF(U89="nulová",N89,0)</f>
        <v>0</v>
      </c>
      <c r="BJ89" s="80" t="s">
        <v>5</v>
      </c>
      <c r="BK89" s="96">
        <f>ROUND(L89*K89,2)</f>
        <v>0</v>
      </c>
      <c r="BL89" s="80" t="s">
        <v>121</v>
      </c>
      <c r="BM89" s="80" t="s">
        <v>423</v>
      </c>
    </row>
    <row r="90" spans="1:65" s="71" customFormat="1" ht="31.5" customHeight="1">
      <c r="A90" s="4"/>
      <c r="B90" s="5"/>
      <c r="C90" s="23" t="s">
        <v>323</v>
      </c>
      <c r="D90" s="23" t="s">
        <v>60</v>
      </c>
      <c r="E90" s="24" t="s">
        <v>424</v>
      </c>
      <c r="F90" s="123" t="s">
        <v>425</v>
      </c>
      <c r="G90" s="123"/>
      <c r="H90" s="123"/>
      <c r="I90" s="123"/>
      <c r="J90" s="25" t="s">
        <v>128</v>
      </c>
      <c r="K90" s="26">
        <v>568.6</v>
      </c>
      <c r="L90" s="124"/>
      <c r="M90" s="124"/>
      <c r="N90" s="125">
        <f>ROUND(L90*K90,2)</f>
        <v>0</v>
      </c>
      <c r="O90" s="125"/>
      <c r="P90" s="125"/>
      <c r="Q90" s="125"/>
      <c r="R90" s="6"/>
      <c r="T90" s="92" t="s">
        <v>0</v>
      </c>
      <c r="U90" s="93" t="s">
        <v>15</v>
      </c>
      <c r="V90" s="94">
        <v>0.308</v>
      </c>
      <c r="W90" s="94">
        <f>V90*K90</f>
        <v>175.1288</v>
      </c>
      <c r="X90" s="94">
        <v>0</v>
      </c>
      <c r="Y90" s="94">
        <f>X90*K90</f>
        <v>0</v>
      </c>
      <c r="Z90" s="94">
        <v>0</v>
      </c>
      <c r="AA90" s="95">
        <f>Z90*K90</f>
        <v>0</v>
      </c>
      <c r="AR90" s="80" t="s">
        <v>121</v>
      </c>
      <c r="AT90" s="80" t="s">
        <v>60</v>
      </c>
      <c r="AU90" s="80" t="s">
        <v>23</v>
      </c>
      <c r="AY90" s="80" t="s">
        <v>59</v>
      </c>
      <c r="BE90" s="96">
        <f>IF(U90="základní",N90,0)</f>
        <v>0</v>
      </c>
      <c r="BF90" s="96">
        <f>IF(U90="snížená",N90,0)</f>
        <v>0</v>
      </c>
      <c r="BG90" s="96">
        <f>IF(U90="zákl. přenesená",N90,0)</f>
        <v>0</v>
      </c>
      <c r="BH90" s="96">
        <f>IF(U90="sníž. přenesená",N90,0)</f>
        <v>0</v>
      </c>
      <c r="BI90" s="96">
        <f>IF(U90="nulová",N90,0)</f>
        <v>0</v>
      </c>
      <c r="BJ90" s="80" t="s">
        <v>5</v>
      </c>
      <c r="BK90" s="96">
        <f>ROUND(L90*K90,2)</f>
        <v>0</v>
      </c>
      <c r="BL90" s="80" t="s">
        <v>121</v>
      </c>
      <c r="BM90" s="80" t="s">
        <v>426</v>
      </c>
    </row>
    <row r="91" spans="1:65" s="71" customFormat="1" ht="22.5" customHeight="1">
      <c r="A91" s="4"/>
      <c r="B91" s="5"/>
      <c r="C91" s="27" t="s">
        <v>327</v>
      </c>
      <c r="D91" s="27" t="s">
        <v>98</v>
      </c>
      <c r="E91" s="28" t="s">
        <v>427</v>
      </c>
      <c r="F91" s="135" t="s">
        <v>428</v>
      </c>
      <c r="G91" s="135"/>
      <c r="H91" s="135"/>
      <c r="I91" s="135"/>
      <c r="J91" s="29" t="s">
        <v>68</v>
      </c>
      <c r="K91" s="30">
        <v>1.772</v>
      </c>
      <c r="L91" s="124"/>
      <c r="M91" s="124"/>
      <c r="N91" s="136">
        <f>ROUND(L91*K91,2)</f>
        <v>0</v>
      </c>
      <c r="O91" s="125"/>
      <c r="P91" s="125"/>
      <c r="Q91" s="125"/>
      <c r="R91" s="6"/>
      <c r="T91" s="92" t="s">
        <v>0</v>
      </c>
      <c r="U91" s="93" t="s">
        <v>15</v>
      </c>
      <c r="V91" s="94">
        <v>0</v>
      </c>
      <c r="W91" s="94">
        <f>V91*K91</f>
        <v>0</v>
      </c>
      <c r="X91" s="94">
        <v>0.55</v>
      </c>
      <c r="Y91" s="94">
        <f>X91*K91</f>
        <v>0.9746000000000001</v>
      </c>
      <c r="Z91" s="94">
        <v>0</v>
      </c>
      <c r="AA91" s="95">
        <f>Z91*K91</f>
        <v>0</v>
      </c>
      <c r="AR91" s="80" t="s">
        <v>183</v>
      </c>
      <c r="AT91" s="80" t="s">
        <v>98</v>
      </c>
      <c r="AU91" s="80" t="s">
        <v>23</v>
      </c>
      <c r="AY91" s="80" t="s">
        <v>59</v>
      </c>
      <c r="BE91" s="96">
        <f>IF(U91="základní",N91,0)</f>
        <v>0</v>
      </c>
      <c r="BF91" s="96">
        <f>IF(U91="snížená",N91,0)</f>
        <v>0</v>
      </c>
      <c r="BG91" s="96">
        <f>IF(U91="zákl. přenesená",N91,0)</f>
        <v>0</v>
      </c>
      <c r="BH91" s="96">
        <f>IF(U91="sníž. přenesená",N91,0)</f>
        <v>0</v>
      </c>
      <c r="BI91" s="96">
        <f>IF(U91="nulová",N91,0)</f>
        <v>0</v>
      </c>
      <c r="BJ91" s="80" t="s">
        <v>5</v>
      </c>
      <c r="BK91" s="96">
        <f>ROUND(L91*K91,2)</f>
        <v>0</v>
      </c>
      <c r="BL91" s="80" t="s">
        <v>121</v>
      </c>
      <c r="BM91" s="80" t="s">
        <v>429</v>
      </c>
    </row>
    <row r="92" spans="1:65" s="71" customFormat="1" ht="31.5" customHeight="1">
      <c r="A92" s="4"/>
      <c r="B92" s="5"/>
      <c r="C92" s="23" t="s">
        <v>332</v>
      </c>
      <c r="D92" s="23" t="s">
        <v>60</v>
      </c>
      <c r="E92" s="24" t="s">
        <v>430</v>
      </c>
      <c r="F92" s="123" t="s">
        <v>431</v>
      </c>
      <c r="G92" s="123"/>
      <c r="H92" s="123"/>
      <c r="I92" s="123"/>
      <c r="J92" s="25" t="s">
        <v>68</v>
      </c>
      <c r="K92" s="26">
        <v>1.772</v>
      </c>
      <c r="L92" s="124"/>
      <c r="M92" s="124"/>
      <c r="N92" s="125">
        <f>ROUND(L92*K92,2)</f>
        <v>0</v>
      </c>
      <c r="O92" s="125"/>
      <c r="P92" s="125"/>
      <c r="Q92" s="125"/>
      <c r="R92" s="6"/>
      <c r="T92" s="92" t="s">
        <v>0</v>
      </c>
      <c r="U92" s="93" t="s">
        <v>15</v>
      </c>
      <c r="V92" s="94">
        <v>0</v>
      </c>
      <c r="W92" s="94">
        <f>V92*K92</f>
        <v>0</v>
      </c>
      <c r="X92" s="94">
        <v>0.02447</v>
      </c>
      <c r="Y92" s="94">
        <f>X92*K92</f>
        <v>0.04336084</v>
      </c>
      <c r="Z92" s="94">
        <v>0</v>
      </c>
      <c r="AA92" s="95">
        <f>Z92*K92</f>
        <v>0</v>
      </c>
      <c r="AR92" s="80" t="s">
        <v>121</v>
      </c>
      <c r="AT92" s="80" t="s">
        <v>60</v>
      </c>
      <c r="AU92" s="80" t="s">
        <v>23</v>
      </c>
      <c r="AY92" s="80" t="s">
        <v>59</v>
      </c>
      <c r="BE92" s="96">
        <f>IF(U92="základní",N92,0)</f>
        <v>0</v>
      </c>
      <c r="BF92" s="96">
        <f>IF(U92="snížená",N92,0)</f>
        <v>0</v>
      </c>
      <c r="BG92" s="96">
        <f>IF(U92="zákl. přenesená",N92,0)</f>
        <v>0</v>
      </c>
      <c r="BH92" s="96">
        <f>IF(U92="sníž. přenesená",N92,0)</f>
        <v>0</v>
      </c>
      <c r="BI92" s="96">
        <f>IF(U92="nulová",N92,0)</f>
        <v>0</v>
      </c>
      <c r="BJ92" s="80" t="s">
        <v>5</v>
      </c>
      <c r="BK92" s="96">
        <f>ROUND(L92*K92,2)</f>
        <v>0</v>
      </c>
      <c r="BL92" s="80" t="s">
        <v>121</v>
      </c>
      <c r="BM92" s="80" t="s">
        <v>432</v>
      </c>
    </row>
    <row r="93" spans="1:65" s="71" customFormat="1" ht="31.5" customHeight="1">
      <c r="A93" s="4"/>
      <c r="B93" s="5"/>
      <c r="C93" s="23" t="s">
        <v>336</v>
      </c>
      <c r="D93" s="23" t="s">
        <v>60</v>
      </c>
      <c r="E93" s="24" t="s">
        <v>433</v>
      </c>
      <c r="F93" s="123" t="s">
        <v>434</v>
      </c>
      <c r="G93" s="123"/>
      <c r="H93" s="123"/>
      <c r="I93" s="123"/>
      <c r="J93" s="25" t="s">
        <v>80</v>
      </c>
      <c r="K93" s="26">
        <v>3.016</v>
      </c>
      <c r="L93" s="124"/>
      <c r="M93" s="124"/>
      <c r="N93" s="125">
        <f>ROUND(L93*K93,2)</f>
        <v>0</v>
      </c>
      <c r="O93" s="125"/>
      <c r="P93" s="125"/>
      <c r="Q93" s="125"/>
      <c r="R93" s="6"/>
      <c r="T93" s="92" t="s">
        <v>0</v>
      </c>
      <c r="U93" s="93" t="s">
        <v>15</v>
      </c>
      <c r="V93" s="94">
        <v>1.863</v>
      </c>
      <c r="W93" s="94">
        <f>V93*K93</f>
        <v>5.618808</v>
      </c>
      <c r="X93" s="94">
        <v>0</v>
      </c>
      <c r="Y93" s="94">
        <f>X93*K93</f>
        <v>0</v>
      </c>
      <c r="Z93" s="94">
        <v>0</v>
      </c>
      <c r="AA93" s="95">
        <f>Z93*K93</f>
        <v>0</v>
      </c>
      <c r="AR93" s="80" t="s">
        <v>121</v>
      </c>
      <c r="AT93" s="80" t="s">
        <v>60</v>
      </c>
      <c r="AU93" s="80" t="s">
        <v>23</v>
      </c>
      <c r="AY93" s="80" t="s">
        <v>59</v>
      </c>
      <c r="BE93" s="96">
        <f>IF(U93="základní",N93,0)</f>
        <v>0</v>
      </c>
      <c r="BF93" s="96">
        <f>IF(U93="snížená",N93,0)</f>
        <v>0</v>
      </c>
      <c r="BG93" s="96">
        <f>IF(U93="zákl. přenesená",N93,0)</f>
        <v>0</v>
      </c>
      <c r="BH93" s="96">
        <f>IF(U93="sníž. přenesená",N93,0)</f>
        <v>0</v>
      </c>
      <c r="BI93" s="96">
        <f>IF(U93="nulová",N93,0)</f>
        <v>0</v>
      </c>
      <c r="BJ93" s="80" t="s">
        <v>5</v>
      </c>
      <c r="BK93" s="96">
        <f>ROUND(L93*K93,2)</f>
        <v>0</v>
      </c>
      <c r="BL93" s="80" t="s">
        <v>121</v>
      </c>
      <c r="BM93" s="80" t="s">
        <v>435</v>
      </c>
    </row>
    <row r="94" spans="1:63" s="84" customFormat="1" ht="37.35" customHeight="1">
      <c r="A94" s="21"/>
      <c r="B94" s="17"/>
      <c r="C94" s="18"/>
      <c r="D94" s="19" t="s">
        <v>44</v>
      </c>
      <c r="E94" s="19"/>
      <c r="F94" s="19"/>
      <c r="G94" s="19"/>
      <c r="H94" s="19"/>
      <c r="I94" s="19"/>
      <c r="J94" s="19"/>
      <c r="K94" s="19"/>
      <c r="L94" s="83"/>
      <c r="M94" s="83"/>
      <c r="N94" s="128">
        <f>BK94</f>
        <v>0</v>
      </c>
      <c r="O94" s="129"/>
      <c r="P94" s="129"/>
      <c r="Q94" s="129"/>
      <c r="R94" s="20"/>
      <c r="T94" s="85"/>
      <c r="U94" s="82"/>
      <c r="V94" s="82"/>
      <c r="W94" s="86">
        <f>W95</f>
        <v>0</v>
      </c>
      <c r="X94" s="82"/>
      <c r="Y94" s="86">
        <f>Y95</f>
        <v>0</v>
      </c>
      <c r="Z94" s="82"/>
      <c r="AA94" s="87">
        <f>AA95</f>
        <v>0</v>
      </c>
      <c r="AR94" s="88" t="s">
        <v>77</v>
      </c>
      <c r="AT94" s="89" t="s">
        <v>17</v>
      </c>
      <c r="AU94" s="89" t="s">
        <v>18</v>
      </c>
      <c r="AY94" s="88" t="s">
        <v>59</v>
      </c>
      <c r="BK94" s="90">
        <f>BK95</f>
        <v>0</v>
      </c>
    </row>
    <row r="95" spans="1:65" s="71" customFormat="1" ht="44.25" customHeight="1">
      <c r="A95" s="4"/>
      <c r="B95" s="5"/>
      <c r="C95" s="23" t="s">
        <v>340</v>
      </c>
      <c r="D95" s="23" t="s">
        <v>60</v>
      </c>
      <c r="E95" s="24" t="s">
        <v>525</v>
      </c>
      <c r="F95" s="123" t="s">
        <v>526</v>
      </c>
      <c r="G95" s="123"/>
      <c r="H95" s="123"/>
      <c r="I95" s="123"/>
      <c r="J95" s="25" t="s">
        <v>330</v>
      </c>
      <c r="K95" s="26">
        <v>1</v>
      </c>
      <c r="L95" s="124"/>
      <c r="M95" s="124"/>
      <c r="N95" s="125">
        <f>ROUND(L95*K95,2)</f>
        <v>0</v>
      </c>
      <c r="O95" s="125"/>
      <c r="P95" s="125"/>
      <c r="Q95" s="125"/>
      <c r="R95" s="6"/>
      <c r="T95" s="92" t="s">
        <v>0</v>
      </c>
      <c r="U95" s="97" t="s">
        <v>15</v>
      </c>
      <c r="V95" s="98">
        <v>0</v>
      </c>
      <c r="W95" s="98">
        <f>V95*K95</f>
        <v>0</v>
      </c>
      <c r="X95" s="98">
        <v>0</v>
      </c>
      <c r="Y95" s="98">
        <f>X95*K95</f>
        <v>0</v>
      </c>
      <c r="Z95" s="98">
        <v>0</v>
      </c>
      <c r="AA95" s="99">
        <f>Z95*K95</f>
        <v>0</v>
      </c>
      <c r="AR95" s="80" t="s">
        <v>64</v>
      </c>
      <c r="AT95" s="80" t="s">
        <v>60</v>
      </c>
      <c r="AU95" s="80" t="s">
        <v>5</v>
      </c>
      <c r="AY95" s="80" t="s">
        <v>59</v>
      </c>
      <c r="BE95" s="96">
        <f>IF(U95="základní",N95,0)</f>
        <v>0</v>
      </c>
      <c r="BF95" s="96">
        <f>IF(U95="snížená",N95,0)</f>
        <v>0</v>
      </c>
      <c r="BG95" s="96">
        <f>IF(U95="zákl. přenesená",N95,0)</f>
        <v>0</v>
      </c>
      <c r="BH95" s="96">
        <f>IF(U95="sníž. přenesená",N95,0)</f>
        <v>0</v>
      </c>
      <c r="BI95" s="96">
        <f>IF(U95="nulová",N95,0)</f>
        <v>0</v>
      </c>
      <c r="BJ95" s="80" t="s">
        <v>5</v>
      </c>
      <c r="BK95" s="96">
        <f>ROUND(L95*K95,2)</f>
        <v>0</v>
      </c>
      <c r="BL95" s="80" t="s">
        <v>64</v>
      </c>
      <c r="BM95" s="80" t="s">
        <v>617</v>
      </c>
    </row>
    <row r="96" spans="1:18" s="71" customFormat="1" ht="6.95" customHeight="1">
      <c r="A96" s="4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</sheetData>
  <sheetProtection password="EC8F" sheet="1" objects="1" scenarios="1"/>
  <mergeCells count="231">
    <mergeCell ref="C3:Q3"/>
    <mergeCell ref="F5:P5"/>
    <mergeCell ref="F6:P6"/>
    <mergeCell ref="M8:P8"/>
    <mergeCell ref="M10:Q10"/>
    <mergeCell ref="M11:Q11"/>
    <mergeCell ref="F13:I13"/>
    <mergeCell ref="L13:M13"/>
    <mergeCell ref="N13:Q13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20:I20"/>
    <mergeCell ref="L20:M20"/>
    <mergeCell ref="N20:Q20"/>
    <mergeCell ref="F21:I21"/>
    <mergeCell ref="L21:M21"/>
    <mergeCell ref="N21:Q21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F37:I37"/>
    <mergeCell ref="L37:M37"/>
    <mergeCell ref="N37:Q37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41:I41"/>
    <mergeCell ref="L41:M41"/>
    <mergeCell ref="N41:Q41"/>
    <mergeCell ref="F42:I42"/>
    <mergeCell ref="L42:M42"/>
    <mergeCell ref="N42:Q42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47:I47"/>
    <mergeCell ref="L47:M47"/>
    <mergeCell ref="N47:Q47"/>
    <mergeCell ref="F48:I48"/>
    <mergeCell ref="L48:M48"/>
    <mergeCell ref="N48:Q48"/>
    <mergeCell ref="F49:I49"/>
    <mergeCell ref="L49:M49"/>
    <mergeCell ref="N49:Q49"/>
    <mergeCell ref="F51:I51"/>
    <mergeCell ref="L51:M51"/>
    <mergeCell ref="N51:Q51"/>
    <mergeCell ref="F52:I52"/>
    <mergeCell ref="L52:M52"/>
    <mergeCell ref="N52:Q52"/>
    <mergeCell ref="F53:I53"/>
    <mergeCell ref="L53:M53"/>
    <mergeCell ref="N53:Q53"/>
    <mergeCell ref="F54:I54"/>
    <mergeCell ref="L54:M54"/>
    <mergeCell ref="N54:Q54"/>
    <mergeCell ref="F55:I55"/>
    <mergeCell ref="L55:M55"/>
    <mergeCell ref="N55:Q55"/>
    <mergeCell ref="F56:I56"/>
    <mergeCell ref="L56:M56"/>
    <mergeCell ref="N56:Q56"/>
    <mergeCell ref="F57:I57"/>
    <mergeCell ref="L57:M57"/>
    <mergeCell ref="N57:Q57"/>
    <mergeCell ref="F58:I58"/>
    <mergeCell ref="L58:M58"/>
    <mergeCell ref="N58:Q58"/>
    <mergeCell ref="F59:I59"/>
    <mergeCell ref="L59:M59"/>
    <mergeCell ref="N59:Q59"/>
    <mergeCell ref="F60:I60"/>
    <mergeCell ref="L60:M60"/>
    <mergeCell ref="N60:Q60"/>
    <mergeCell ref="F61:I61"/>
    <mergeCell ref="L61:M61"/>
    <mergeCell ref="N61:Q61"/>
    <mergeCell ref="F63:I63"/>
    <mergeCell ref="L63:M63"/>
    <mergeCell ref="N63:Q63"/>
    <mergeCell ref="F66:I66"/>
    <mergeCell ref="L66:M66"/>
    <mergeCell ref="N66:Q66"/>
    <mergeCell ref="F67:I67"/>
    <mergeCell ref="L67:M67"/>
    <mergeCell ref="N67:Q67"/>
    <mergeCell ref="F68:I68"/>
    <mergeCell ref="L68:M68"/>
    <mergeCell ref="N68:Q68"/>
    <mergeCell ref="F69:I69"/>
    <mergeCell ref="L69:M69"/>
    <mergeCell ref="N69:Q69"/>
    <mergeCell ref="F70:I70"/>
    <mergeCell ref="L70:M70"/>
    <mergeCell ref="N70:Q70"/>
    <mergeCell ref="F71:I71"/>
    <mergeCell ref="L71:M71"/>
    <mergeCell ref="N71:Q71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L77:M77"/>
    <mergeCell ref="N77:Q77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92:I92"/>
    <mergeCell ref="L92:M92"/>
    <mergeCell ref="N92:Q92"/>
    <mergeCell ref="F86:I86"/>
    <mergeCell ref="L86:M86"/>
    <mergeCell ref="N86:Q86"/>
    <mergeCell ref="F87:I87"/>
    <mergeCell ref="L87:M87"/>
    <mergeCell ref="N87:Q87"/>
    <mergeCell ref="F89:I89"/>
    <mergeCell ref="L89:M89"/>
    <mergeCell ref="N89:Q89"/>
    <mergeCell ref="F93:I93"/>
    <mergeCell ref="L93:M93"/>
    <mergeCell ref="N93:Q93"/>
    <mergeCell ref="F95:I95"/>
    <mergeCell ref="L95:M95"/>
    <mergeCell ref="N95:Q95"/>
    <mergeCell ref="N14:Q14"/>
    <mergeCell ref="N15:Q15"/>
    <mergeCell ref="N16:Q16"/>
    <mergeCell ref="N22:Q22"/>
    <mergeCell ref="N50:Q50"/>
    <mergeCell ref="N62:Q62"/>
    <mergeCell ref="N64:Q64"/>
    <mergeCell ref="N65:Q65"/>
    <mergeCell ref="N72:Q72"/>
    <mergeCell ref="N78:Q78"/>
    <mergeCell ref="N88:Q88"/>
    <mergeCell ref="N94:Q94"/>
    <mergeCell ref="F90:I90"/>
    <mergeCell ref="L90:M90"/>
    <mergeCell ref="N90:Q90"/>
    <mergeCell ref="F91:I91"/>
    <mergeCell ref="L91:M91"/>
    <mergeCell ref="N91:Q91"/>
  </mergeCells>
  <printOptions/>
  <pageMargins left="0.71" right="0.1968503937007874" top="0.984251968503937" bottom="0.5905511811023623" header="0.5118110236220472" footer="0.5118110236220472"/>
  <pageSetup fitToHeight="10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Tereza-PC\Tereza</dc:creator>
  <cp:keywords/>
  <dc:description/>
  <cp:lastModifiedBy>Jirka</cp:lastModifiedBy>
  <cp:lastPrinted>2017-04-25T07:57:26Z</cp:lastPrinted>
  <dcterms:created xsi:type="dcterms:W3CDTF">2017-04-04T19:29:24Z</dcterms:created>
  <dcterms:modified xsi:type="dcterms:W3CDTF">2017-04-25T08:01:34Z</dcterms:modified>
  <cp:category/>
  <cp:version/>
  <cp:contentType/>
  <cp:contentStatus/>
</cp:coreProperties>
</file>