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bookViews>
    <workbookView xWindow="0" yWindow="0" windowWidth="13365" windowHeight="13620" activeTab="0"/>
  </bookViews>
  <sheets>
    <sheet name="Rekapitulace stavby" sheetId="1" r:id="rId1"/>
    <sheet name="01 - Kompletní rekonstruk..." sheetId="2" r:id="rId2"/>
    <sheet name="Pokyny pro vyplnění" sheetId="3" r:id="rId3"/>
  </sheets>
  <definedNames>
    <definedName name="_xlnm._FilterDatabase" localSheetId="1" hidden="1">'01 - Kompletní rekonstruk...'!$C$84:$K$342</definedName>
    <definedName name="_xlnm.Print_Area" localSheetId="1">'01 - Kompletní rekonstruk...'!$C$4:$J$36,'01 - Kompletní rekonstruk...'!$C$42:$J$66,'01 - Kompletní rekonstruk...'!$C$72:$K$342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Kompletní rekonstruk...'!$84:$84</definedName>
  </definedNames>
  <calcPr calcId="171027"/>
</workbook>
</file>

<file path=xl/sharedStrings.xml><?xml version="1.0" encoding="utf-8"?>
<sst xmlns="http://schemas.openxmlformats.org/spreadsheetml/2006/main" count="3494" uniqueCount="709">
  <si>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</si>
  <si>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</si>
  <si>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</si>
  <si>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</si>
  <si>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</si>
  <si>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</si>
  <si>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</si>
  <si>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{18b8efb1-1e51-4f14-9bb0-d86cd39cac3d}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</si>
  <si>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</si>
  <si>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</si>
  <si>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</si>
  <si>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</si>
  <si>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</si>
  <si>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</si>
  <si>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</si>
  <si>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</si>
  <si>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170903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</si>
  <si>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</si>
  <si>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</si>
  <si>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Zlepšení tepelné ochrany obvodového pláště kolejí Harcov, budovy E - Technické zhodnocení</t>
  </si>
  <si>
    <t>KSO:</t>
  </si>
  <si>
    <t/>
  </si>
  <si>
    <t>CC-CZ:</t>
  </si>
  <si>
    <t>Místo:</t>
  </si>
  <si>
    <t>p.p.č. 324/3, k.ú. Starý Harcov</t>
  </si>
  <si>
    <t>Datum:</t>
  </si>
  <si>
    <t>14. 6. 2017</t>
  </si>
  <si>
    <t>Zadavatel:</t>
  </si>
  <si>
    <t>IČ:</t>
  </si>
  <si>
    <t>467 47 885</t>
  </si>
  <si>
    <t>Technická univerzita v Liberci</t>
  </si>
  <si>
    <t>DIČ:</t>
  </si>
  <si>
    <t>CZ46747885</t>
  </si>
  <si>
    <t>Uchazeč:</t>
  </si>
  <si>
    <t>Vyplň údaj</t>
  </si>
  <si>
    <t>Projektant:</t>
  </si>
  <si>
    <t>759 47 111</t>
  </si>
  <si>
    <t>Architektonická kancelář Luboš Hruška</t>
  </si>
  <si>
    <t>True</t>
  </si>
  <si>
    <t>Poznámka:</t>
  </si>
  <si>
    <t>Technické zhodnocení - dle odborného posudku č. 10/2017, zpracovaném Ing. Blažkem Jiřím, 7.9.2017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</si>
  <si>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</si>
  <si>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</si>
  <si>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</si>
  <si>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</si>
  <si>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</si>
  <si>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</si>
  <si>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</si>
  <si>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</si>
  <si>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</si>
  <si>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</si>
  <si>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</si>
  <si>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</si>
  <si>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</si>
  <si>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</si>
  <si>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</si>
  <si>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</si>
  <si>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</si>
  <si>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</si>
  <si>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</si>
  <si>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</si>
  <si>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</si>
  <si>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</si>
  <si>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</si>
  <si>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</si>
  <si>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</si>
  <si>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</si>
  <si>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</si>
  <si>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</si>
  <si>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</si>
  <si>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</si>
  <si>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</si>
  <si>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</si>
  <si>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</si>
  <si>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</si>
  <si>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</si>
  <si>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</si>
  <si>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</si>
  <si>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</si>
  <si>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</si>
  <si>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</si>
  <si>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Kompletní rekonstrukce obvodového pláště</t>
  </si>
  <si>
    <t>STA</t>
  </si>
  <si>
    <t>1</t>
  </si>
  <si>
    <t>{bfa78f13-6d03-4a94-9e1b-477968b17520}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</si>
  <si>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</si>
  <si>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</si>
  <si>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</si>
  <si>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</si>
  <si>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</si>
  <si>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</si>
  <si>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</si>
  <si>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</si>
  <si>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Kompletní rekonstrukce obvodového pláště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</si>
  <si>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</si>
  <si>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</si>
  <si>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</si>
  <si>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</si>
  <si>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</si>
  <si>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</si>
  <si>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</si>
  <si>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</si>
  <si>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</si>
  <si>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</si>
  <si>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</si>
  <si>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</si>
  <si>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766 - Konstrukce truhlářské</t>
  </si>
  <si>
    <t xml:space="preserve">    767 - Konstrukce zámečnické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</si>
  <si>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</si>
  <si>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</si>
  <si>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</si>
  <si>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</si>
  <si>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</si>
  <si>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</si>
  <si>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</si>
  <si>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</si>
  <si>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</si>
  <si>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</si>
  <si>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</si>
  <si>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</si>
  <si>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</si>
  <si>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</si>
  <si>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</si>
  <si>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</si>
  <si>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</si>
  <si>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</si>
  <si>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</si>
  <si>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5</t>
  </si>
  <si>
    <t>K</t>
  </si>
  <si>
    <t>621131121</t>
  </si>
  <si>
    <t>Podkladní a spojovací vrstva vnějších omítaných ploch penetrace akrylát-silikonová nanášená ručně podhledů</t>
  </si>
  <si>
    <t>m2</t>
  </si>
  <si>
    <t>CS ÚRS 2017 01</t>
  </si>
  <si>
    <t>4</t>
  </si>
  <si>
    <t>2021961232</t>
  </si>
  <si>
    <t>VV</t>
  </si>
  <si>
    <t>6,75*16,7-3,581*1,459</t>
  </si>
  <si>
    <t>Součet</t>
  </si>
  <si>
    <t>7</t>
  </si>
  <si>
    <t>621142001</t>
  </si>
  <si>
    <t>Potažení vnějších ploch pletivem v ploše nebo pruzích, na plném podkladu sklovláknitým vtlačením do tmelu podhledů</t>
  </si>
  <si>
    <t>384787474</t>
  </si>
  <si>
    <t>8</t>
  </si>
  <si>
    <t>621211001</t>
  </si>
  <si>
    <t>Montáž kontaktního zateplení z polystyrenových desek nebo z kombinovaných desek na vnější podhledy, tloušťky desek do 40 mm</t>
  </si>
  <si>
    <t>1987368132</t>
  </si>
  <si>
    <t>9</t>
  </si>
  <si>
    <t>M</t>
  </si>
  <si>
    <t>283760300</t>
  </si>
  <si>
    <t>deska fasádní polystyrénová grafitová, lambda=0,032 W/mK, 1000 x 500 x 20 mm</t>
  </si>
  <si>
    <t>-678442894</t>
  </si>
  <si>
    <t>P</t>
  </si>
  <si>
    <t>Poznámka k položce:
lambda=0,032 [W / m K]. Desky obsahují nanočástice grafitu</t>
  </si>
  <si>
    <t>107,5*1,02</t>
  </si>
  <si>
    <t>10</t>
  </si>
  <si>
    <t>622131121</t>
  </si>
  <si>
    <t>Podkladní a spojovací vrstva vnějších omítaných ploch penetrace akrylát-silikonová nanášená ručně stěn</t>
  </si>
  <si>
    <t>-930191303</t>
  </si>
  <si>
    <t>1007,62+1134,3+37,98+338,4+23,65+166,64+28,95+118,18+78,8+34,9+139,36+301,42+187,04</t>
  </si>
  <si>
    <t>183+218+218,36</t>
  </si>
  <si>
    <t>11</t>
  </si>
  <si>
    <t>622142001</t>
  </si>
  <si>
    <t>Potažení vnějších ploch pletivem v ploše nebo pruzích, na plném podkladu sklovláknitým vtlačením do tmelu stěn</t>
  </si>
  <si>
    <t>74164153</t>
  </si>
  <si>
    <t>14</t>
  </si>
  <si>
    <t>622211011</t>
  </si>
  <si>
    <t>Montáž kontaktního zateplení z polystyrenových desek nebo z kombinovaných desek na vnější stěny, tloušťky desek přes 40 do 80 mm</t>
  </si>
  <si>
    <t>1725402268</t>
  </si>
  <si>
    <t>65,62+78,868</t>
  </si>
  <si>
    <t>283760360</t>
  </si>
  <si>
    <t>deska fasádní polystyrénová grafitová, lambda=0,032 W/mK, 1000 x 500 x 80 mm</t>
  </si>
  <si>
    <t>392816938</t>
  </si>
  <si>
    <t>Poznámka k položce:
lambda=0,032 [W / m K]</t>
  </si>
  <si>
    <t>145*1,03</t>
  </si>
  <si>
    <t>16</t>
  </si>
  <si>
    <t>622211021</t>
  </si>
  <si>
    <t>Montáž kontaktního zateplení z polystyrenových desek nebo z kombinovaných desek na vnější stěny, tloušťky desek přes 80 do 120 mm</t>
  </si>
  <si>
    <t>397933047</t>
  </si>
  <si>
    <t>37,98+78,8+32,6</t>
  </si>
  <si>
    <t>17</t>
  </si>
  <si>
    <t>631515510</t>
  </si>
  <si>
    <t>deska izolační sendvičová (polystyren+vata) základní λ-0.034 1000 x 500 tl. 120 mm</t>
  </si>
  <si>
    <t>-548859276</t>
  </si>
  <si>
    <t>149,38*1,03</t>
  </si>
  <si>
    <t>20</t>
  </si>
  <si>
    <t>622211029</t>
  </si>
  <si>
    <t>-1177128394</t>
  </si>
  <si>
    <t>104+132+12,23+14,78+7,21+13,2+18</t>
  </si>
  <si>
    <t>283764770</t>
  </si>
  <si>
    <t>panel střešní PUR pěna s Al a polymerasfaltovým pásem lambda=0,024 [W/mK] 2500 x 1250 x 100 mm</t>
  </si>
  <si>
    <t>-457016570</t>
  </si>
  <si>
    <t>301,42*1,03</t>
  </si>
  <si>
    <t>22</t>
  </si>
  <si>
    <t>622211031</t>
  </si>
  <si>
    <t>Montáž kontaktního zateplení z polystyrenových desek nebo z kombinovaných desek na vnější stěny, tloušťky desek přes 120 do 160 mm</t>
  </si>
  <si>
    <t>1027341880</t>
  </si>
  <si>
    <t>19,9+4,95+101,52+67,2+50,4+101,52+49,68+109,35</t>
  </si>
  <si>
    <t>43,2+88,56+102,48+88,56+18+100,05+13,6+48,65</t>
  </si>
  <si>
    <t>142,32+304,3+107,25+21,45+38,2+187,2+26,4+21,45+60,9+58,56+72+63,04+31,2</t>
  </si>
  <si>
    <t>28,95+118,18+34,9+21,21</t>
  </si>
  <si>
    <t>23</t>
  </si>
  <si>
    <t>631515520</t>
  </si>
  <si>
    <t>deska izolační sendvičová (polystyren+vata) základní λ-0.034 1000 x 500 tl. 140 mm</t>
  </si>
  <si>
    <t>-713819088</t>
  </si>
  <si>
    <t>2345,13*1,03</t>
  </si>
  <si>
    <t>24</t>
  </si>
  <si>
    <t>-1566752612</t>
  </si>
  <si>
    <t>19,95+45,98+52,25</t>
  </si>
  <si>
    <t>25</t>
  </si>
  <si>
    <t>283764790</t>
  </si>
  <si>
    <t>panel střešní PUR pěna s Al a polymerasfaltovým pásem lambda=0,024 [W/mK] 2500 x 1250 x 140 mm</t>
  </si>
  <si>
    <t>-689745563</t>
  </si>
  <si>
    <t>118,18*1,03</t>
  </si>
  <si>
    <t>26</t>
  </si>
  <si>
    <t>622211041</t>
  </si>
  <si>
    <t>Montáž kontaktního zateplení z polystyrenových desek nebo z kombinovaných desek na vnější stěny, tloušťky desek přes 160 do 200 mm</t>
  </si>
  <si>
    <t>-491302642</t>
  </si>
  <si>
    <t>338,4+9,7+13,95+166,64+187,04</t>
  </si>
  <si>
    <t>27</t>
  </si>
  <si>
    <t>631515550</t>
  </si>
  <si>
    <t>deska izolační sendvičová (polystyren+vata) základní λ-0.034 1000 x 500 tl. 180 mm</t>
  </si>
  <si>
    <t>942359663</t>
  </si>
  <si>
    <t>715,73*1,03</t>
  </si>
  <si>
    <t>28</t>
  </si>
  <si>
    <t>622211232</t>
  </si>
  <si>
    <t>Montáž druhé vrstvy kontaktního zateplení na vnější stěny, z desek polystyrenových, celkové tloušťky izolace přes 280 do 320 mm</t>
  </si>
  <si>
    <t>-307051625</t>
  </si>
  <si>
    <t>29</t>
  </si>
  <si>
    <t>631515610</t>
  </si>
  <si>
    <t>deska izolační sendvičová (polystyren+vata) základní λ-0.033 1000 x 500 tl. 300 mm</t>
  </si>
  <si>
    <t>1010312121</t>
  </si>
  <si>
    <t>30</t>
  </si>
  <si>
    <t>622222001</t>
  </si>
  <si>
    <t>Montáž kontaktního zateplení vnějšího ostění, nadpraží nebo parapetu z desek z minerální vlny s podélnou nebo kolmou orientací vláken hloubky špalet do 200 mm, tloušťky desek do 40 mm</t>
  </si>
  <si>
    <t>m</t>
  </si>
  <si>
    <t>-565542238</t>
  </si>
  <si>
    <t>1004,2+10,8+1,4+2+5,9+5,9+35,1+19,4+12,2</t>
  </si>
  <si>
    <t>12,2+12,9+21,3+6,8+4,4</t>
  </si>
  <si>
    <t>31</t>
  </si>
  <si>
    <t>631515180</t>
  </si>
  <si>
    <t>deska izolační minerální kontaktních fasád podélné vlákno λ-0.036 tl. 40 mm</t>
  </si>
  <si>
    <t>-680172212</t>
  </si>
  <si>
    <t>1150,*0,3</t>
  </si>
  <si>
    <t>32</t>
  </si>
  <si>
    <t>622251105</t>
  </si>
  <si>
    <t>Montáž kontaktního zateplení Příplatek k cenám za zápustnou montáž kotev s použitím tepelněizolačních zátek na vnější stěny z minerální vlny</t>
  </si>
  <si>
    <t>-2125652056</t>
  </si>
  <si>
    <t>149,38+2345,13+715,75+107,5+345</t>
  </si>
  <si>
    <t>150</t>
  </si>
  <si>
    <t>622252001</t>
  </si>
  <si>
    <t>Montáž lišt kontaktního zateplení zakládacích soklových připevněných hmoždinkami</t>
  </si>
  <si>
    <t>-1741198116</t>
  </si>
  <si>
    <t>237,3+53,6</t>
  </si>
  <si>
    <t>151</t>
  </si>
  <si>
    <t>590516510</t>
  </si>
  <si>
    <t>lišta soklová Al s okapničkou, zakládací U 14 cm, 0,95/200 cm</t>
  </si>
  <si>
    <t>1742254850</t>
  </si>
  <si>
    <t>290,9*1,05</t>
  </si>
  <si>
    <t>152</t>
  </si>
  <si>
    <t>622252002</t>
  </si>
  <si>
    <t>Montáž lišt kontaktního zateplení ostatních stěnových, dilatačních apod. lepených do tmelu</t>
  </si>
  <si>
    <t>1132341824</t>
  </si>
  <si>
    <t>3465,798+36,17+52,5+426,132</t>
  </si>
  <si>
    <t>153</t>
  </si>
  <si>
    <t>590514820</t>
  </si>
  <si>
    <t>lišta rohová Al ,10/15 cm s tkaninou bal. 2,5 m</t>
  </si>
  <si>
    <t>1947593591</t>
  </si>
  <si>
    <t>3300,76*1,05</t>
  </si>
  <si>
    <t>154</t>
  </si>
  <si>
    <t>590515000</t>
  </si>
  <si>
    <t>profil dilatační stěnový , dl. 2,5 m</t>
  </si>
  <si>
    <t>78955717</t>
  </si>
  <si>
    <t>50*1,05</t>
  </si>
  <si>
    <t>155</t>
  </si>
  <si>
    <t>590515100</t>
  </si>
  <si>
    <t>profil okenní s nepřiznanou podomítkovou okapnicí PVC 2,0 m</t>
  </si>
  <si>
    <t>-1908477824</t>
  </si>
  <si>
    <t>405,84*1,05</t>
  </si>
  <si>
    <t>39</t>
  </si>
  <si>
    <t>622521011</t>
  </si>
  <si>
    <t>Omítka tenkovrstvá silikátová vnějších ploch probarvená, včetně penetrace podkladu zrnitá, tloušťky 1,5 mm stěn</t>
  </si>
  <si>
    <t>718178797</t>
  </si>
  <si>
    <t>216,22+218,36</t>
  </si>
  <si>
    <t>40</t>
  </si>
  <si>
    <t>622541022</t>
  </si>
  <si>
    <t>Omítka stěn dekorativní Terra-marmolit střednězrnná vč.penetrace</t>
  </si>
  <si>
    <t>1610444136</t>
  </si>
  <si>
    <t>183*0,5</t>
  </si>
  <si>
    <t>47</t>
  </si>
  <si>
    <t>646171244</t>
  </si>
  <si>
    <t>Montáž prosvětlovacích pásů stěn ocelových konstrukcí z hliníkových rámů, s výplní izolačním dvojsklem, plochy otvoru přes 15 m2</t>
  </si>
  <si>
    <t>-922491571</t>
  </si>
  <si>
    <t>29,7+16+3*15,37+10,78+30,75+73,53</t>
  </si>
  <si>
    <t>48</t>
  </si>
  <si>
    <t>553415220</t>
  </si>
  <si>
    <t>okno hliníkové s fixním zasklením 1200 x 1200 mm</t>
  </si>
  <si>
    <t>kus</t>
  </si>
  <si>
    <t>1831042545</t>
  </si>
  <si>
    <t>49</t>
  </si>
  <si>
    <t>553415630</t>
  </si>
  <si>
    <t>okno hliníkové s fixním zasklením 2000 x 1000 mm</t>
  </si>
  <si>
    <t>-1602348639</t>
  </si>
  <si>
    <t>50</t>
  </si>
  <si>
    <t>553417430</t>
  </si>
  <si>
    <t>okno hliníkové otevíravě sklopné jednokřídlové 1200 x 1200 mm</t>
  </si>
  <si>
    <t>-2036479151</t>
  </si>
  <si>
    <t>1+2</t>
  </si>
  <si>
    <t>51</t>
  </si>
  <si>
    <t>553417610</t>
  </si>
  <si>
    <t>okno hliníkové otevíravě sklopné dvoukřídlové 1200 x 1200 mm</t>
  </si>
  <si>
    <t>1323933568</t>
  </si>
  <si>
    <t>52</t>
  </si>
  <si>
    <t>553553417620</t>
  </si>
  <si>
    <t>stena hliníková se zasklením 3300 x 9000</t>
  </si>
  <si>
    <t>-1832154312</t>
  </si>
  <si>
    <t>53</t>
  </si>
  <si>
    <t>283553310</t>
  </si>
  <si>
    <t>páska difuzní 5 cm x 25 m, pro tepelně izolační pásy</t>
  </si>
  <si>
    <t>-1499268445</t>
  </si>
  <si>
    <t>65,05+21,7+3*19,15+16,2+24,6</t>
  </si>
  <si>
    <t>54</t>
  </si>
  <si>
    <t>283553260</t>
  </si>
  <si>
    <t>páska parotěsná PE 5 cm x 25 m, pro tepelně izolační pásy</t>
  </si>
  <si>
    <t>1482880046</t>
  </si>
  <si>
    <t>Ostatní konstrukce a práce, bourání</t>
  </si>
  <si>
    <t>55</t>
  </si>
  <si>
    <t>941111132</t>
  </si>
  <si>
    <t>Montáž lešení řadového trubkového lehkého pracovního s podlahami s provozním zatížením tř. 3 do 200 kg/m2 šířky tř. W12 přes 1,2 do 1,5 m, výšky přes 10 do 25 m</t>
  </si>
  <si>
    <t>2128396142</t>
  </si>
  <si>
    <t>362,7+301+340,2+539+816+924+341,7+374</t>
  </si>
  <si>
    <t>56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</si>
  <si>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</si>
  <si>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</si>
  <si>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1502169734</t>
  </si>
  <si>
    <t>3998,6*90</t>
  </si>
  <si>
    <t>57</t>
  </si>
  <si>
    <t>941122813</t>
  </si>
  <si>
    <t>Demontáž lešení řadového trubkového těžkého pracovního bez podlah s provozním zatížením tř. 4 do 300 kg/m2 šířky tř. W15 přes 1,5 do 1,8 m, výšky přes 20 do 30 m</t>
  </si>
  <si>
    <t>-945556161</t>
  </si>
  <si>
    <t>59</t>
  </si>
  <si>
    <t>944511111</t>
  </si>
  <si>
    <t>Montáž ochranné sítě zavěšené na konstrukci lešení z textilie z umělých vláken</t>
  </si>
  <si>
    <t>1604430406</t>
  </si>
  <si>
    <t>60</t>
  </si>
  <si>
    <t>944511211</t>
  </si>
  <si>
    <t>Montáž ochranné sítě Příplatek za první a každý další den použití sítě k ceně -1111</t>
  </si>
  <si>
    <t>-609287616</t>
  </si>
  <si>
    <t>997</t>
  </si>
  <si>
    <t>Přesun sutě</t>
  </si>
  <si>
    <t>79</t>
  </si>
  <si>
    <t>997013120</t>
  </si>
  <si>
    <t>Vnitrostaveništní doprava suti a vybouraných hmot vodorovně do 50 m svisle s použitím mechanizace pro budovy a haly výšky přes 30 do 36 m</t>
  </si>
  <si>
    <t>t</t>
  </si>
  <si>
    <t>738812908</t>
  </si>
  <si>
    <t>80</t>
  </si>
  <si>
    <t>997013509</t>
  </si>
  <si>
    <t>Odvoz suti a vybouraných hmot na skládku nebo meziskládku se složením, na vzdálenost Příplatek k ceně za každý další i započatý 1 km přes 1 km</t>
  </si>
  <si>
    <t>33479684</t>
  </si>
  <si>
    <t>81</t>
  </si>
  <si>
    <t>997013511</t>
  </si>
  <si>
    <t>Odvoz suti a vybouraných hmot z meziskládky na skládku s naložením a se složením, na vzdálenost do 1 km</t>
  </si>
  <si>
    <t>436263639</t>
  </si>
  <si>
    <t>82</t>
  </si>
  <si>
    <t>997013831</t>
  </si>
  <si>
    <t>Poplatek za uložení stavebního odpadu na skládce (skládkovné) směsného</t>
  </si>
  <si>
    <t>81899763</t>
  </si>
  <si>
    <t>998</t>
  </si>
  <si>
    <t>Přesun hmot</t>
  </si>
  <si>
    <t>83</t>
  </si>
  <si>
    <t>998012024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</si>
  <si>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přes 24 do 36 m</t>
  </si>
  <si>
    <t>388431415</t>
  </si>
  <si>
    <t>PSV</t>
  </si>
  <si>
    <t>Práce a dodávky PSV</t>
  </si>
  <si>
    <t>762</t>
  </si>
  <si>
    <t>Konstrukce tesařské</t>
  </si>
  <si>
    <t>93</t>
  </si>
  <si>
    <t>762420013</t>
  </si>
  <si>
    <t>Obložení stropů nebo střešních podhledů z cementotřískových desek [CETRIS] šroubovaných na sraz, tloušťky desky 16 mm</t>
  </si>
  <si>
    <t>-746292596</t>
  </si>
  <si>
    <t>6,75*16,7+10,275</t>
  </si>
  <si>
    <t>101</t>
  </si>
  <si>
    <t>998762204</t>
  </si>
  <si>
    <t>Přesun hmot pro konstrukce tesařské stanovený procentní sazbou (%) z ceny vodorovná dopravní vzdálenost do 50 m v objektech výšky přes 24 do 36 m</t>
  </si>
  <si>
    <t>%</t>
  </si>
  <si>
    <t>-29153495</t>
  </si>
  <si>
    <t>766</t>
  </si>
  <si>
    <t>Konstrukce truhlářské</t>
  </si>
  <si>
    <t>108</t>
  </si>
  <si>
    <t>766411822</t>
  </si>
  <si>
    <t>Demontáž obložení stěn podkladových roštů</t>
  </si>
  <si>
    <t>-1938642505</t>
  </si>
  <si>
    <t>168+393,9</t>
  </si>
  <si>
    <t>109</t>
  </si>
  <si>
    <t>766622121</t>
  </si>
  <si>
    <t>Montáž oken plastových včetně montáže rámu na polyuretanovou pěnu plochy přes 1 m2 pevných do celostěnových panelů nebo ocelových rámů, výšky do 1,5 m</t>
  </si>
  <si>
    <t>761069967</t>
  </si>
  <si>
    <t>2,82*2</t>
  </si>
  <si>
    <t>110</t>
  </si>
  <si>
    <t>611400200</t>
  </si>
  <si>
    <t>okno plastové jednokřídlé vyklápěcí 60 x 60 cm</t>
  </si>
  <si>
    <t>-322031895</t>
  </si>
  <si>
    <t>111</t>
  </si>
  <si>
    <t>766622122</t>
  </si>
  <si>
    <t>Montáž oken plastových včetně montáže rámu na polyuretanovou pěnu plochy přes 1 m2 pevných do celostěnových panelů nebo ocelových rámů, výšky přes 1,5 do 2,5 m</t>
  </si>
  <si>
    <t>456201714</t>
  </si>
  <si>
    <t>3,84*190</t>
  </si>
  <si>
    <t>112</t>
  </si>
  <si>
    <t>611400350</t>
  </si>
  <si>
    <t>okno plastové trojkřídlé otvíravé a vyklápěcí 240x150 cm</t>
  </si>
  <si>
    <t>-906354075</t>
  </si>
  <si>
    <t>190</t>
  </si>
  <si>
    <t>113</t>
  </si>
  <si>
    <t>766622217</t>
  </si>
  <si>
    <t>Montáž oken plastových plochy do 1 m2 včetně montáže rámu na polyuretanovou pěnu otevíravých nebo sklápěcích do celostěnových panelů nebo ocelových rámů, výšky</t>
  </si>
  <si>
    <t>2085753137</t>
  </si>
  <si>
    <t>6+1+4</t>
  </si>
  <si>
    <t>114</t>
  </si>
  <si>
    <t>611301000</t>
  </si>
  <si>
    <t>okno dřevěné zdvojené jednokřídlové otvíravé a sklápěcí 60x60 cm</t>
  </si>
  <si>
    <t>668020258</t>
  </si>
  <si>
    <t>115</t>
  </si>
  <si>
    <t>611301001</t>
  </si>
  <si>
    <t>-1529016157</t>
  </si>
  <si>
    <t>116</t>
  </si>
  <si>
    <t>611301050</t>
  </si>
  <si>
    <t>okno dřevěné zdvojené jednokřídlové otvíravé a sklápěcí 60x90 cm</t>
  </si>
  <si>
    <t>-683294903</t>
  </si>
  <si>
    <t>117</t>
  </si>
  <si>
    <t>1413089202</t>
  </si>
  <si>
    <t>8*190</t>
  </si>
  <si>
    <t>10,6*2</t>
  </si>
  <si>
    <t>2,4*6+3,2+2,8*4</t>
  </si>
  <si>
    <t>118</t>
  </si>
  <si>
    <t>-1147185812</t>
  </si>
  <si>
    <t>119</t>
  </si>
  <si>
    <t>766660661</t>
  </si>
  <si>
    <t>Montáž dveřních křídel dřevěných nebo plastových vchodových dveří včetně rámu do betonové konstrukce dvoukřídlových s nadsvětlíkem</t>
  </si>
  <si>
    <t>-588080677</t>
  </si>
  <si>
    <t>120</t>
  </si>
  <si>
    <t>611441540</t>
  </si>
  <si>
    <t>dveře plastové terasové dvoukřídlové otvíravé a sklápěcí 171,5x220 cm</t>
  </si>
  <si>
    <t>1719855127</t>
  </si>
  <si>
    <t>121</t>
  </si>
  <si>
    <t>766694111</t>
  </si>
  <si>
    <t>Montáž ostatních truhlářských konstrukcí parapetních desek dřevěných nebo plastových šířky do 300 mm, délky do 1000 mm</t>
  </si>
  <si>
    <t>-422968457</t>
  </si>
  <si>
    <t>122</t>
  </si>
  <si>
    <t>611444000</t>
  </si>
  <si>
    <t>parapet plastový vnitřní - komůrkový 18 x 2 x 100 cm</t>
  </si>
  <si>
    <t>1447976928</t>
  </si>
  <si>
    <t>6*0,6+0,6+4*0,8</t>
  </si>
  <si>
    <t>123</t>
  </si>
  <si>
    <t>611444150</t>
  </si>
  <si>
    <t>koncovka k parapetu plastovému vnitřnímu 1 pár</t>
  </si>
  <si>
    <t>-2097892272</t>
  </si>
  <si>
    <t>124</t>
  </si>
  <si>
    <t>766694113</t>
  </si>
  <si>
    <t>Montáž ostatních truhlářských konstrukcí parapetních desek dřevěných nebo plastových šířky do 300 mm, délky přes 1600 do 2600 mm</t>
  </si>
  <si>
    <t>381500994</t>
  </si>
  <si>
    <t>125</t>
  </si>
  <si>
    <t>1953661232</t>
  </si>
  <si>
    <t>2,4*190</t>
  </si>
  <si>
    <t>126</t>
  </si>
  <si>
    <t>1470804678</t>
  </si>
  <si>
    <t>127</t>
  </si>
  <si>
    <t>766694124</t>
  </si>
  <si>
    <t>Montáž ostatních truhlářských konstrukcí parapetních desek dřevěných nebo plastových šířky přes 300 mm, délky přes 2600 mm</t>
  </si>
  <si>
    <t>-897969145</t>
  </si>
  <si>
    <t>1+1</t>
  </si>
  <si>
    <t>128</t>
  </si>
  <si>
    <t>611444050</t>
  </si>
  <si>
    <t>parapet plastový vnitřní - komůrkový 50 x 2 x 100 cm</t>
  </si>
  <si>
    <t>-609470556</t>
  </si>
  <si>
    <t>2*4,7</t>
  </si>
  <si>
    <t>129</t>
  </si>
  <si>
    <t>-2007881231</t>
  </si>
  <si>
    <t>130</t>
  </si>
  <si>
    <t>998766204</t>
  </si>
  <si>
    <t>Přesun hmot pro konstrukce truhlářské stanovený procentní sazbou (%) z ceny vodorovná dopravní vzdálenost do 50 m v objektech výšky přes 24 do 36 m</t>
  </si>
  <si>
    <t>-705859055</t>
  </si>
  <si>
    <t>767</t>
  </si>
  <si>
    <t>Konstrukce zámečnické</t>
  </si>
  <si>
    <t>131</t>
  </si>
  <si>
    <t>767134831</t>
  </si>
  <si>
    <t>Demontáž stěn a příček z plechu oplechování stěn lamelami</t>
  </si>
  <si>
    <t>946748581</t>
  </si>
  <si>
    <t>35,82+80+31+30+3*72,36</t>
  </si>
  <si>
    <t>137</t>
  </si>
  <si>
    <t>767627200</t>
  </si>
  <si>
    <t>Montáž oken zdvojených vložek meziokenních ocelových</t>
  </si>
  <si>
    <t>1605679906</t>
  </si>
  <si>
    <t>61+61</t>
  </si>
  <si>
    <t>138</t>
  </si>
  <si>
    <t>553553241340</t>
  </si>
  <si>
    <t>Meziokenní vložka</t>
  </si>
  <si>
    <t>2083840804</t>
  </si>
  <si>
    <t>113*5,5</t>
  </si>
  <si>
    <t>4,1*122</t>
  </si>
  <si>
    <t>4,61*30</t>
  </si>
  <si>
    <t>139</t>
  </si>
  <si>
    <t>767627210</t>
  </si>
  <si>
    <t>Montáž oken zdvojených vložek meziokenních hliníkových</t>
  </si>
  <si>
    <t>-368277782</t>
  </si>
  <si>
    <t>71+42+15+15</t>
  </si>
  <si>
    <t>140</t>
  </si>
  <si>
    <t>767640111</t>
  </si>
  <si>
    <t>Montáž dveří ocelových vchodových jednokřídlových bez nadsvětlíku</t>
  </si>
  <si>
    <t>-1552589625</t>
  </si>
  <si>
    <t>1+1+1+1</t>
  </si>
  <si>
    <t>141</t>
  </si>
  <si>
    <t>553411550</t>
  </si>
  <si>
    <t>dveře ocelové exteriérové zateplené  jednokřídlé 80 x 197 cm</t>
  </si>
  <si>
    <t>-1700856200</t>
  </si>
  <si>
    <t>142</t>
  </si>
  <si>
    <t>767649191</t>
  </si>
  <si>
    <t>Montáž dveří ocelových doplňků dveří samozavírače hydraulického</t>
  </si>
  <si>
    <t>-1894960198</t>
  </si>
  <si>
    <t>143</t>
  </si>
  <si>
    <t>549172650</t>
  </si>
  <si>
    <t>samozavírač dveří hydraulický K214 č.14 zlatá bronz</t>
  </si>
  <si>
    <t>-500882673</t>
  </si>
  <si>
    <t>149</t>
  </si>
  <si>
    <t>998767204</t>
  </si>
  <si>
    <t>Přesun hmot pro zámečnické konstrukce stanovený procentní sazbou (%) z ceny vodorovná dopravní vzdálenost do 50 m v objektech výšky přes 24 do 36 m</t>
  </si>
  <si>
    <t>-1595257237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</si>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</sst>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3" t="s">
        <v>16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27"/>
      <c r="AQ5" s="29"/>
      <c r="BE5" s="321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5" t="s">
        <v>19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27"/>
      <c r="AQ6" s="29"/>
      <c r="BE6" s="322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2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2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2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29</v>
      </c>
      <c r="AO10" s="27"/>
      <c r="AP10" s="27"/>
      <c r="AQ10" s="29"/>
      <c r="BE10" s="322"/>
      <c r="BS10" s="22" t="s">
        <v>8</v>
      </c>
    </row>
    <row r="11" spans="2:71" ht="18.4" customHeight="1">
      <c r="B11" s="26"/>
      <c r="C11" s="27"/>
      <c r="D11" s="27"/>
      <c r="E11" s="33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31</v>
      </c>
      <c r="AL11" s="27"/>
      <c r="AM11" s="27"/>
      <c r="AN11" s="33" t="s">
        <v>32</v>
      </c>
      <c r="AO11" s="27"/>
      <c r="AP11" s="27"/>
      <c r="AQ11" s="29"/>
      <c r="BE11" s="322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2"/>
      <c r="BS12" s="22" t="s">
        <v>8</v>
      </c>
    </row>
    <row r="13" spans="2:71" ht="14.45" customHeight="1">
      <c r="B13" s="26"/>
      <c r="C13" s="27"/>
      <c r="D13" s="35" t="s">
        <v>33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34</v>
      </c>
      <c r="AO13" s="27"/>
      <c r="AP13" s="27"/>
      <c r="AQ13" s="29"/>
      <c r="BE13" s="322"/>
      <c r="BS13" s="22" t="s">
        <v>8</v>
      </c>
    </row>
    <row r="14" spans="2:71" ht="13.5">
      <c r="B14" s="26"/>
      <c r="C14" s="27"/>
      <c r="D14" s="27"/>
      <c r="E14" s="326" t="s">
        <v>34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5" t="s">
        <v>31</v>
      </c>
      <c r="AL14" s="27"/>
      <c r="AM14" s="27"/>
      <c r="AN14" s="37" t="s">
        <v>34</v>
      </c>
      <c r="AO14" s="27"/>
      <c r="AP14" s="27"/>
      <c r="AQ14" s="29"/>
      <c r="BE14" s="322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2"/>
      <c r="BS15" s="22" t="s">
        <v>6</v>
      </c>
    </row>
    <row r="16" spans="2:71" ht="14.45" customHeight="1">
      <c r="B16" s="26"/>
      <c r="C16" s="27"/>
      <c r="D16" s="35" t="s">
        <v>35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36</v>
      </c>
      <c r="AO16" s="27"/>
      <c r="AP16" s="27"/>
      <c r="AQ16" s="29"/>
      <c r="BE16" s="322"/>
      <c r="BS16" s="22" t="s">
        <v>6</v>
      </c>
    </row>
    <row r="17" spans="2:71" ht="18.4" customHeight="1">
      <c r="B17" s="26"/>
      <c r="C17" s="27"/>
      <c r="D17" s="27"/>
      <c r="E17" s="33" t="s">
        <v>37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31</v>
      </c>
      <c r="AL17" s="27"/>
      <c r="AM17" s="27"/>
      <c r="AN17" s="33" t="s">
        <v>21</v>
      </c>
      <c r="AO17" s="27"/>
      <c r="AP17" s="27"/>
      <c r="AQ17" s="29"/>
      <c r="BE17" s="322"/>
      <c r="BS17" s="22" t="s">
        <v>38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2"/>
      <c r="BS18" s="22" t="s">
        <v>8</v>
      </c>
    </row>
    <row r="19" spans="2:71" ht="14.45" customHeight="1">
      <c r="B19" s="26"/>
      <c r="C19" s="27"/>
      <c r="D19" s="35" t="s">
        <v>39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2"/>
      <c r="BS19" s="22" t="s">
        <v>8</v>
      </c>
    </row>
    <row r="20" spans="2:71" ht="22.5" customHeight="1">
      <c r="B20" s="26"/>
      <c r="C20" s="27"/>
      <c r="D20" s="27"/>
      <c r="E20" s="328" t="s">
        <v>40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27"/>
      <c r="AP20" s="27"/>
      <c r="AQ20" s="29"/>
      <c r="BE20" s="322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2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2"/>
    </row>
    <row r="23" spans="2:57" s="1" customFormat="1" ht="25.9" customHeight="1">
      <c r="B23" s="39"/>
      <c r="C23" s="40"/>
      <c r="D23" s="41" t="s">
        <v>41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9">
        <f>ROUND(AG51,2)</f>
        <v>0</v>
      </c>
      <c r="AL23" s="330"/>
      <c r="AM23" s="330"/>
      <c r="AN23" s="330"/>
      <c r="AO23" s="330"/>
      <c r="AP23" s="40"/>
      <c r="AQ23" s="43"/>
      <c r="BE23" s="32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1" t="s">
        <v>42</v>
      </c>
      <c r="M25" s="331"/>
      <c r="N25" s="331"/>
      <c r="O25" s="331"/>
      <c r="P25" s="40"/>
      <c r="Q25" s="40"/>
      <c r="R25" s="40"/>
      <c r="S25" s="40"/>
      <c r="T25" s="40"/>
      <c r="U25" s="40"/>
      <c r="V25" s="40"/>
      <c r="W25" s="331" t="s">
        <v>43</v>
      </c>
      <c r="X25" s="331"/>
      <c r="Y25" s="331"/>
      <c r="Z25" s="331"/>
      <c r="AA25" s="331"/>
      <c r="AB25" s="331"/>
      <c r="AC25" s="331"/>
      <c r="AD25" s="331"/>
      <c r="AE25" s="331"/>
      <c r="AF25" s="40"/>
      <c r="AG25" s="40"/>
      <c r="AH25" s="40"/>
      <c r="AI25" s="40"/>
      <c r="AJ25" s="40"/>
      <c r="AK25" s="331" t="s">
        <v>44</v>
      </c>
      <c r="AL25" s="331"/>
      <c r="AM25" s="331"/>
      <c r="AN25" s="331"/>
      <c r="AO25" s="331"/>
      <c r="AP25" s="40"/>
      <c r="AQ25" s="43"/>
      <c r="BE25" s="322"/>
    </row>
    <row r="26" spans="2:57" s="2" customFormat="1" ht="14.45" customHeight="1">
      <c r="B26" s="45"/>
      <c r="C26" s="46"/>
      <c r="D26" s="47" t="s">
        <v>45</v>
      </c>
      <c r="E26" s="46"/>
      <c r="F26" s="47" t="s">
        <v>46</v>
      </c>
      <c r="G26" s="46"/>
      <c r="H26" s="46"/>
      <c r="I26" s="46"/>
      <c r="J26" s="46"/>
      <c r="K26" s="46"/>
      <c r="L26" s="332">
        <v>0.21</v>
      </c>
      <c r="M26" s="333"/>
      <c r="N26" s="333"/>
      <c r="O26" s="333"/>
      <c r="P26" s="46"/>
      <c r="Q26" s="46"/>
      <c r="R26" s="46"/>
      <c r="S26" s="46"/>
      <c r="T26" s="46"/>
      <c r="U26" s="46"/>
      <c r="V26" s="46"/>
      <c r="W26" s="334">
        <f>ROUND(AZ51,2)</f>
        <v>0</v>
      </c>
      <c r="X26" s="333"/>
      <c r="Y26" s="333"/>
      <c r="Z26" s="333"/>
      <c r="AA26" s="333"/>
      <c r="AB26" s="333"/>
      <c r="AC26" s="333"/>
      <c r="AD26" s="333"/>
      <c r="AE26" s="333"/>
      <c r="AF26" s="46"/>
      <c r="AG26" s="46"/>
      <c r="AH26" s="46"/>
      <c r="AI26" s="46"/>
      <c r="AJ26" s="46"/>
      <c r="AK26" s="334">
        <f>ROUND(AV51,2)</f>
        <v>0</v>
      </c>
      <c r="AL26" s="333"/>
      <c r="AM26" s="333"/>
      <c r="AN26" s="333"/>
      <c r="AO26" s="333"/>
      <c r="AP26" s="46"/>
      <c r="AQ26" s="48"/>
      <c r="BE26" s="322"/>
    </row>
    <row r="27" spans="2:57" s="2" customFormat="1" ht="14.45" customHeight="1">
      <c r="B27" s="45"/>
      <c r="C27" s="46"/>
      <c r="D27" s="46"/>
      <c r="E27" s="46"/>
      <c r="F27" s="47" t="s">
        <v>47</v>
      </c>
      <c r="G27" s="46"/>
      <c r="H27" s="46"/>
      <c r="I27" s="46"/>
      <c r="J27" s="46"/>
      <c r="K27" s="46"/>
      <c r="L27" s="332">
        <v>0.15</v>
      </c>
      <c r="M27" s="333"/>
      <c r="N27" s="333"/>
      <c r="O27" s="333"/>
      <c r="P27" s="46"/>
      <c r="Q27" s="46"/>
      <c r="R27" s="46"/>
      <c r="S27" s="46"/>
      <c r="T27" s="46"/>
      <c r="U27" s="46"/>
      <c r="V27" s="46"/>
      <c r="W27" s="334">
        <f>ROUND(BA51,2)</f>
        <v>0</v>
      </c>
      <c r="X27" s="333"/>
      <c r="Y27" s="333"/>
      <c r="Z27" s="333"/>
      <c r="AA27" s="333"/>
      <c r="AB27" s="333"/>
      <c r="AC27" s="333"/>
      <c r="AD27" s="333"/>
      <c r="AE27" s="333"/>
      <c r="AF27" s="46"/>
      <c r="AG27" s="46"/>
      <c r="AH27" s="46"/>
      <c r="AI27" s="46"/>
      <c r="AJ27" s="46"/>
      <c r="AK27" s="334">
        <f>ROUND(AW51,2)</f>
        <v>0</v>
      </c>
      <c r="AL27" s="333"/>
      <c r="AM27" s="333"/>
      <c r="AN27" s="333"/>
      <c r="AO27" s="333"/>
      <c r="AP27" s="46"/>
      <c r="AQ27" s="48"/>
      <c r="BE27" s="322"/>
    </row>
    <row r="28" spans="2:57" s="2" customFormat="1" ht="14.45" customHeight="1" hidden="1">
      <c r="B28" s="45"/>
      <c r="C28" s="46"/>
      <c r="D28" s="46"/>
      <c r="E28" s="46"/>
      <c r="F28" s="47" t="s">
        <v>48</v>
      </c>
      <c r="G28" s="46"/>
      <c r="H28" s="46"/>
      <c r="I28" s="46"/>
      <c r="J28" s="46"/>
      <c r="K28" s="46"/>
      <c r="L28" s="332">
        <v>0.21</v>
      </c>
      <c r="M28" s="333"/>
      <c r="N28" s="333"/>
      <c r="O28" s="333"/>
      <c r="P28" s="46"/>
      <c r="Q28" s="46"/>
      <c r="R28" s="46"/>
      <c r="S28" s="46"/>
      <c r="T28" s="46"/>
      <c r="U28" s="46"/>
      <c r="V28" s="46"/>
      <c r="W28" s="334">
        <f>ROUND(BB51,2)</f>
        <v>0</v>
      </c>
      <c r="X28" s="333"/>
      <c r="Y28" s="333"/>
      <c r="Z28" s="333"/>
      <c r="AA28" s="333"/>
      <c r="AB28" s="333"/>
      <c r="AC28" s="333"/>
      <c r="AD28" s="333"/>
      <c r="AE28" s="333"/>
      <c r="AF28" s="46"/>
      <c r="AG28" s="46"/>
      <c r="AH28" s="46"/>
      <c r="AI28" s="46"/>
      <c r="AJ28" s="46"/>
      <c r="AK28" s="334">
        <v>0</v>
      </c>
      <c r="AL28" s="333"/>
      <c r="AM28" s="333"/>
      <c r="AN28" s="333"/>
      <c r="AO28" s="333"/>
      <c r="AP28" s="46"/>
      <c r="AQ28" s="48"/>
      <c r="BE28" s="322"/>
    </row>
    <row r="29" spans="2:57" s="2" customFormat="1" ht="14.45" customHeight="1" hidden="1">
      <c r="B29" s="45"/>
      <c r="C29" s="46"/>
      <c r="D29" s="46"/>
      <c r="E29" s="46"/>
      <c r="F29" s="47" t="s">
        <v>49</v>
      </c>
      <c r="G29" s="46"/>
      <c r="H29" s="46"/>
      <c r="I29" s="46"/>
      <c r="J29" s="46"/>
      <c r="K29" s="46"/>
      <c r="L29" s="332">
        <v>0.15</v>
      </c>
      <c r="M29" s="333"/>
      <c r="N29" s="333"/>
      <c r="O29" s="333"/>
      <c r="P29" s="46"/>
      <c r="Q29" s="46"/>
      <c r="R29" s="46"/>
      <c r="S29" s="46"/>
      <c r="T29" s="46"/>
      <c r="U29" s="46"/>
      <c r="V29" s="46"/>
      <c r="W29" s="334">
        <f>ROUND(BC51,2)</f>
        <v>0</v>
      </c>
      <c r="X29" s="333"/>
      <c r="Y29" s="333"/>
      <c r="Z29" s="333"/>
      <c r="AA29" s="333"/>
      <c r="AB29" s="333"/>
      <c r="AC29" s="333"/>
      <c r="AD29" s="333"/>
      <c r="AE29" s="333"/>
      <c r="AF29" s="46"/>
      <c r="AG29" s="46"/>
      <c r="AH29" s="46"/>
      <c r="AI29" s="46"/>
      <c r="AJ29" s="46"/>
      <c r="AK29" s="334">
        <v>0</v>
      </c>
      <c r="AL29" s="333"/>
      <c r="AM29" s="333"/>
      <c r="AN29" s="333"/>
      <c r="AO29" s="333"/>
      <c r="AP29" s="46"/>
      <c r="AQ29" s="48"/>
      <c r="BE29" s="322"/>
    </row>
    <row r="30" spans="2:57" s="2" customFormat="1" ht="14.45" customHeight="1" hidden="1">
      <c r="B30" s="45"/>
      <c r="C30" s="46"/>
      <c r="D30" s="46"/>
      <c r="E30" s="46"/>
      <c r="F30" s="47" t="s">
        <v>50</v>
      </c>
      <c r="G30" s="46"/>
      <c r="H30" s="46"/>
      <c r="I30" s="46"/>
      <c r="J30" s="46"/>
      <c r="K30" s="46"/>
      <c r="L30" s="332">
        <v>0</v>
      </c>
      <c r="M30" s="333"/>
      <c r="N30" s="333"/>
      <c r="O30" s="333"/>
      <c r="P30" s="46"/>
      <c r="Q30" s="46"/>
      <c r="R30" s="46"/>
      <c r="S30" s="46"/>
      <c r="T30" s="46"/>
      <c r="U30" s="46"/>
      <c r="V30" s="46"/>
      <c r="W30" s="334">
        <f>ROUND(BD51,2)</f>
        <v>0</v>
      </c>
      <c r="X30" s="333"/>
      <c r="Y30" s="333"/>
      <c r="Z30" s="333"/>
      <c r="AA30" s="333"/>
      <c r="AB30" s="333"/>
      <c r="AC30" s="333"/>
      <c r="AD30" s="333"/>
      <c r="AE30" s="333"/>
      <c r="AF30" s="46"/>
      <c r="AG30" s="46"/>
      <c r="AH30" s="46"/>
      <c r="AI30" s="46"/>
      <c r="AJ30" s="46"/>
      <c r="AK30" s="334">
        <v>0</v>
      </c>
      <c r="AL30" s="333"/>
      <c r="AM30" s="333"/>
      <c r="AN30" s="333"/>
      <c r="AO30" s="333"/>
      <c r="AP30" s="46"/>
      <c r="AQ30" s="48"/>
      <c r="BE30" s="32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2"/>
    </row>
    <row r="32" spans="2:57" s="1" customFormat="1" ht="25.9" customHeight="1">
      <c r="B32" s="39"/>
      <c r="C32" s="49"/>
      <c r="D32" s="50" t="s">
        <v>51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52</v>
      </c>
      <c r="U32" s="51"/>
      <c r="V32" s="51"/>
      <c r="W32" s="51"/>
      <c r="X32" s="335" t="s">
        <v>53</v>
      </c>
      <c r="Y32" s="336"/>
      <c r="Z32" s="336"/>
      <c r="AA32" s="336"/>
      <c r="AB32" s="336"/>
      <c r="AC32" s="51"/>
      <c r="AD32" s="51"/>
      <c r="AE32" s="51"/>
      <c r="AF32" s="51"/>
      <c r="AG32" s="51"/>
      <c r="AH32" s="51"/>
      <c r="AI32" s="51"/>
      <c r="AJ32" s="51"/>
      <c r="AK32" s="337">
        <f>SUM(AK23:AK30)</f>
        <v>0</v>
      </c>
      <c r="AL32" s="336"/>
      <c r="AM32" s="336"/>
      <c r="AN32" s="336"/>
      <c r="AO32" s="338"/>
      <c r="AP32" s="49"/>
      <c r="AQ32" s="53"/>
      <c r="BE32" s="32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54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170903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9" t="str">
        <f>K6</f>
        <v>Zlepšení tepelné ochrany obvodového pláště kolejí Harcov, budovy E - Technické zhodnocení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p.p.č. 324/3, k.ú. Starý Harcov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1" t="str">
        <f>IF(AN8="","",AN8)</f>
        <v>14. 6. 2017</v>
      </c>
      <c r="AN44" s="341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Technická univerzita v Liberci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35</v>
      </c>
      <c r="AJ46" s="61"/>
      <c r="AK46" s="61"/>
      <c r="AL46" s="61"/>
      <c r="AM46" s="342" t="str">
        <f>IF(E17="","",E17)</f>
        <v>Architektonická kancelář Luboš Hruška</v>
      </c>
      <c r="AN46" s="342"/>
      <c r="AO46" s="342"/>
      <c r="AP46" s="342"/>
      <c r="AQ46" s="61"/>
      <c r="AR46" s="59"/>
      <c r="AS46" s="343" t="s">
        <v>55</v>
      </c>
      <c r="AT46" s="344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33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5"/>
      <c r="AT47" s="346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7"/>
      <c r="AT48" s="348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9" t="s">
        <v>56</v>
      </c>
      <c r="D49" s="350"/>
      <c r="E49" s="350"/>
      <c r="F49" s="350"/>
      <c r="G49" s="350"/>
      <c r="H49" s="77"/>
      <c r="I49" s="351" t="s">
        <v>57</v>
      </c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2" t="s">
        <v>58</v>
      </c>
      <c r="AH49" s="350"/>
      <c r="AI49" s="350"/>
      <c r="AJ49" s="350"/>
      <c r="AK49" s="350"/>
      <c r="AL49" s="350"/>
      <c r="AM49" s="350"/>
      <c r="AN49" s="351" t="s">
        <v>59</v>
      </c>
      <c r="AO49" s="350"/>
      <c r="AP49" s="350"/>
      <c r="AQ49" s="78" t="s">
        <v>60</v>
      </c>
      <c r="AR49" s="59"/>
      <c r="AS49" s="79" t="s">
        <v>61</v>
      </c>
      <c r="AT49" s="80" t="s">
        <v>62</v>
      </c>
      <c r="AU49" s="80" t="s">
        <v>63</v>
      </c>
      <c r="AV49" s="80" t="s">
        <v>64</v>
      </c>
      <c r="AW49" s="80" t="s">
        <v>65</v>
      </c>
      <c r="AX49" s="80" t="s">
        <v>66</v>
      </c>
      <c r="AY49" s="80" t="s">
        <v>67</v>
      </c>
      <c r="AZ49" s="80" t="s">
        <v>68</v>
      </c>
      <c r="BA49" s="80" t="s">
        <v>69</v>
      </c>
      <c r="BB49" s="80" t="s">
        <v>70</v>
      </c>
      <c r="BC49" s="80" t="s">
        <v>71</v>
      </c>
      <c r="BD49" s="81" t="s">
        <v>72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73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6">
        <f>ROUND(AG52,2)</f>
        <v>0</v>
      </c>
      <c r="AH51" s="356"/>
      <c r="AI51" s="356"/>
      <c r="AJ51" s="356"/>
      <c r="AK51" s="356"/>
      <c r="AL51" s="356"/>
      <c r="AM51" s="356"/>
      <c r="AN51" s="357">
        <f>SUM(AG51,AT51)</f>
        <v>0</v>
      </c>
      <c r="AO51" s="357"/>
      <c r="AP51" s="357"/>
      <c r="AQ51" s="87" t="s">
        <v>21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74</v>
      </c>
      <c r="BT51" s="92" t="s">
        <v>75</v>
      </c>
      <c r="BU51" s="93" t="s">
        <v>76</v>
      </c>
      <c r="BV51" s="92" t="s">
        <v>77</v>
      </c>
      <c r="BW51" s="92" t="s">
        <v>7</v>
      </c>
      <c r="BX51" s="92" t="s">
        <v>78</v>
      </c>
      <c r="CL51" s="92" t="s">
        <v>21</v>
      </c>
    </row>
    <row r="52" spans="1:91" s="5" customFormat="1" ht="22.5" customHeight="1">
      <c r="A52" s="94" t="s">
        <v>79</v>
      </c>
      <c r="B52" s="95"/>
      <c r="C52" s="96"/>
      <c r="D52" s="355" t="s">
        <v>80</v>
      </c>
      <c r="E52" s="355"/>
      <c r="F52" s="355"/>
      <c r="G52" s="355"/>
      <c r="H52" s="355"/>
      <c r="I52" s="97"/>
      <c r="J52" s="355" t="s">
        <v>81</v>
      </c>
      <c r="K52" s="355"/>
      <c r="L52" s="355"/>
      <c r="M52" s="355"/>
      <c r="N52" s="355"/>
      <c r="O52" s="355"/>
      <c r="P52" s="355"/>
      <c r="Q52" s="355"/>
      <c r="R52" s="355"/>
      <c r="S52" s="355"/>
      <c r="T52" s="355"/>
      <c r="U52" s="355"/>
      <c r="V52" s="355"/>
      <c r="W52" s="355"/>
      <c r="X52" s="355"/>
      <c r="Y52" s="355"/>
      <c r="Z52" s="355"/>
      <c r="AA52" s="355"/>
      <c r="AB52" s="355"/>
      <c r="AC52" s="355"/>
      <c r="AD52" s="355"/>
      <c r="AE52" s="355"/>
      <c r="AF52" s="355"/>
      <c r="AG52" s="353">
        <f>'01 - Kompletní rekonstruk...'!J27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98" t="s">
        <v>82</v>
      </c>
      <c r="AR52" s="99"/>
      <c r="AS52" s="100">
        <v>0</v>
      </c>
      <c r="AT52" s="101">
        <f>ROUND(SUM(AV52:AW52),2)</f>
        <v>0</v>
      </c>
      <c r="AU52" s="102">
        <f>'01 - Kompletní rekonstruk...'!P85</f>
        <v>0</v>
      </c>
      <c r="AV52" s="101">
        <f>'01 - Kompletní rekonstruk...'!J30</f>
        <v>0</v>
      </c>
      <c r="AW52" s="101">
        <f>'01 - Kompletní rekonstruk...'!J31</f>
        <v>0</v>
      </c>
      <c r="AX52" s="101">
        <f>'01 - Kompletní rekonstruk...'!J32</f>
        <v>0</v>
      </c>
      <c r="AY52" s="101">
        <f>'01 - Kompletní rekonstruk...'!J33</f>
        <v>0</v>
      </c>
      <c r="AZ52" s="101">
        <f>'01 - Kompletní rekonstruk...'!F30</f>
        <v>0</v>
      </c>
      <c r="BA52" s="101">
        <f>'01 - Kompletní rekonstruk...'!F31</f>
        <v>0</v>
      </c>
      <c r="BB52" s="101">
        <f>'01 - Kompletní rekonstruk...'!F32</f>
        <v>0</v>
      </c>
      <c r="BC52" s="101">
        <f>'01 - Kompletní rekonstruk...'!F33</f>
        <v>0</v>
      </c>
      <c r="BD52" s="103">
        <f>'01 - Kompletní rekonstruk...'!F34</f>
        <v>0</v>
      </c>
      <c r="BT52" s="104" t="s">
        <v>83</v>
      </c>
      <c r="BV52" s="104" t="s">
        <v>77</v>
      </c>
      <c r="BW52" s="104" t="s">
        <v>84</v>
      </c>
      <c r="BX52" s="104" t="s">
        <v>7</v>
      </c>
      <c r="CL52" s="104" t="s">
        <v>21</v>
      </c>
      <c r="CM52" s="104" t="s">
        <v>85</v>
      </c>
    </row>
    <row r="53" spans="2:44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2:44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algorithmName="SHA-512" hashValue="JJ20+w2sMYxlcJE6J1e+/hJB+OM6+KyfluxQQQ0P5M+jeblSaTXAoAS5zJlMT7yQq5VLDHnvnXL5UyGnHz5+gg==" saltValue="eoJD4JwuakpLxI7fUWYwRA==" spinCount="100000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Kompletní rekonstruk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4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6"/>
      <c r="C1" s="106"/>
      <c r="D1" s="107" t="s">
        <v>1</v>
      </c>
      <c r="E1" s="106"/>
      <c r="F1" s="108" t="s">
        <v>86</v>
      </c>
      <c r="G1" s="366" t="s">
        <v>87</v>
      </c>
      <c r="H1" s="366"/>
      <c r="I1" s="109"/>
      <c r="J1" s="108" t="s">
        <v>88</v>
      </c>
      <c r="K1" s="107" t="s">
        <v>89</v>
      </c>
      <c r="L1" s="108" t="s">
        <v>90</v>
      </c>
      <c r="M1" s="108"/>
      <c r="N1" s="108"/>
      <c r="O1" s="108"/>
      <c r="P1" s="108"/>
      <c r="Q1" s="108"/>
      <c r="R1" s="108"/>
      <c r="S1" s="108"/>
      <c r="T1" s="10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10"/>
      <c r="J3" s="24"/>
      <c r="K3" s="25"/>
      <c r="AT3" s="22" t="s">
        <v>85</v>
      </c>
    </row>
    <row r="4" spans="2:46" ht="36.95" customHeight="1">
      <c r="B4" s="26"/>
      <c r="C4" s="27"/>
      <c r="D4" s="28" t="s">
        <v>91</v>
      </c>
      <c r="E4" s="27"/>
      <c r="F4" s="27"/>
      <c r="G4" s="27"/>
      <c r="H4" s="27"/>
      <c r="I4" s="111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1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1"/>
      <c r="J6" s="27"/>
      <c r="K6" s="29"/>
    </row>
    <row r="7" spans="2:11" ht="22.5" customHeight="1">
      <c r="B7" s="26"/>
      <c r="C7" s="27"/>
      <c r="D7" s="27"/>
      <c r="E7" s="359" t="str">
        <f>'Rekapitulace stavby'!K6</f>
        <v>Zlepšení tepelné ochrany obvodového pláště kolejí Harcov, budovy E - Technické zhodnocení</v>
      </c>
      <c r="F7" s="360"/>
      <c r="G7" s="360"/>
      <c r="H7" s="360"/>
      <c r="I7" s="111"/>
      <c r="J7" s="27"/>
      <c r="K7" s="29"/>
    </row>
    <row r="8" spans="2:11" s="1" customFormat="1" ht="13.5">
      <c r="B8" s="39"/>
      <c r="C8" s="40"/>
      <c r="D8" s="35" t="s">
        <v>92</v>
      </c>
      <c r="E8" s="40"/>
      <c r="F8" s="40"/>
      <c r="G8" s="40"/>
      <c r="H8" s="40"/>
      <c r="I8" s="112"/>
      <c r="J8" s="40"/>
      <c r="K8" s="43"/>
    </row>
    <row r="9" spans="2:11" s="1" customFormat="1" ht="36.95" customHeight="1">
      <c r="B9" s="39"/>
      <c r="C9" s="40"/>
      <c r="D9" s="40"/>
      <c r="E9" s="361" t="s">
        <v>93</v>
      </c>
      <c r="F9" s="362"/>
      <c r="G9" s="362"/>
      <c r="H9" s="362"/>
      <c r="I9" s="112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2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3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3" t="s">
        <v>25</v>
      </c>
      <c r="J12" s="114" t="str">
        <f>'Rekapitulace stavby'!AN8</f>
        <v>14. 6. 2017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2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3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30</v>
      </c>
      <c r="F15" s="40"/>
      <c r="G15" s="40"/>
      <c r="H15" s="40"/>
      <c r="I15" s="113" t="s">
        <v>31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2"/>
      <c r="J16" s="40"/>
      <c r="K16" s="43"/>
    </row>
    <row r="17" spans="2:11" s="1" customFormat="1" ht="14.45" customHeight="1">
      <c r="B17" s="39"/>
      <c r="C17" s="40"/>
      <c r="D17" s="35" t="s">
        <v>33</v>
      </c>
      <c r="E17" s="40"/>
      <c r="F17" s="40"/>
      <c r="G17" s="40"/>
      <c r="H17" s="40"/>
      <c r="I17" s="113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3" t="s">
        <v>31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2"/>
      <c r="J19" s="40"/>
      <c r="K19" s="43"/>
    </row>
    <row r="20" spans="2:11" s="1" customFormat="1" ht="14.45" customHeight="1">
      <c r="B20" s="39"/>
      <c r="C20" s="40"/>
      <c r="D20" s="35" t="s">
        <v>35</v>
      </c>
      <c r="E20" s="40"/>
      <c r="F20" s="40"/>
      <c r="G20" s="40"/>
      <c r="H20" s="40"/>
      <c r="I20" s="113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37</v>
      </c>
      <c r="F21" s="40"/>
      <c r="G21" s="40"/>
      <c r="H21" s="40"/>
      <c r="I21" s="113" t="s">
        <v>31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2"/>
      <c r="J22" s="40"/>
      <c r="K22" s="43"/>
    </row>
    <row r="23" spans="2:11" s="1" customFormat="1" ht="14.45" customHeight="1">
      <c r="B23" s="39"/>
      <c r="C23" s="40"/>
      <c r="D23" s="35" t="s">
        <v>39</v>
      </c>
      <c r="E23" s="40"/>
      <c r="F23" s="40"/>
      <c r="G23" s="40"/>
      <c r="H23" s="40"/>
      <c r="I23" s="112"/>
      <c r="J23" s="40"/>
      <c r="K23" s="43"/>
    </row>
    <row r="24" spans="2:11" s="6" customFormat="1" ht="22.5" customHeight="1">
      <c r="B24" s="115"/>
      <c r="C24" s="116"/>
      <c r="D24" s="116"/>
      <c r="E24" s="328" t="s">
        <v>21</v>
      </c>
      <c r="F24" s="328"/>
      <c r="G24" s="328"/>
      <c r="H24" s="328"/>
      <c r="I24" s="117"/>
      <c r="J24" s="116"/>
      <c r="K24" s="118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2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9"/>
      <c r="J26" s="83"/>
      <c r="K26" s="120"/>
    </row>
    <row r="27" spans="2:11" s="1" customFormat="1" ht="25.35" customHeight="1">
      <c r="B27" s="39"/>
      <c r="C27" s="40"/>
      <c r="D27" s="121" t="s">
        <v>41</v>
      </c>
      <c r="E27" s="40"/>
      <c r="F27" s="40"/>
      <c r="G27" s="40"/>
      <c r="H27" s="40"/>
      <c r="I27" s="112"/>
      <c r="J27" s="122">
        <f>ROUND(J85,2)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19"/>
      <c r="J28" s="83"/>
      <c r="K28" s="120"/>
    </row>
    <row r="29" spans="2:11" s="1" customFormat="1" ht="14.45" customHeight="1">
      <c r="B29" s="39"/>
      <c r="C29" s="40"/>
      <c r="D29" s="40"/>
      <c r="E29" s="40"/>
      <c r="F29" s="44" t="s">
        <v>43</v>
      </c>
      <c r="G29" s="40"/>
      <c r="H29" s="40"/>
      <c r="I29" s="123" t="s">
        <v>42</v>
      </c>
      <c r="J29" s="44" t="s">
        <v>44</v>
      </c>
      <c r="K29" s="43"/>
    </row>
    <row r="30" spans="2:11" s="1" customFormat="1" ht="14.45" customHeight="1">
      <c r="B30" s="39"/>
      <c r="C30" s="40"/>
      <c r="D30" s="47" t="s">
        <v>45</v>
      </c>
      <c r="E30" s="47" t="s">
        <v>46</v>
      </c>
      <c r="F30" s="124">
        <f>ROUND(SUM(BE85:BE342),2)</f>
        <v>0</v>
      </c>
      <c r="G30" s="40"/>
      <c r="H30" s="40"/>
      <c r="I30" s="125">
        <v>0.21</v>
      </c>
      <c r="J30" s="124">
        <f>ROUND(ROUND((SUM(BE85:BE342)),2)*I30,2)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47</v>
      </c>
      <c r="F31" s="124">
        <f>ROUND(SUM(BF85:BF342),2)</f>
        <v>0</v>
      </c>
      <c r="G31" s="40"/>
      <c r="H31" s="40"/>
      <c r="I31" s="125">
        <v>0.15</v>
      </c>
      <c r="J31" s="124">
        <f>ROUND(ROUND((SUM(BF85:BF342)),2)*I31,2)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48</v>
      </c>
      <c r="F32" s="124">
        <f>ROUND(SUM(BG85:BG342),2)</f>
        <v>0</v>
      </c>
      <c r="G32" s="40"/>
      <c r="H32" s="40"/>
      <c r="I32" s="125">
        <v>0.21</v>
      </c>
      <c r="J32" s="124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49</v>
      </c>
      <c r="F33" s="124">
        <f>ROUND(SUM(BH85:BH342),2)</f>
        <v>0</v>
      </c>
      <c r="G33" s="40"/>
      <c r="H33" s="40"/>
      <c r="I33" s="125">
        <v>0.15</v>
      </c>
      <c r="J33" s="124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50</v>
      </c>
      <c r="F34" s="124">
        <f>ROUND(SUM(BI85:BI342),2)</f>
        <v>0</v>
      </c>
      <c r="G34" s="40"/>
      <c r="H34" s="40"/>
      <c r="I34" s="125">
        <v>0</v>
      </c>
      <c r="J34" s="124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2"/>
      <c r="J35" s="40"/>
      <c r="K35" s="43"/>
    </row>
    <row r="36" spans="2:11" s="1" customFormat="1" ht="25.35" customHeight="1">
      <c r="B36" s="39"/>
      <c r="C36" s="126"/>
      <c r="D36" s="127" t="s">
        <v>51</v>
      </c>
      <c r="E36" s="77"/>
      <c r="F36" s="77"/>
      <c r="G36" s="128" t="s">
        <v>52</v>
      </c>
      <c r="H36" s="129" t="s">
        <v>53</v>
      </c>
      <c r="I36" s="130"/>
      <c r="J36" s="131">
        <f>SUM(J27:J34)</f>
        <v>0</v>
      </c>
      <c r="K36" s="132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3"/>
      <c r="J37" s="55"/>
      <c r="K37" s="56"/>
    </row>
    <row r="41" spans="2:11" s="1" customFormat="1" ht="6.95" customHeight="1">
      <c r="B41" s="134"/>
      <c r="C41" s="135"/>
      <c r="D41" s="135"/>
      <c r="E41" s="135"/>
      <c r="F41" s="135"/>
      <c r="G41" s="135"/>
      <c r="H41" s="135"/>
      <c r="I41" s="136"/>
      <c r="J41" s="135"/>
      <c r="K41" s="137"/>
    </row>
    <row r="42" spans="2:11" s="1" customFormat="1" ht="36.95" customHeight="1">
      <c r="B42" s="39"/>
      <c r="C42" s="28" t="s">
        <v>94</v>
      </c>
      <c r="D42" s="40"/>
      <c r="E42" s="40"/>
      <c r="F42" s="40"/>
      <c r="G42" s="40"/>
      <c r="H42" s="40"/>
      <c r="I42" s="112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2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2"/>
      <c r="J44" s="40"/>
      <c r="K44" s="43"/>
    </row>
    <row r="45" spans="2:11" s="1" customFormat="1" ht="22.5" customHeight="1">
      <c r="B45" s="39"/>
      <c r="C45" s="40"/>
      <c r="D45" s="40"/>
      <c r="E45" s="359" t="str">
        <f>E7</f>
        <v>Zlepšení tepelné ochrany obvodového pláště kolejí Harcov, budovy E - Technické zhodnocení</v>
      </c>
      <c r="F45" s="360"/>
      <c r="G45" s="360"/>
      <c r="H45" s="360"/>
      <c r="I45" s="112"/>
      <c r="J45" s="40"/>
      <c r="K45" s="43"/>
    </row>
    <row r="46" spans="2:11" s="1" customFormat="1" ht="14.45" customHeight="1">
      <c r="B46" s="39"/>
      <c r="C46" s="35" t="s">
        <v>92</v>
      </c>
      <c r="D46" s="40"/>
      <c r="E46" s="40"/>
      <c r="F46" s="40"/>
      <c r="G46" s="40"/>
      <c r="H46" s="40"/>
      <c r="I46" s="112"/>
      <c r="J46" s="40"/>
      <c r="K46" s="43"/>
    </row>
    <row r="47" spans="2:11" s="1" customFormat="1" ht="23.25" customHeight="1">
      <c r="B47" s="39"/>
      <c r="C47" s="40"/>
      <c r="D47" s="40"/>
      <c r="E47" s="361" t="str">
        <f>E9</f>
        <v>01 - Kompletní rekonstrukce obvodového pláště</v>
      </c>
      <c r="F47" s="362"/>
      <c r="G47" s="362"/>
      <c r="H47" s="362"/>
      <c r="I47" s="112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2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p.p.č. 324/3, k.ú. Starý Harcov</v>
      </c>
      <c r="G49" s="40"/>
      <c r="H49" s="40"/>
      <c r="I49" s="113" t="s">
        <v>25</v>
      </c>
      <c r="J49" s="114" t="str">
        <f>IF(J12="","",J12)</f>
        <v>14. 6. 2017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2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>Technická univerzita v Liberci</v>
      </c>
      <c r="G51" s="40"/>
      <c r="H51" s="40"/>
      <c r="I51" s="113" t="s">
        <v>35</v>
      </c>
      <c r="J51" s="33" t="str">
        <f>E21</f>
        <v>Architektonická kancelář Luboš Hruška</v>
      </c>
      <c r="K51" s="43"/>
    </row>
    <row r="52" spans="2:11" s="1" customFormat="1" ht="14.45" customHeight="1">
      <c r="B52" s="39"/>
      <c r="C52" s="35" t="s">
        <v>33</v>
      </c>
      <c r="D52" s="40"/>
      <c r="E52" s="40"/>
      <c r="F52" s="33" t="str">
        <f>IF(E18="","",E18)</f>
        <v/>
      </c>
      <c r="G52" s="40"/>
      <c r="H52" s="40"/>
      <c r="I52" s="112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2"/>
      <c r="J53" s="40"/>
      <c r="K53" s="43"/>
    </row>
    <row r="54" spans="2:11" s="1" customFormat="1" ht="29.25" customHeight="1">
      <c r="B54" s="39"/>
      <c r="C54" s="138" t="s">
        <v>95</v>
      </c>
      <c r="D54" s="126"/>
      <c r="E54" s="126"/>
      <c r="F54" s="126"/>
      <c r="G54" s="126"/>
      <c r="H54" s="126"/>
      <c r="I54" s="139"/>
      <c r="J54" s="140" t="s">
        <v>96</v>
      </c>
      <c r="K54" s="14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2"/>
      <c r="J55" s="40"/>
      <c r="K55" s="43"/>
    </row>
    <row r="56" spans="2:47" s="1" customFormat="1" ht="29.25" customHeight="1">
      <c r="B56" s="39"/>
      <c r="C56" s="142" t="s">
        <v>97</v>
      </c>
      <c r="D56" s="40"/>
      <c r="E56" s="40"/>
      <c r="F56" s="40"/>
      <c r="G56" s="40"/>
      <c r="H56" s="40"/>
      <c r="I56" s="112"/>
      <c r="J56" s="122">
        <f>J85</f>
        <v>0</v>
      </c>
      <c r="K56" s="43"/>
      <c r="AU56" s="22" t="s">
        <v>98</v>
      </c>
    </row>
    <row r="57" spans="2:11" s="7" customFormat="1" ht="24.95" customHeight="1">
      <c r="B57" s="143"/>
      <c r="C57" s="144"/>
      <c r="D57" s="145" t="s">
        <v>99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11" s="8" customFormat="1" ht="19.9" customHeight="1">
      <c r="B58" s="150"/>
      <c r="C58" s="151"/>
      <c r="D58" s="152" t="s">
        <v>100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11" s="8" customFormat="1" ht="19.9" customHeight="1">
      <c r="B59" s="150"/>
      <c r="C59" s="151"/>
      <c r="D59" s="152" t="s">
        <v>101</v>
      </c>
      <c r="E59" s="153"/>
      <c r="F59" s="153"/>
      <c r="G59" s="153"/>
      <c r="H59" s="153"/>
      <c r="I59" s="154"/>
      <c r="J59" s="155">
        <f>J214</f>
        <v>0</v>
      </c>
      <c r="K59" s="156"/>
    </row>
    <row r="60" spans="2:11" s="8" customFormat="1" ht="19.9" customHeight="1">
      <c r="B60" s="150"/>
      <c r="C60" s="151"/>
      <c r="D60" s="152" t="s">
        <v>102</v>
      </c>
      <c r="E60" s="153"/>
      <c r="F60" s="153"/>
      <c r="G60" s="153"/>
      <c r="H60" s="153"/>
      <c r="I60" s="154"/>
      <c r="J60" s="155">
        <f>J230</f>
        <v>0</v>
      </c>
      <c r="K60" s="156"/>
    </row>
    <row r="61" spans="2:11" s="8" customFormat="1" ht="19.9" customHeight="1">
      <c r="B61" s="150"/>
      <c r="C61" s="151"/>
      <c r="D61" s="152" t="s">
        <v>103</v>
      </c>
      <c r="E61" s="153"/>
      <c r="F61" s="153"/>
      <c r="G61" s="153"/>
      <c r="H61" s="153"/>
      <c r="I61" s="154"/>
      <c r="J61" s="155">
        <f>J235</f>
        <v>0</v>
      </c>
      <c r="K61" s="156"/>
    </row>
    <row r="62" spans="2:11" s="7" customFormat="1" ht="24.95" customHeight="1">
      <c r="B62" s="143"/>
      <c r="C62" s="144"/>
      <c r="D62" s="145" t="s">
        <v>104</v>
      </c>
      <c r="E62" s="146"/>
      <c r="F62" s="146"/>
      <c r="G62" s="146"/>
      <c r="H62" s="146"/>
      <c r="I62" s="147"/>
      <c r="J62" s="148">
        <f>J237</f>
        <v>0</v>
      </c>
      <c r="K62" s="149"/>
    </row>
    <row r="63" spans="2:11" s="8" customFormat="1" ht="19.9" customHeight="1">
      <c r="B63" s="150"/>
      <c r="C63" s="151"/>
      <c r="D63" s="152" t="s">
        <v>105</v>
      </c>
      <c r="E63" s="153"/>
      <c r="F63" s="153"/>
      <c r="G63" s="153"/>
      <c r="H63" s="153"/>
      <c r="I63" s="154"/>
      <c r="J63" s="155">
        <f>J238</f>
        <v>0</v>
      </c>
      <c r="K63" s="156"/>
    </row>
    <row r="64" spans="2:11" s="8" customFormat="1" ht="19.9" customHeight="1">
      <c r="B64" s="150"/>
      <c r="C64" s="151"/>
      <c r="D64" s="152" t="s">
        <v>106</v>
      </c>
      <c r="E64" s="153"/>
      <c r="F64" s="153"/>
      <c r="G64" s="153"/>
      <c r="H64" s="153"/>
      <c r="I64" s="154"/>
      <c r="J64" s="155">
        <f>J243</f>
        <v>0</v>
      </c>
      <c r="K64" s="156"/>
    </row>
    <row r="65" spans="2:11" s="8" customFormat="1" ht="19.9" customHeight="1">
      <c r="B65" s="150"/>
      <c r="C65" s="151"/>
      <c r="D65" s="152" t="s">
        <v>107</v>
      </c>
      <c r="E65" s="153"/>
      <c r="F65" s="153"/>
      <c r="G65" s="153"/>
      <c r="H65" s="153"/>
      <c r="I65" s="154"/>
      <c r="J65" s="155">
        <f>J315</f>
        <v>0</v>
      </c>
      <c r="K65" s="156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12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33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36"/>
      <c r="J71" s="58"/>
      <c r="K71" s="58"/>
      <c r="L71" s="59"/>
    </row>
    <row r="72" spans="2:12" s="1" customFormat="1" ht="36.95" customHeight="1">
      <c r="B72" s="39"/>
      <c r="C72" s="60" t="s">
        <v>108</v>
      </c>
      <c r="D72" s="61"/>
      <c r="E72" s="61"/>
      <c r="F72" s="61"/>
      <c r="G72" s="61"/>
      <c r="H72" s="61"/>
      <c r="I72" s="157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57"/>
      <c r="J73" s="61"/>
      <c r="K73" s="61"/>
      <c r="L73" s="59"/>
    </row>
    <row r="74" spans="2:12" s="1" customFormat="1" ht="14.45" customHeight="1">
      <c r="B74" s="39"/>
      <c r="C74" s="63" t="s">
        <v>18</v>
      </c>
      <c r="D74" s="61"/>
      <c r="E74" s="61"/>
      <c r="F74" s="61"/>
      <c r="G74" s="61"/>
      <c r="H74" s="61"/>
      <c r="I74" s="157"/>
      <c r="J74" s="61"/>
      <c r="K74" s="61"/>
      <c r="L74" s="59"/>
    </row>
    <row r="75" spans="2:12" s="1" customFormat="1" ht="22.5" customHeight="1">
      <c r="B75" s="39"/>
      <c r="C75" s="61"/>
      <c r="D75" s="61"/>
      <c r="E75" s="363" t="str">
        <f>E7</f>
        <v>Zlepšení tepelné ochrany obvodového pláště kolejí Harcov, budovy E - Technické zhodnocení</v>
      </c>
      <c r="F75" s="364"/>
      <c r="G75" s="364"/>
      <c r="H75" s="364"/>
      <c r="I75" s="157"/>
      <c r="J75" s="61"/>
      <c r="K75" s="61"/>
      <c r="L75" s="59"/>
    </row>
    <row r="76" spans="2:12" s="1" customFormat="1" ht="14.45" customHeight="1">
      <c r="B76" s="39"/>
      <c r="C76" s="63" t="s">
        <v>92</v>
      </c>
      <c r="D76" s="61"/>
      <c r="E76" s="61"/>
      <c r="F76" s="61"/>
      <c r="G76" s="61"/>
      <c r="H76" s="61"/>
      <c r="I76" s="157"/>
      <c r="J76" s="61"/>
      <c r="K76" s="61"/>
      <c r="L76" s="59"/>
    </row>
    <row r="77" spans="2:12" s="1" customFormat="1" ht="23.25" customHeight="1">
      <c r="B77" s="39"/>
      <c r="C77" s="61"/>
      <c r="D77" s="61"/>
      <c r="E77" s="339" t="str">
        <f>E9</f>
        <v>01 - Kompletní rekonstrukce obvodového pláště</v>
      </c>
      <c r="F77" s="365"/>
      <c r="G77" s="365"/>
      <c r="H77" s="365"/>
      <c r="I77" s="157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57"/>
      <c r="J78" s="61"/>
      <c r="K78" s="61"/>
      <c r="L78" s="59"/>
    </row>
    <row r="79" spans="2:12" s="1" customFormat="1" ht="18" customHeight="1">
      <c r="B79" s="39"/>
      <c r="C79" s="63" t="s">
        <v>23</v>
      </c>
      <c r="D79" s="61"/>
      <c r="E79" s="61"/>
      <c r="F79" s="158" t="str">
        <f>F12</f>
        <v>p.p.č. 324/3, k.ú. Starý Harcov</v>
      </c>
      <c r="G79" s="61"/>
      <c r="H79" s="61"/>
      <c r="I79" s="159" t="s">
        <v>25</v>
      </c>
      <c r="J79" s="71" t="str">
        <f>IF(J12="","",J12)</f>
        <v>14. 6. 2017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57"/>
      <c r="J80" s="61"/>
      <c r="K80" s="61"/>
      <c r="L80" s="59"/>
    </row>
    <row r="81" spans="2:12" s="1" customFormat="1" ht="13.5">
      <c r="B81" s="39"/>
      <c r="C81" s="63" t="s">
        <v>27</v>
      </c>
      <c r="D81" s="61"/>
      <c r="E81" s="61"/>
      <c r="F81" s="158" t="str">
        <f>E15</f>
        <v>Technická univerzita v Liberci</v>
      </c>
      <c r="G81" s="61"/>
      <c r="H81" s="61"/>
      <c r="I81" s="159" t="s">
        <v>35</v>
      </c>
      <c r="J81" s="158" t="str">
        <f>E21</f>
        <v>Architektonická kancelář Luboš Hruška</v>
      </c>
      <c r="K81" s="61"/>
      <c r="L81" s="59"/>
    </row>
    <row r="82" spans="2:12" s="1" customFormat="1" ht="14.45" customHeight="1">
      <c r="B82" s="39"/>
      <c r="C82" s="63" t="s">
        <v>33</v>
      </c>
      <c r="D82" s="61"/>
      <c r="E82" s="61"/>
      <c r="F82" s="158" t="str">
        <f>IF(E18="","",E18)</f>
        <v/>
      </c>
      <c r="G82" s="61"/>
      <c r="H82" s="61"/>
      <c r="I82" s="157"/>
      <c r="J82" s="61"/>
      <c r="K82" s="61"/>
      <c r="L82" s="59"/>
    </row>
    <row r="83" spans="2:12" s="1" customFormat="1" ht="10.35" customHeight="1">
      <c r="B83" s="39"/>
      <c r="C83" s="61"/>
      <c r="D83" s="61"/>
      <c r="E83" s="61"/>
      <c r="F83" s="61"/>
      <c r="G83" s="61"/>
      <c r="H83" s="61"/>
      <c r="I83" s="157"/>
      <c r="J83" s="61"/>
      <c r="K83" s="61"/>
      <c r="L83" s="59"/>
    </row>
    <row r="84" spans="2:20" s="9" customFormat="1" ht="29.25" customHeight="1">
      <c r="B84" s="160"/>
      <c r="C84" s="161" t="s">
        <v>109</v>
      </c>
      <c r="D84" s="162" t="s">
        <v>60</v>
      </c>
      <c r="E84" s="162" t="s">
        <v>56</v>
      </c>
      <c r="F84" s="162" t="s">
        <v>110</v>
      </c>
      <c r="G84" s="162" t="s">
        <v>111</v>
      </c>
      <c r="H84" s="162" t="s">
        <v>112</v>
      </c>
      <c r="I84" s="163" t="s">
        <v>113</v>
      </c>
      <c r="J84" s="162" t="s">
        <v>96</v>
      </c>
      <c r="K84" s="164" t="s">
        <v>114</v>
      </c>
      <c r="L84" s="165"/>
      <c r="M84" s="79" t="s">
        <v>115</v>
      </c>
      <c r="N84" s="80" t="s">
        <v>45</v>
      </c>
      <c r="O84" s="80" t="s">
        <v>116</v>
      </c>
      <c r="P84" s="80" t="s">
        <v>117</v>
      </c>
      <c r="Q84" s="80" t="s">
        <v>118</v>
      </c>
      <c r="R84" s="80" t="s">
        <v>119</v>
      </c>
      <c r="S84" s="80" t="s">
        <v>120</v>
      </c>
      <c r="T84" s="81" t="s">
        <v>121</v>
      </c>
    </row>
    <row r="85" spans="2:63" s="1" customFormat="1" ht="29.25" customHeight="1">
      <c r="B85" s="39"/>
      <c r="C85" s="85" t="s">
        <v>97</v>
      </c>
      <c r="D85" s="61"/>
      <c r="E85" s="61"/>
      <c r="F85" s="61"/>
      <c r="G85" s="61"/>
      <c r="H85" s="61"/>
      <c r="I85" s="157"/>
      <c r="J85" s="166">
        <f>BK85</f>
        <v>0</v>
      </c>
      <c r="K85" s="61"/>
      <c r="L85" s="59"/>
      <c r="M85" s="82"/>
      <c r="N85" s="83"/>
      <c r="O85" s="83"/>
      <c r="P85" s="167">
        <f>P86+P237</f>
        <v>0</v>
      </c>
      <c r="Q85" s="83"/>
      <c r="R85" s="167">
        <f>R86+R237</f>
        <v>113.54819234</v>
      </c>
      <c r="S85" s="83"/>
      <c r="T85" s="168">
        <f>T86+T237</f>
        <v>5.795069999999999</v>
      </c>
      <c r="AT85" s="22" t="s">
        <v>74</v>
      </c>
      <c r="AU85" s="22" t="s">
        <v>98</v>
      </c>
      <c r="BK85" s="169">
        <f>BK86+BK237</f>
        <v>0</v>
      </c>
    </row>
    <row r="86" spans="2:63" s="10" customFormat="1" ht="37.35" customHeight="1">
      <c r="B86" s="170"/>
      <c r="C86" s="171"/>
      <c r="D86" s="172" t="s">
        <v>74</v>
      </c>
      <c r="E86" s="173" t="s">
        <v>122</v>
      </c>
      <c r="F86" s="173" t="s">
        <v>123</v>
      </c>
      <c r="G86" s="171"/>
      <c r="H86" s="171"/>
      <c r="I86" s="174"/>
      <c r="J86" s="175">
        <f>BK86</f>
        <v>0</v>
      </c>
      <c r="K86" s="171"/>
      <c r="L86" s="176"/>
      <c r="M86" s="177"/>
      <c r="N86" s="178"/>
      <c r="O86" s="178"/>
      <c r="P86" s="179">
        <f>P87+P214+P230+P235</f>
        <v>0</v>
      </c>
      <c r="Q86" s="178"/>
      <c r="R86" s="179">
        <f>R87+R214+R230+R235</f>
        <v>97.39440234</v>
      </c>
      <c r="S86" s="178"/>
      <c r="T86" s="180">
        <f>T87+T214+T230+T235</f>
        <v>0</v>
      </c>
      <c r="AR86" s="181" t="s">
        <v>83</v>
      </c>
      <c r="AT86" s="182" t="s">
        <v>74</v>
      </c>
      <c r="AU86" s="182" t="s">
        <v>75</v>
      </c>
      <c r="AY86" s="181" t="s">
        <v>124</v>
      </c>
      <c r="BK86" s="183">
        <f>BK87+BK214+BK230+BK235</f>
        <v>0</v>
      </c>
    </row>
    <row r="87" spans="2:63" s="10" customFormat="1" ht="19.9" customHeight="1">
      <c r="B87" s="170"/>
      <c r="C87" s="171"/>
      <c r="D87" s="184" t="s">
        <v>74</v>
      </c>
      <c r="E87" s="185" t="s">
        <v>125</v>
      </c>
      <c r="F87" s="185" t="s">
        <v>126</v>
      </c>
      <c r="G87" s="171"/>
      <c r="H87" s="171"/>
      <c r="I87" s="174"/>
      <c r="J87" s="186">
        <f>BK87</f>
        <v>0</v>
      </c>
      <c r="K87" s="171"/>
      <c r="L87" s="176"/>
      <c r="M87" s="177"/>
      <c r="N87" s="178"/>
      <c r="O87" s="178"/>
      <c r="P87" s="179">
        <f>SUM(P88:P213)</f>
        <v>0</v>
      </c>
      <c r="Q87" s="178"/>
      <c r="R87" s="179">
        <f>SUM(R88:R213)</f>
        <v>97.39440234</v>
      </c>
      <c r="S87" s="178"/>
      <c r="T87" s="180">
        <f>SUM(T88:T213)</f>
        <v>0</v>
      </c>
      <c r="AR87" s="181" t="s">
        <v>83</v>
      </c>
      <c r="AT87" s="182" t="s">
        <v>74</v>
      </c>
      <c r="AU87" s="182" t="s">
        <v>83</v>
      </c>
      <c r="AY87" s="181" t="s">
        <v>124</v>
      </c>
      <c r="BK87" s="183">
        <f>SUM(BK88:BK213)</f>
        <v>0</v>
      </c>
    </row>
    <row r="88" spans="2:65" s="1" customFormat="1" ht="31.5" customHeight="1">
      <c r="B88" s="39"/>
      <c r="C88" s="187" t="s">
        <v>127</v>
      </c>
      <c r="D88" s="187" t="s">
        <v>128</v>
      </c>
      <c r="E88" s="188" t="s">
        <v>129</v>
      </c>
      <c r="F88" s="189" t="s">
        <v>130</v>
      </c>
      <c r="G88" s="190" t="s">
        <v>131</v>
      </c>
      <c r="H88" s="191">
        <v>107.5</v>
      </c>
      <c r="I88" s="192"/>
      <c r="J88" s="193">
        <f>ROUND(I88*H88,2)</f>
        <v>0</v>
      </c>
      <c r="K88" s="189" t="s">
        <v>132</v>
      </c>
      <c r="L88" s="59"/>
      <c r="M88" s="194" t="s">
        <v>21</v>
      </c>
      <c r="N88" s="195" t="s">
        <v>46</v>
      </c>
      <c r="O88" s="40"/>
      <c r="P88" s="196">
        <f>O88*H88</f>
        <v>0</v>
      </c>
      <c r="Q88" s="196">
        <v>0.00026</v>
      </c>
      <c r="R88" s="196">
        <f>Q88*H88</f>
        <v>0.02795</v>
      </c>
      <c r="S88" s="196">
        <v>0</v>
      </c>
      <c r="T88" s="197">
        <f>S88*H88</f>
        <v>0</v>
      </c>
      <c r="AR88" s="22" t="s">
        <v>133</v>
      </c>
      <c r="AT88" s="22" t="s">
        <v>128</v>
      </c>
      <c r="AU88" s="22" t="s">
        <v>85</v>
      </c>
      <c r="AY88" s="22" t="s">
        <v>124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22" t="s">
        <v>83</v>
      </c>
      <c r="BK88" s="198">
        <f>ROUND(I88*H88,2)</f>
        <v>0</v>
      </c>
      <c r="BL88" s="22" t="s">
        <v>133</v>
      </c>
      <c r="BM88" s="22" t="s">
        <v>134</v>
      </c>
    </row>
    <row r="89" spans="2:51" s="11" customFormat="1" ht="13.5">
      <c r="B89" s="199"/>
      <c r="C89" s="200"/>
      <c r="D89" s="201" t="s">
        <v>135</v>
      </c>
      <c r="E89" s="202" t="s">
        <v>21</v>
      </c>
      <c r="F89" s="203" t="s">
        <v>136</v>
      </c>
      <c r="G89" s="200"/>
      <c r="H89" s="204">
        <v>107.5</v>
      </c>
      <c r="I89" s="205"/>
      <c r="J89" s="200"/>
      <c r="K89" s="200"/>
      <c r="L89" s="206"/>
      <c r="M89" s="207"/>
      <c r="N89" s="208"/>
      <c r="O89" s="208"/>
      <c r="P89" s="208"/>
      <c r="Q89" s="208"/>
      <c r="R89" s="208"/>
      <c r="S89" s="208"/>
      <c r="T89" s="209"/>
      <c r="AT89" s="210" t="s">
        <v>135</v>
      </c>
      <c r="AU89" s="210" t="s">
        <v>85</v>
      </c>
      <c r="AV89" s="11" t="s">
        <v>85</v>
      </c>
      <c r="AW89" s="11" t="s">
        <v>38</v>
      </c>
      <c r="AX89" s="11" t="s">
        <v>75</v>
      </c>
      <c r="AY89" s="210" t="s">
        <v>124</v>
      </c>
    </row>
    <row r="90" spans="2:51" s="12" customFormat="1" ht="13.5">
      <c r="B90" s="211"/>
      <c r="C90" s="212"/>
      <c r="D90" s="213" t="s">
        <v>135</v>
      </c>
      <c r="E90" s="214" t="s">
        <v>21</v>
      </c>
      <c r="F90" s="215" t="s">
        <v>137</v>
      </c>
      <c r="G90" s="212"/>
      <c r="H90" s="216">
        <v>107.5</v>
      </c>
      <c r="I90" s="217"/>
      <c r="J90" s="212"/>
      <c r="K90" s="212"/>
      <c r="L90" s="218"/>
      <c r="M90" s="219"/>
      <c r="N90" s="220"/>
      <c r="O90" s="220"/>
      <c r="P90" s="220"/>
      <c r="Q90" s="220"/>
      <c r="R90" s="220"/>
      <c r="S90" s="220"/>
      <c r="T90" s="221"/>
      <c r="AT90" s="222" t="s">
        <v>135</v>
      </c>
      <c r="AU90" s="222" t="s">
        <v>85</v>
      </c>
      <c r="AV90" s="12" t="s">
        <v>133</v>
      </c>
      <c r="AW90" s="12" t="s">
        <v>38</v>
      </c>
      <c r="AX90" s="12" t="s">
        <v>83</v>
      </c>
      <c r="AY90" s="222" t="s">
        <v>124</v>
      </c>
    </row>
    <row r="91" spans="2:65" s="1" customFormat="1" ht="31.5" customHeight="1">
      <c r="B91" s="39"/>
      <c r="C91" s="187" t="s">
        <v>138</v>
      </c>
      <c r="D91" s="187" t="s">
        <v>128</v>
      </c>
      <c r="E91" s="188" t="s">
        <v>139</v>
      </c>
      <c r="F91" s="189" t="s">
        <v>140</v>
      </c>
      <c r="G91" s="190" t="s">
        <v>131</v>
      </c>
      <c r="H91" s="191">
        <v>107.5</v>
      </c>
      <c r="I91" s="192"/>
      <c r="J91" s="193">
        <f>ROUND(I91*H91,2)</f>
        <v>0</v>
      </c>
      <c r="K91" s="189" t="s">
        <v>132</v>
      </c>
      <c r="L91" s="59"/>
      <c r="M91" s="194" t="s">
        <v>21</v>
      </c>
      <c r="N91" s="195" t="s">
        <v>46</v>
      </c>
      <c r="O91" s="40"/>
      <c r="P91" s="196">
        <f>O91*H91</f>
        <v>0</v>
      </c>
      <c r="Q91" s="196">
        <v>0.00489</v>
      </c>
      <c r="R91" s="196">
        <f>Q91*H91</f>
        <v>0.525675</v>
      </c>
      <c r="S91" s="196">
        <v>0</v>
      </c>
      <c r="T91" s="197">
        <f>S91*H91</f>
        <v>0</v>
      </c>
      <c r="AR91" s="22" t="s">
        <v>133</v>
      </c>
      <c r="AT91" s="22" t="s">
        <v>128</v>
      </c>
      <c r="AU91" s="22" t="s">
        <v>85</v>
      </c>
      <c r="AY91" s="22" t="s">
        <v>124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22" t="s">
        <v>83</v>
      </c>
      <c r="BK91" s="198">
        <f>ROUND(I91*H91,2)</f>
        <v>0</v>
      </c>
      <c r="BL91" s="22" t="s">
        <v>133</v>
      </c>
      <c r="BM91" s="22" t="s">
        <v>141</v>
      </c>
    </row>
    <row r="92" spans="2:51" s="11" customFormat="1" ht="13.5">
      <c r="B92" s="199"/>
      <c r="C92" s="200"/>
      <c r="D92" s="201" t="s">
        <v>135</v>
      </c>
      <c r="E92" s="202" t="s">
        <v>21</v>
      </c>
      <c r="F92" s="203" t="s">
        <v>136</v>
      </c>
      <c r="G92" s="200"/>
      <c r="H92" s="204">
        <v>107.5</v>
      </c>
      <c r="I92" s="205"/>
      <c r="J92" s="200"/>
      <c r="K92" s="200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135</v>
      </c>
      <c r="AU92" s="210" t="s">
        <v>85</v>
      </c>
      <c r="AV92" s="11" t="s">
        <v>85</v>
      </c>
      <c r="AW92" s="11" t="s">
        <v>38</v>
      </c>
      <c r="AX92" s="11" t="s">
        <v>75</v>
      </c>
      <c r="AY92" s="210" t="s">
        <v>124</v>
      </c>
    </row>
    <row r="93" spans="2:51" s="12" customFormat="1" ht="13.5">
      <c r="B93" s="211"/>
      <c r="C93" s="212"/>
      <c r="D93" s="213" t="s">
        <v>135</v>
      </c>
      <c r="E93" s="214" t="s">
        <v>21</v>
      </c>
      <c r="F93" s="215" t="s">
        <v>137</v>
      </c>
      <c r="G93" s="212"/>
      <c r="H93" s="216">
        <v>107.5</v>
      </c>
      <c r="I93" s="217"/>
      <c r="J93" s="212"/>
      <c r="K93" s="212"/>
      <c r="L93" s="218"/>
      <c r="M93" s="219"/>
      <c r="N93" s="220"/>
      <c r="O93" s="220"/>
      <c r="P93" s="220"/>
      <c r="Q93" s="220"/>
      <c r="R93" s="220"/>
      <c r="S93" s="220"/>
      <c r="T93" s="221"/>
      <c r="AT93" s="222" t="s">
        <v>135</v>
      </c>
      <c r="AU93" s="222" t="s">
        <v>85</v>
      </c>
      <c r="AV93" s="12" t="s">
        <v>133</v>
      </c>
      <c r="AW93" s="12" t="s">
        <v>38</v>
      </c>
      <c r="AX93" s="12" t="s">
        <v>83</v>
      </c>
      <c r="AY93" s="222" t="s">
        <v>124</v>
      </c>
    </row>
    <row r="94" spans="2:65" s="1" customFormat="1" ht="31.5" customHeight="1">
      <c r="B94" s="39"/>
      <c r="C94" s="187" t="s">
        <v>142</v>
      </c>
      <c r="D94" s="187" t="s">
        <v>128</v>
      </c>
      <c r="E94" s="188" t="s">
        <v>143</v>
      </c>
      <c r="F94" s="189" t="s">
        <v>144</v>
      </c>
      <c r="G94" s="190" t="s">
        <v>131</v>
      </c>
      <c r="H94" s="191">
        <v>107.5</v>
      </c>
      <c r="I94" s="192"/>
      <c r="J94" s="193">
        <f>ROUND(I94*H94,2)</f>
        <v>0</v>
      </c>
      <c r="K94" s="189" t="s">
        <v>132</v>
      </c>
      <c r="L94" s="59"/>
      <c r="M94" s="194" t="s">
        <v>21</v>
      </c>
      <c r="N94" s="195" t="s">
        <v>46</v>
      </c>
      <c r="O94" s="40"/>
      <c r="P94" s="196">
        <f>O94*H94</f>
        <v>0</v>
      </c>
      <c r="Q94" s="196">
        <v>0.00828</v>
      </c>
      <c r="R94" s="196">
        <f>Q94*H94</f>
        <v>0.8900999999999999</v>
      </c>
      <c r="S94" s="196">
        <v>0</v>
      </c>
      <c r="T94" s="197">
        <f>S94*H94</f>
        <v>0</v>
      </c>
      <c r="AR94" s="22" t="s">
        <v>133</v>
      </c>
      <c r="AT94" s="22" t="s">
        <v>128</v>
      </c>
      <c r="AU94" s="22" t="s">
        <v>85</v>
      </c>
      <c r="AY94" s="22" t="s">
        <v>124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22" t="s">
        <v>83</v>
      </c>
      <c r="BK94" s="198">
        <f>ROUND(I94*H94,2)</f>
        <v>0</v>
      </c>
      <c r="BL94" s="22" t="s">
        <v>133</v>
      </c>
      <c r="BM94" s="22" t="s">
        <v>145</v>
      </c>
    </row>
    <row r="95" spans="2:51" s="11" customFormat="1" ht="13.5">
      <c r="B95" s="199"/>
      <c r="C95" s="200"/>
      <c r="D95" s="201" t="s">
        <v>135</v>
      </c>
      <c r="E95" s="202" t="s">
        <v>21</v>
      </c>
      <c r="F95" s="203" t="s">
        <v>136</v>
      </c>
      <c r="G95" s="200"/>
      <c r="H95" s="204">
        <v>107.5</v>
      </c>
      <c r="I95" s="205"/>
      <c r="J95" s="200"/>
      <c r="K95" s="200"/>
      <c r="L95" s="206"/>
      <c r="M95" s="207"/>
      <c r="N95" s="208"/>
      <c r="O95" s="208"/>
      <c r="P95" s="208"/>
      <c r="Q95" s="208"/>
      <c r="R95" s="208"/>
      <c r="S95" s="208"/>
      <c r="T95" s="209"/>
      <c r="AT95" s="210" t="s">
        <v>135</v>
      </c>
      <c r="AU95" s="210" t="s">
        <v>85</v>
      </c>
      <c r="AV95" s="11" t="s">
        <v>85</v>
      </c>
      <c r="AW95" s="11" t="s">
        <v>38</v>
      </c>
      <c r="AX95" s="11" t="s">
        <v>75</v>
      </c>
      <c r="AY95" s="210" t="s">
        <v>124</v>
      </c>
    </row>
    <row r="96" spans="2:51" s="12" customFormat="1" ht="13.5">
      <c r="B96" s="211"/>
      <c r="C96" s="212"/>
      <c r="D96" s="213" t="s">
        <v>135</v>
      </c>
      <c r="E96" s="214" t="s">
        <v>21</v>
      </c>
      <c r="F96" s="215" t="s">
        <v>137</v>
      </c>
      <c r="G96" s="212"/>
      <c r="H96" s="216">
        <v>107.5</v>
      </c>
      <c r="I96" s="217"/>
      <c r="J96" s="212"/>
      <c r="K96" s="212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135</v>
      </c>
      <c r="AU96" s="222" t="s">
        <v>85</v>
      </c>
      <c r="AV96" s="12" t="s">
        <v>133</v>
      </c>
      <c r="AW96" s="12" t="s">
        <v>38</v>
      </c>
      <c r="AX96" s="12" t="s">
        <v>83</v>
      </c>
      <c r="AY96" s="222" t="s">
        <v>124</v>
      </c>
    </row>
    <row r="97" spans="2:65" s="1" customFormat="1" ht="22.5" customHeight="1">
      <c r="B97" s="39"/>
      <c r="C97" s="223" t="s">
        <v>146</v>
      </c>
      <c r="D97" s="223" t="s">
        <v>147</v>
      </c>
      <c r="E97" s="224" t="s">
        <v>148</v>
      </c>
      <c r="F97" s="225" t="s">
        <v>149</v>
      </c>
      <c r="G97" s="226" t="s">
        <v>131</v>
      </c>
      <c r="H97" s="227">
        <v>109.65</v>
      </c>
      <c r="I97" s="228"/>
      <c r="J97" s="229">
        <f>ROUND(I97*H97,2)</f>
        <v>0</v>
      </c>
      <c r="K97" s="225" t="s">
        <v>132</v>
      </c>
      <c r="L97" s="230"/>
      <c r="M97" s="231" t="s">
        <v>21</v>
      </c>
      <c r="N97" s="232" t="s">
        <v>46</v>
      </c>
      <c r="O97" s="40"/>
      <c r="P97" s="196">
        <f>O97*H97</f>
        <v>0</v>
      </c>
      <c r="Q97" s="196">
        <v>0.0003</v>
      </c>
      <c r="R97" s="196">
        <f>Q97*H97</f>
        <v>0.032895</v>
      </c>
      <c r="S97" s="196">
        <v>0</v>
      </c>
      <c r="T97" s="197">
        <f>S97*H97</f>
        <v>0</v>
      </c>
      <c r="AR97" s="22" t="s">
        <v>142</v>
      </c>
      <c r="AT97" s="22" t="s">
        <v>147</v>
      </c>
      <c r="AU97" s="22" t="s">
        <v>85</v>
      </c>
      <c r="AY97" s="22" t="s">
        <v>124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22" t="s">
        <v>83</v>
      </c>
      <c r="BK97" s="198">
        <f>ROUND(I97*H97,2)</f>
        <v>0</v>
      </c>
      <c r="BL97" s="22" t="s">
        <v>133</v>
      </c>
      <c r="BM97" s="22" t="s">
        <v>150</v>
      </c>
    </row>
    <row r="98" spans="2:47" s="1" customFormat="1" ht="27">
      <c r="B98" s="39"/>
      <c r="C98" s="61"/>
      <c r="D98" s="201" t="s">
        <v>151</v>
      </c>
      <c r="E98" s="61"/>
      <c r="F98" s="233" t="s">
        <v>152</v>
      </c>
      <c r="G98" s="61"/>
      <c r="H98" s="61"/>
      <c r="I98" s="157"/>
      <c r="J98" s="61"/>
      <c r="K98" s="61"/>
      <c r="L98" s="59"/>
      <c r="M98" s="234"/>
      <c r="N98" s="40"/>
      <c r="O98" s="40"/>
      <c r="P98" s="40"/>
      <c r="Q98" s="40"/>
      <c r="R98" s="40"/>
      <c r="S98" s="40"/>
      <c r="T98" s="76"/>
      <c r="AT98" s="22" t="s">
        <v>151</v>
      </c>
      <c r="AU98" s="22" t="s">
        <v>85</v>
      </c>
    </row>
    <row r="99" spans="2:51" s="11" customFormat="1" ht="13.5">
      <c r="B99" s="199"/>
      <c r="C99" s="200"/>
      <c r="D99" s="201" t="s">
        <v>135</v>
      </c>
      <c r="E99" s="202" t="s">
        <v>21</v>
      </c>
      <c r="F99" s="203" t="s">
        <v>153</v>
      </c>
      <c r="G99" s="200"/>
      <c r="H99" s="204">
        <v>109.65</v>
      </c>
      <c r="I99" s="205"/>
      <c r="J99" s="200"/>
      <c r="K99" s="200"/>
      <c r="L99" s="206"/>
      <c r="M99" s="207"/>
      <c r="N99" s="208"/>
      <c r="O99" s="208"/>
      <c r="P99" s="208"/>
      <c r="Q99" s="208"/>
      <c r="R99" s="208"/>
      <c r="S99" s="208"/>
      <c r="T99" s="209"/>
      <c r="AT99" s="210" t="s">
        <v>135</v>
      </c>
      <c r="AU99" s="210" t="s">
        <v>85</v>
      </c>
      <c r="AV99" s="11" t="s">
        <v>85</v>
      </c>
      <c r="AW99" s="11" t="s">
        <v>38</v>
      </c>
      <c r="AX99" s="11" t="s">
        <v>75</v>
      </c>
      <c r="AY99" s="210" t="s">
        <v>124</v>
      </c>
    </row>
    <row r="100" spans="2:51" s="12" customFormat="1" ht="13.5">
      <c r="B100" s="211"/>
      <c r="C100" s="212"/>
      <c r="D100" s="213" t="s">
        <v>135</v>
      </c>
      <c r="E100" s="214" t="s">
        <v>21</v>
      </c>
      <c r="F100" s="215" t="s">
        <v>137</v>
      </c>
      <c r="G100" s="212"/>
      <c r="H100" s="216">
        <v>109.65</v>
      </c>
      <c r="I100" s="217"/>
      <c r="J100" s="212"/>
      <c r="K100" s="212"/>
      <c r="L100" s="218"/>
      <c r="M100" s="219"/>
      <c r="N100" s="220"/>
      <c r="O100" s="220"/>
      <c r="P100" s="220"/>
      <c r="Q100" s="220"/>
      <c r="R100" s="220"/>
      <c r="S100" s="220"/>
      <c r="T100" s="221"/>
      <c r="AT100" s="222" t="s">
        <v>135</v>
      </c>
      <c r="AU100" s="222" t="s">
        <v>85</v>
      </c>
      <c r="AV100" s="12" t="s">
        <v>133</v>
      </c>
      <c r="AW100" s="12" t="s">
        <v>38</v>
      </c>
      <c r="AX100" s="12" t="s">
        <v>83</v>
      </c>
      <c r="AY100" s="222" t="s">
        <v>124</v>
      </c>
    </row>
    <row r="101" spans="2:65" s="1" customFormat="1" ht="31.5" customHeight="1">
      <c r="B101" s="39"/>
      <c r="C101" s="187" t="s">
        <v>154</v>
      </c>
      <c r="D101" s="187" t="s">
        <v>128</v>
      </c>
      <c r="E101" s="188" t="s">
        <v>155</v>
      </c>
      <c r="F101" s="189" t="s">
        <v>156</v>
      </c>
      <c r="G101" s="190" t="s">
        <v>131</v>
      </c>
      <c r="H101" s="191">
        <v>4216.6</v>
      </c>
      <c r="I101" s="192"/>
      <c r="J101" s="193">
        <f>ROUND(I101*H101,2)</f>
        <v>0</v>
      </c>
      <c r="K101" s="189" t="s">
        <v>132</v>
      </c>
      <c r="L101" s="59"/>
      <c r="M101" s="194" t="s">
        <v>21</v>
      </c>
      <c r="N101" s="195" t="s">
        <v>46</v>
      </c>
      <c r="O101" s="40"/>
      <c r="P101" s="196">
        <f>O101*H101</f>
        <v>0</v>
      </c>
      <c r="Q101" s="196">
        <v>0.00026</v>
      </c>
      <c r="R101" s="196">
        <f>Q101*H101</f>
        <v>1.096316</v>
      </c>
      <c r="S101" s="196">
        <v>0</v>
      </c>
      <c r="T101" s="197">
        <f>S101*H101</f>
        <v>0</v>
      </c>
      <c r="AR101" s="22" t="s">
        <v>133</v>
      </c>
      <c r="AT101" s="22" t="s">
        <v>128</v>
      </c>
      <c r="AU101" s="22" t="s">
        <v>85</v>
      </c>
      <c r="AY101" s="22" t="s">
        <v>124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22" t="s">
        <v>83</v>
      </c>
      <c r="BK101" s="198">
        <f>ROUND(I101*H101,2)</f>
        <v>0</v>
      </c>
      <c r="BL101" s="22" t="s">
        <v>133</v>
      </c>
      <c r="BM101" s="22" t="s">
        <v>157</v>
      </c>
    </row>
    <row r="102" spans="2:51" s="11" customFormat="1" ht="27">
      <c r="B102" s="199"/>
      <c r="C102" s="200"/>
      <c r="D102" s="201" t="s">
        <v>135</v>
      </c>
      <c r="E102" s="202" t="s">
        <v>21</v>
      </c>
      <c r="F102" s="203" t="s">
        <v>158</v>
      </c>
      <c r="G102" s="200"/>
      <c r="H102" s="204">
        <v>3597.24</v>
      </c>
      <c r="I102" s="205"/>
      <c r="J102" s="200"/>
      <c r="K102" s="200"/>
      <c r="L102" s="206"/>
      <c r="M102" s="207"/>
      <c r="N102" s="208"/>
      <c r="O102" s="208"/>
      <c r="P102" s="208"/>
      <c r="Q102" s="208"/>
      <c r="R102" s="208"/>
      <c r="S102" s="208"/>
      <c r="T102" s="209"/>
      <c r="AT102" s="210" t="s">
        <v>135</v>
      </c>
      <c r="AU102" s="210" t="s">
        <v>85</v>
      </c>
      <c r="AV102" s="11" t="s">
        <v>85</v>
      </c>
      <c r="AW102" s="11" t="s">
        <v>38</v>
      </c>
      <c r="AX102" s="11" t="s">
        <v>75</v>
      </c>
      <c r="AY102" s="210" t="s">
        <v>124</v>
      </c>
    </row>
    <row r="103" spans="2:51" s="11" customFormat="1" ht="13.5">
      <c r="B103" s="199"/>
      <c r="C103" s="200"/>
      <c r="D103" s="201" t="s">
        <v>135</v>
      </c>
      <c r="E103" s="202" t="s">
        <v>21</v>
      </c>
      <c r="F103" s="203" t="s">
        <v>159</v>
      </c>
      <c r="G103" s="200"/>
      <c r="H103" s="204">
        <v>619.36</v>
      </c>
      <c r="I103" s="205"/>
      <c r="J103" s="200"/>
      <c r="K103" s="200"/>
      <c r="L103" s="206"/>
      <c r="M103" s="207"/>
      <c r="N103" s="208"/>
      <c r="O103" s="208"/>
      <c r="P103" s="208"/>
      <c r="Q103" s="208"/>
      <c r="R103" s="208"/>
      <c r="S103" s="208"/>
      <c r="T103" s="209"/>
      <c r="AT103" s="210" t="s">
        <v>135</v>
      </c>
      <c r="AU103" s="210" t="s">
        <v>85</v>
      </c>
      <c r="AV103" s="11" t="s">
        <v>85</v>
      </c>
      <c r="AW103" s="11" t="s">
        <v>38</v>
      </c>
      <c r="AX103" s="11" t="s">
        <v>75</v>
      </c>
      <c r="AY103" s="210" t="s">
        <v>124</v>
      </c>
    </row>
    <row r="104" spans="2:51" s="12" customFormat="1" ht="13.5">
      <c r="B104" s="211"/>
      <c r="C104" s="212"/>
      <c r="D104" s="213" t="s">
        <v>135</v>
      </c>
      <c r="E104" s="214" t="s">
        <v>21</v>
      </c>
      <c r="F104" s="215" t="s">
        <v>137</v>
      </c>
      <c r="G104" s="212"/>
      <c r="H104" s="216">
        <v>4216.6</v>
      </c>
      <c r="I104" s="217"/>
      <c r="J104" s="212"/>
      <c r="K104" s="212"/>
      <c r="L104" s="218"/>
      <c r="M104" s="219"/>
      <c r="N104" s="220"/>
      <c r="O104" s="220"/>
      <c r="P104" s="220"/>
      <c r="Q104" s="220"/>
      <c r="R104" s="220"/>
      <c r="S104" s="220"/>
      <c r="T104" s="221"/>
      <c r="AT104" s="222" t="s">
        <v>135</v>
      </c>
      <c r="AU104" s="222" t="s">
        <v>85</v>
      </c>
      <c r="AV104" s="12" t="s">
        <v>133</v>
      </c>
      <c r="AW104" s="12" t="s">
        <v>38</v>
      </c>
      <c r="AX104" s="12" t="s">
        <v>83</v>
      </c>
      <c r="AY104" s="222" t="s">
        <v>124</v>
      </c>
    </row>
    <row r="105" spans="2:65" s="1" customFormat="1" ht="31.5" customHeight="1">
      <c r="B105" s="39"/>
      <c r="C105" s="187" t="s">
        <v>160</v>
      </c>
      <c r="D105" s="187" t="s">
        <v>128</v>
      </c>
      <c r="E105" s="188" t="s">
        <v>161</v>
      </c>
      <c r="F105" s="189" t="s">
        <v>162</v>
      </c>
      <c r="G105" s="190" t="s">
        <v>131</v>
      </c>
      <c r="H105" s="191">
        <v>4216.6</v>
      </c>
      <c r="I105" s="192"/>
      <c r="J105" s="193">
        <f>ROUND(I105*H105,2)</f>
        <v>0</v>
      </c>
      <c r="K105" s="189" t="s">
        <v>132</v>
      </c>
      <c r="L105" s="59"/>
      <c r="M105" s="194" t="s">
        <v>21</v>
      </c>
      <c r="N105" s="195" t="s">
        <v>46</v>
      </c>
      <c r="O105" s="40"/>
      <c r="P105" s="196">
        <f>O105*H105</f>
        <v>0</v>
      </c>
      <c r="Q105" s="196">
        <v>0.00489</v>
      </c>
      <c r="R105" s="196">
        <f>Q105*H105</f>
        <v>20.619174000000005</v>
      </c>
      <c r="S105" s="196">
        <v>0</v>
      </c>
      <c r="T105" s="197">
        <f>S105*H105</f>
        <v>0</v>
      </c>
      <c r="AR105" s="22" t="s">
        <v>133</v>
      </c>
      <c r="AT105" s="22" t="s">
        <v>128</v>
      </c>
      <c r="AU105" s="22" t="s">
        <v>85</v>
      </c>
      <c r="AY105" s="22" t="s">
        <v>124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2" t="s">
        <v>83</v>
      </c>
      <c r="BK105" s="198">
        <f>ROUND(I105*H105,2)</f>
        <v>0</v>
      </c>
      <c r="BL105" s="22" t="s">
        <v>133</v>
      </c>
      <c r="BM105" s="22" t="s">
        <v>163</v>
      </c>
    </row>
    <row r="106" spans="2:51" s="11" customFormat="1" ht="27">
      <c r="B106" s="199"/>
      <c r="C106" s="200"/>
      <c r="D106" s="201" t="s">
        <v>135</v>
      </c>
      <c r="E106" s="202" t="s">
        <v>21</v>
      </c>
      <c r="F106" s="203" t="s">
        <v>158</v>
      </c>
      <c r="G106" s="200"/>
      <c r="H106" s="204">
        <v>3597.24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135</v>
      </c>
      <c r="AU106" s="210" t="s">
        <v>85</v>
      </c>
      <c r="AV106" s="11" t="s">
        <v>85</v>
      </c>
      <c r="AW106" s="11" t="s">
        <v>38</v>
      </c>
      <c r="AX106" s="11" t="s">
        <v>75</v>
      </c>
      <c r="AY106" s="210" t="s">
        <v>124</v>
      </c>
    </row>
    <row r="107" spans="2:51" s="11" customFormat="1" ht="13.5">
      <c r="B107" s="199"/>
      <c r="C107" s="200"/>
      <c r="D107" s="201" t="s">
        <v>135</v>
      </c>
      <c r="E107" s="202" t="s">
        <v>21</v>
      </c>
      <c r="F107" s="203" t="s">
        <v>159</v>
      </c>
      <c r="G107" s="200"/>
      <c r="H107" s="204">
        <v>619.36</v>
      </c>
      <c r="I107" s="205"/>
      <c r="J107" s="200"/>
      <c r="K107" s="200"/>
      <c r="L107" s="206"/>
      <c r="M107" s="207"/>
      <c r="N107" s="208"/>
      <c r="O107" s="208"/>
      <c r="P107" s="208"/>
      <c r="Q107" s="208"/>
      <c r="R107" s="208"/>
      <c r="S107" s="208"/>
      <c r="T107" s="209"/>
      <c r="AT107" s="210" t="s">
        <v>135</v>
      </c>
      <c r="AU107" s="210" t="s">
        <v>85</v>
      </c>
      <c r="AV107" s="11" t="s">
        <v>85</v>
      </c>
      <c r="AW107" s="11" t="s">
        <v>38</v>
      </c>
      <c r="AX107" s="11" t="s">
        <v>75</v>
      </c>
      <c r="AY107" s="210" t="s">
        <v>124</v>
      </c>
    </row>
    <row r="108" spans="2:51" s="12" customFormat="1" ht="13.5">
      <c r="B108" s="211"/>
      <c r="C108" s="212"/>
      <c r="D108" s="213" t="s">
        <v>135</v>
      </c>
      <c r="E108" s="214" t="s">
        <v>21</v>
      </c>
      <c r="F108" s="215" t="s">
        <v>137</v>
      </c>
      <c r="G108" s="212"/>
      <c r="H108" s="216">
        <v>4216.6</v>
      </c>
      <c r="I108" s="217"/>
      <c r="J108" s="212"/>
      <c r="K108" s="212"/>
      <c r="L108" s="218"/>
      <c r="M108" s="219"/>
      <c r="N108" s="220"/>
      <c r="O108" s="220"/>
      <c r="P108" s="220"/>
      <c r="Q108" s="220"/>
      <c r="R108" s="220"/>
      <c r="S108" s="220"/>
      <c r="T108" s="221"/>
      <c r="AT108" s="222" t="s">
        <v>135</v>
      </c>
      <c r="AU108" s="222" t="s">
        <v>85</v>
      </c>
      <c r="AV108" s="12" t="s">
        <v>133</v>
      </c>
      <c r="AW108" s="12" t="s">
        <v>38</v>
      </c>
      <c r="AX108" s="12" t="s">
        <v>83</v>
      </c>
      <c r="AY108" s="222" t="s">
        <v>124</v>
      </c>
    </row>
    <row r="109" spans="2:65" s="1" customFormat="1" ht="31.5" customHeight="1">
      <c r="B109" s="39"/>
      <c r="C109" s="187" t="s">
        <v>164</v>
      </c>
      <c r="D109" s="187" t="s">
        <v>128</v>
      </c>
      <c r="E109" s="188" t="s">
        <v>165</v>
      </c>
      <c r="F109" s="189" t="s">
        <v>166</v>
      </c>
      <c r="G109" s="190" t="s">
        <v>131</v>
      </c>
      <c r="H109" s="191">
        <v>144.488</v>
      </c>
      <c r="I109" s="192"/>
      <c r="J109" s="193">
        <f>ROUND(I109*H109,2)</f>
        <v>0</v>
      </c>
      <c r="K109" s="189" t="s">
        <v>132</v>
      </c>
      <c r="L109" s="59"/>
      <c r="M109" s="194" t="s">
        <v>21</v>
      </c>
      <c r="N109" s="195" t="s">
        <v>46</v>
      </c>
      <c r="O109" s="40"/>
      <c r="P109" s="196">
        <f>O109*H109</f>
        <v>0</v>
      </c>
      <c r="Q109" s="196">
        <v>0.00825</v>
      </c>
      <c r="R109" s="196">
        <f>Q109*H109</f>
        <v>1.192026</v>
      </c>
      <c r="S109" s="196">
        <v>0</v>
      </c>
      <c r="T109" s="197">
        <f>S109*H109</f>
        <v>0</v>
      </c>
      <c r="AR109" s="22" t="s">
        <v>133</v>
      </c>
      <c r="AT109" s="22" t="s">
        <v>128</v>
      </c>
      <c r="AU109" s="22" t="s">
        <v>85</v>
      </c>
      <c r="AY109" s="22" t="s">
        <v>124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22" t="s">
        <v>83</v>
      </c>
      <c r="BK109" s="198">
        <f>ROUND(I109*H109,2)</f>
        <v>0</v>
      </c>
      <c r="BL109" s="22" t="s">
        <v>133</v>
      </c>
      <c r="BM109" s="22" t="s">
        <v>167</v>
      </c>
    </row>
    <row r="110" spans="2:51" s="11" customFormat="1" ht="13.5">
      <c r="B110" s="199"/>
      <c r="C110" s="200"/>
      <c r="D110" s="201" t="s">
        <v>135</v>
      </c>
      <c r="E110" s="202" t="s">
        <v>21</v>
      </c>
      <c r="F110" s="203" t="s">
        <v>168</v>
      </c>
      <c r="G110" s="200"/>
      <c r="H110" s="204">
        <v>144.488</v>
      </c>
      <c r="I110" s="205"/>
      <c r="J110" s="200"/>
      <c r="K110" s="200"/>
      <c r="L110" s="206"/>
      <c r="M110" s="207"/>
      <c r="N110" s="208"/>
      <c r="O110" s="208"/>
      <c r="P110" s="208"/>
      <c r="Q110" s="208"/>
      <c r="R110" s="208"/>
      <c r="S110" s="208"/>
      <c r="T110" s="209"/>
      <c r="AT110" s="210" t="s">
        <v>135</v>
      </c>
      <c r="AU110" s="210" t="s">
        <v>85</v>
      </c>
      <c r="AV110" s="11" t="s">
        <v>85</v>
      </c>
      <c r="AW110" s="11" t="s">
        <v>38</v>
      </c>
      <c r="AX110" s="11" t="s">
        <v>75</v>
      </c>
      <c r="AY110" s="210" t="s">
        <v>124</v>
      </c>
    </row>
    <row r="111" spans="2:51" s="12" customFormat="1" ht="13.5">
      <c r="B111" s="211"/>
      <c r="C111" s="212"/>
      <c r="D111" s="213" t="s">
        <v>135</v>
      </c>
      <c r="E111" s="214" t="s">
        <v>21</v>
      </c>
      <c r="F111" s="215" t="s">
        <v>137</v>
      </c>
      <c r="G111" s="212"/>
      <c r="H111" s="216">
        <v>144.488</v>
      </c>
      <c r="I111" s="217"/>
      <c r="J111" s="212"/>
      <c r="K111" s="212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135</v>
      </c>
      <c r="AU111" s="222" t="s">
        <v>85</v>
      </c>
      <c r="AV111" s="12" t="s">
        <v>133</v>
      </c>
      <c r="AW111" s="12" t="s">
        <v>38</v>
      </c>
      <c r="AX111" s="12" t="s">
        <v>83</v>
      </c>
      <c r="AY111" s="222" t="s">
        <v>124</v>
      </c>
    </row>
    <row r="112" spans="2:65" s="1" customFormat="1" ht="22.5" customHeight="1">
      <c r="B112" s="39"/>
      <c r="C112" s="223" t="s">
        <v>10</v>
      </c>
      <c r="D112" s="223" t="s">
        <v>147</v>
      </c>
      <c r="E112" s="224" t="s">
        <v>169</v>
      </c>
      <c r="F112" s="225" t="s">
        <v>170</v>
      </c>
      <c r="G112" s="226" t="s">
        <v>131</v>
      </c>
      <c r="H112" s="227">
        <v>149.35</v>
      </c>
      <c r="I112" s="228"/>
      <c r="J112" s="229">
        <f>ROUND(I112*H112,2)</f>
        <v>0</v>
      </c>
      <c r="K112" s="225" t="s">
        <v>132</v>
      </c>
      <c r="L112" s="230"/>
      <c r="M112" s="231" t="s">
        <v>21</v>
      </c>
      <c r="N112" s="232" t="s">
        <v>46</v>
      </c>
      <c r="O112" s="40"/>
      <c r="P112" s="196">
        <f>O112*H112</f>
        <v>0</v>
      </c>
      <c r="Q112" s="196">
        <v>0.0012</v>
      </c>
      <c r="R112" s="196">
        <f>Q112*H112</f>
        <v>0.17922</v>
      </c>
      <c r="S112" s="196">
        <v>0</v>
      </c>
      <c r="T112" s="197">
        <f>S112*H112</f>
        <v>0</v>
      </c>
      <c r="AR112" s="22" t="s">
        <v>142</v>
      </c>
      <c r="AT112" s="22" t="s">
        <v>147</v>
      </c>
      <c r="AU112" s="22" t="s">
        <v>85</v>
      </c>
      <c r="AY112" s="22" t="s">
        <v>124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22" t="s">
        <v>83</v>
      </c>
      <c r="BK112" s="198">
        <f>ROUND(I112*H112,2)</f>
        <v>0</v>
      </c>
      <c r="BL112" s="22" t="s">
        <v>133</v>
      </c>
      <c r="BM112" s="22" t="s">
        <v>171</v>
      </c>
    </row>
    <row r="113" spans="2:47" s="1" customFormat="1" ht="27">
      <c r="B113" s="39"/>
      <c r="C113" s="61"/>
      <c r="D113" s="201" t="s">
        <v>151</v>
      </c>
      <c r="E113" s="61"/>
      <c r="F113" s="233" t="s">
        <v>172</v>
      </c>
      <c r="G113" s="61"/>
      <c r="H113" s="61"/>
      <c r="I113" s="157"/>
      <c r="J113" s="61"/>
      <c r="K113" s="61"/>
      <c r="L113" s="59"/>
      <c r="M113" s="234"/>
      <c r="N113" s="40"/>
      <c r="O113" s="40"/>
      <c r="P113" s="40"/>
      <c r="Q113" s="40"/>
      <c r="R113" s="40"/>
      <c r="S113" s="40"/>
      <c r="T113" s="76"/>
      <c r="AT113" s="22" t="s">
        <v>151</v>
      </c>
      <c r="AU113" s="22" t="s">
        <v>85</v>
      </c>
    </row>
    <row r="114" spans="2:51" s="11" customFormat="1" ht="13.5">
      <c r="B114" s="199"/>
      <c r="C114" s="200"/>
      <c r="D114" s="201" t="s">
        <v>135</v>
      </c>
      <c r="E114" s="202" t="s">
        <v>21</v>
      </c>
      <c r="F114" s="203" t="s">
        <v>173</v>
      </c>
      <c r="G114" s="200"/>
      <c r="H114" s="204">
        <v>149.35</v>
      </c>
      <c r="I114" s="205"/>
      <c r="J114" s="200"/>
      <c r="K114" s="200"/>
      <c r="L114" s="206"/>
      <c r="M114" s="207"/>
      <c r="N114" s="208"/>
      <c r="O114" s="208"/>
      <c r="P114" s="208"/>
      <c r="Q114" s="208"/>
      <c r="R114" s="208"/>
      <c r="S114" s="208"/>
      <c r="T114" s="209"/>
      <c r="AT114" s="210" t="s">
        <v>135</v>
      </c>
      <c r="AU114" s="210" t="s">
        <v>85</v>
      </c>
      <c r="AV114" s="11" t="s">
        <v>85</v>
      </c>
      <c r="AW114" s="11" t="s">
        <v>38</v>
      </c>
      <c r="AX114" s="11" t="s">
        <v>75</v>
      </c>
      <c r="AY114" s="210" t="s">
        <v>124</v>
      </c>
    </row>
    <row r="115" spans="2:51" s="12" customFormat="1" ht="13.5">
      <c r="B115" s="211"/>
      <c r="C115" s="212"/>
      <c r="D115" s="213" t="s">
        <v>135</v>
      </c>
      <c r="E115" s="214" t="s">
        <v>21</v>
      </c>
      <c r="F115" s="215" t="s">
        <v>137</v>
      </c>
      <c r="G115" s="212"/>
      <c r="H115" s="216">
        <v>149.35</v>
      </c>
      <c r="I115" s="217"/>
      <c r="J115" s="212"/>
      <c r="K115" s="212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135</v>
      </c>
      <c r="AU115" s="222" t="s">
        <v>85</v>
      </c>
      <c r="AV115" s="12" t="s">
        <v>133</v>
      </c>
      <c r="AW115" s="12" t="s">
        <v>38</v>
      </c>
      <c r="AX115" s="12" t="s">
        <v>83</v>
      </c>
      <c r="AY115" s="222" t="s">
        <v>124</v>
      </c>
    </row>
    <row r="116" spans="2:65" s="1" customFormat="1" ht="31.5" customHeight="1">
      <c r="B116" s="39"/>
      <c r="C116" s="187" t="s">
        <v>174</v>
      </c>
      <c r="D116" s="187" t="s">
        <v>128</v>
      </c>
      <c r="E116" s="188" t="s">
        <v>175</v>
      </c>
      <c r="F116" s="189" t="s">
        <v>176</v>
      </c>
      <c r="G116" s="190" t="s">
        <v>131</v>
      </c>
      <c r="H116" s="191">
        <v>149.38</v>
      </c>
      <c r="I116" s="192"/>
      <c r="J116" s="193">
        <f>ROUND(I116*H116,2)</f>
        <v>0</v>
      </c>
      <c r="K116" s="189" t="s">
        <v>132</v>
      </c>
      <c r="L116" s="59"/>
      <c r="M116" s="194" t="s">
        <v>21</v>
      </c>
      <c r="N116" s="195" t="s">
        <v>46</v>
      </c>
      <c r="O116" s="40"/>
      <c r="P116" s="196">
        <f>O116*H116</f>
        <v>0</v>
      </c>
      <c r="Q116" s="196">
        <v>0.00832</v>
      </c>
      <c r="R116" s="196">
        <f>Q116*H116</f>
        <v>1.2428415999999998</v>
      </c>
      <c r="S116" s="196">
        <v>0</v>
      </c>
      <c r="T116" s="197">
        <f>S116*H116</f>
        <v>0</v>
      </c>
      <c r="AR116" s="22" t="s">
        <v>133</v>
      </c>
      <c r="AT116" s="22" t="s">
        <v>128</v>
      </c>
      <c r="AU116" s="22" t="s">
        <v>85</v>
      </c>
      <c r="AY116" s="22" t="s">
        <v>124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22" t="s">
        <v>83</v>
      </c>
      <c r="BK116" s="198">
        <f>ROUND(I116*H116,2)</f>
        <v>0</v>
      </c>
      <c r="BL116" s="22" t="s">
        <v>133</v>
      </c>
      <c r="BM116" s="22" t="s">
        <v>177</v>
      </c>
    </row>
    <row r="117" spans="2:51" s="11" customFormat="1" ht="13.5">
      <c r="B117" s="199"/>
      <c r="C117" s="200"/>
      <c r="D117" s="201" t="s">
        <v>135</v>
      </c>
      <c r="E117" s="202" t="s">
        <v>21</v>
      </c>
      <c r="F117" s="203" t="s">
        <v>178</v>
      </c>
      <c r="G117" s="200"/>
      <c r="H117" s="204">
        <v>149.38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135</v>
      </c>
      <c r="AU117" s="210" t="s">
        <v>85</v>
      </c>
      <c r="AV117" s="11" t="s">
        <v>85</v>
      </c>
      <c r="AW117" s="11" t="s">
        <v>38</v>
      </c>
      <c r="AX117" s="11" t="s">
        <v>75</v>
      </c>
      <c r="AY117" s="210" t="s">
        <v>124</v>
      </c>
    </row>
    <row r="118" spans="2:51" s="12" customFormat="1" ht="13.5">
      <c r="B118" s="211"/>
      <c r="C118" s="212"/>
      <c r="D118" s="213" t="s">
        <v>135</v>
      </c>
      <c r="E118" s="214" t="s">
        <v>21</v>
      </c>
      <c r="F118" s="215" t="s">
        <v>137</v>
      </c>
      <c r="G118" s="212"/>
      <c r="H118" s="216">
        <v>149.38</v>
      </c>
      <c r="I118" s="217"/>
      <c r="J118" s="212"/>
      <c r="K118" s="212"/>
      <c r="L118" s="218"/>
      <c r="M118" s="219"/>
      <c r="N118" s="220"/>
      <c r="O118" s="220"/>
      <c r="P118" s="220"/>
      <c r="Q118" s="220"/>
      <c r="R118" s="220"/>
      <c r="S118" s="220"/>
      <c r="T118" s="221"/>
      <c r="AT118" s="222" t="s">
        <v>135</v>
      </c>
      <c r="AU118" s="222" t="s">
        <v>85</v>
      </c>
      <c r="AV118" s="12" t="s">
        <v>133</v>
      </c>
      <c r="AW118" s="12" t="s">
        <v>38</v>
      </c>
      <c r="AX118" s="12" t="s">
        <v>83</v>
      </c>
      <c r="AY118" s="222" t="s">
        <v>124</v>
      </c>
    </row>
    <row r="119" spans="2:65" s="1" customFormat="1" ht="22.5" customHeight="1">
      <c r="B119" s="39"/>
      <c r="C119" s="223" t="s">
        <v>179</v>
      </c>
      <c r="D119" s="223" t="s">
        <v>147</v>
      </c>
      <c r="E119" s="224" t="s">
        <v>180</v>
      </c>
      <c r="F119" s="225" t="s">
        <v>181</v>
      </c>
      <c r="G119" s="226" t="s">
        <v>131</v>
      </c>
      <c r="H119" s="227">
        <v>153.861</v>
      </c>
      <c r="I119" s="228"/>
      <c r="J119" s="229">
        <f>ROUND(I119*H119,2)</f>
        <v>0</v>
      </c>
      <c r="K119" s="225" t="s">
        <v>132</v>
      </c>
      <c r="L119" s="230"/>
      <c r="M119" s="231" t="s">
        <v>21</v>
      </c>
      <c r="N119" s="232" t="s">
        <v>46</v>
      </c>
      <c r="O119" s="40"/>
      <c r="P119" s="196">
        <f>O119*H119</f>
        <v>0</v>
      </c>
      <c r="Q119" s="196">
        <v>0.0063</v>
      </c>
      <c r="R119" s="196">
        <f>Q119*H119</f>
        <v>0.9693242999999999</v>
      </c>
      <c r="S119" s="196">
        <v>0</v>
      </c>
      <c r="T119" s="197">
        <f>S119*H119</f>
        <v>0</v>
      </c>
      <c r="AR119" s="22" t="s">
        <v>142</v>
      </c>
      <c r="AT119" s="22" t="s">
        <v>147</v>
      </c>
      <c r="AU119" s="22" t="s">
        <v>85</v>
      </c>
      <c r="AY119" s="22" t="s">
        <v>124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22" t="s">
        <v>83</v>
      </c>
      <c r="BK119" s="198">
        <f>ROUND(I119*H119,2)</f>
        <v>0</v>
      </c>
      <c r="BL119" s="22" t="s">
        <v>133</v>
      </c>
      <c r="BM119" s="22" t="s">
        <v>182</v>
      </c>
    </row>
    <row r="120" spans="2:51" s="11" customFormat="1" ht="13.5">
      <c r="B120" s="199"/>
      <c r="C120" s="200"/>
      <c r="D120" s="201" t="s">
        <v>135</v>
      </c>
      <c r="E120" s="202" t="s">
        <v>21</v>
      </c>
      <c r="F120" s="203" t="s">
        <v>183</v>
      </c>
      <c r="G120" s="200"/>
      <c r="H120" s="204">
        <v>153.861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135</v>
      </c>
      <c r="AU120" s="210" t="s">
        <v>85</v>
      </c>
      <c r="AV120" s="11" t="s">
        <v>85</v>
      </c>
      <c r="AW120" s="11" t="s">
        <v>38</v>
      </c>
      <c r="AX120" s="11" t="s">
        <v>75</v>
      </c>
      <c r="AY120" s="210" t="s">
        <v>124</v>
      </c>
    </row>
    <row r="121" spans="2:51" s="12" customFormat="1" ht="13.5">
      <c r="B121" s="211"/>
      <c r="C121" s="212"/>
      <c r="D121" s="213" t="s">
        <v>135</v>
      </c>
      <c r="E121" s="214" t="s">
        <v>21</v>
      </c>
      <c r="F121" s="215" t="s">
        <v>137</v>
      </c>
      <c r="G121" s="212"/>
      <c r="H121" s="216">
        <v>153.861</v>
      </c>
      <c r="I121" s="217"/>
      <c r="J121" s="212"/>
      <c r="K121" s="212"/>
      <c r="L121" s="218"/>
      <c r="M121" s="219"/>
      <c r="N121" s="220"/>
      <c r="O121" s="220"/>
      <c r="P121" s="220"/>
      <c r="Q121" s="220"/>
      <c r="R121" s="220"/>
      <c r="S121" s="220"/>
      <c r="T121" s="221"/>
      <c r="AT121" s="222" t="s">
        <v>135</v>
      </c>
      <c r="AU121" s="222" t="s">
        <v>85</v>
      </c>
      <c r="AV121" s="12" t="s">
        <v>133</v>
      </c>
      <c r="AW121" s="12" t="s">
        <v>38</v>
      </c>
      <c r="AX121" s="12" t="s">
        <v>83</v>
      </c>
      <c r="AY121" s="222" t="s">
        <v>124</v>
      </c>
    </row>
    <row r="122" spans="2:65" s="1" customFormat="1" ht="31.5" customHeight="1">
      <c r="B122" s="39"/>
      <c r="C122" s="187" t="s">
        <v>184</v>
      </c>
      <c r="D122" s="187" t="s">
        <v>128</v>
      </c>
      <c r="E122" s="188" t="s">
        <v>185</v>
      </c>
      <c r="F122" s="189" t="s">
        <v>176</v>
      </c>
      <c r="G122" s="190" t="s">
        <v>131</v>
      </c>
      <c r="H122" s="191">
        <v>301.42</v>
      </c>
      <c r="I122" s="192"/>
      <c r="J122" s="193">
        <f>ROUND(I122*H122,2)</f>
        <v>0</v>
      </c>
      <c r="K122" s="189" t="s">
        <v>21</v>
      </c>
      <c r="L122" s="59"/>
      <c r="M122" s="194" t="s">
        <v>21</v>
      </c>
      <c r="N122" s="195" t="s">
        <v>46</v>
      </c>
      <c r="O122" s="40"/>
      <c r="P122" s="196">
        <f>O122*H122</f>
        <v>0</v>
      </c>
      <c r="Q122" s="196">
        <v>0.00832</v>
      </c>
      <c r="R122" s="196">
        <f>Q122*H122</f>
        <v>2.5078144</v>
      </c>
      <c r="S122" s="196">
        <v>0</v>
      </c>
      <c r="T122" s="197">
        <f>S122*H122</f>
        <v>0</v>
      </c>
      <c r="AR122" s="22" t="s">
        <v>133</v>
      </c>
      <c r="AT122" s="22" t="s">
        <v>128</v>
      </c>
      <c r="AU122" s="22" t="s">
        <v>85</v>
      </c>
      <c r="AY122" s="22" t="s">
        <v>124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22" t="s">
        <v>83</v>
      </c>
      <c r="BK122" s="198">
        <f>ROUND(I122*H122,2)</f>
        <v>0</v>
      </c>
      <c r="BL122" s="22" t="s">
        <v>133</v>
      </c>
      <c r="BM122" s="22" t="s">
        <v>186</v>
      </c>
    </row>
    <row r="123" spans="2:51" s="11" customFormat="1" ht="13.5">
      <c r="B123" s="199"/>
      <c r="C123" s="200"/>
      <c r="D123" s="201" t="s">
        <v>135</v>
      </c>
      <c r="E123" s="202" t="s">
        <v>21</v>
      </c>
      <c r="F123" s="203" t="s">
        <v>187</v>
      </c>
      <c r="G123" s="200"/>
      <c r="H123" s="204">
        <v>301.42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135</v>
      </c>
      <c r="AU123" s="210" t="s">
        <v>85</v>
      </c>
      <c r="AV123" s="11" t="s">
        <v>85</v>
      </c>
      <c r="AW123" s="11" t="s">
        <v>38</v>
      </c>
      <c r="AX123" s="11" t="s">
        <v>75</v>
      </c>
      <c r="AY123" s="210" t="s">
        <v>124</v>
      </c>
    </row>
    <row r="124" spans="2:51" s="12" customFormat="1" ht="13.5">
      <c r="B124" s="211"/>
      <c r="C124" s="212"/>
      <c r="D124" s="213" t="s">
        <v>135</v>
      </c>
      <c r="E124" s="214" t="s">
        <v>21</v>
      </c>
      <c r="F124" s="215" t="s">
        <v>137</v>
      </c>
      <c r="G124" s="212"/>
      <c r="H124" s="216">
        <v>301.42</v>
      </c>
      <c r="I124" s="217"/>
      <c r="J124" s="212"/>
      <c r="K124" s="212"/>
      <c r="L124" s="218"/>
      <c r="M124" s="219"/>
      <c r="N124" s="220"/>
      <c r="O124" s="220"/>
      <c r="P124" s="220"/>
      <c r="Q124" s="220"/>
      <c r="R124" s="220"/>
      <c r="S124" s="220"/>
      <c r="T124" s="221"/>
      <c r="AT124" s="222" t="s">
        <v>135</v>
      </c>
      <c r="AU124" s="222" t="s">
        <v>85</v>
      </c>
      <c r="AV124" s="12" t="s">
        <v>133</v>
      </c>
      <c r="AW124" s="12" t="s">
        <v>38</v>
      </c>
      <c r="AX124" s="12" t="s">
        <v>83</v>
      </c>
      <c r="AY124" s="222" t="s">
        <v>124</v>
      </c>
    </row>
    <row r="125" spans="2:65" s="1" customFormat="1" ht="31.5" customHeight="1">
      <c r="B125" s="39"/>
      <c r="C125" s="223" t="s">
        <v>9</v>
      </c>
      <c r="D125" s="223" t="s">
        <v>147</v>
      </c>
      <c r="E125" s="224" t="s">
        <v>188</v>
      </c>
      <c r="F125" s="225" t="s">
        <v>189</v>
      </c>
      <c r="G125" s="226" t="s">
        <v>131</v>
      </c>
      <c r="H125" s="227">
        <v>310.463</v>
      </c>
      <c r="I125" s="228"/>
      <c r="J125" s="229">
        <f>ROUND(I125*H125,2)</f>
        <v>0</v>
      </c>
      <c r="K125" s="225" t="s">
        <v>132</v>
      </c>
      <c r="L125" s="230"/>
      <c r="M125" s="231" t="s">
        <v>21</v>
      </c>
      <c r="N125" s="232" t="s">
        <v>46</v>
      </c>
      <c r="O125" s="40"/>
      <c r="P125" s="196">
        <f>O125*H125</f>
        <v>0</v>
      </c>
      <c r="Q125" s="196">
        <v>0.003</v>
      </c>
      <c r="R125" s="196">
        <f>Q125*H125</f>
        <v>0.9313890000000001</v>
      </c>
      <c r="S125" s="196">
        <v>0</v>
      </c>
      <c r="T125" s="197">
        <f>S125*H125</f>
        <v>0</v>
      </c>
      <c r="AR125" s="22" t="s">
        <v>142</v>
      </c>
      <c r="AT125" s="22" t="s">
        <v>147</v>
      </c>
      <c r="AU125" s="22" t="s">
        <v>85</v>
      </c>
      <c r="AY125" s="22" t="s">
        <v>124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22" t="s">
        <v>83</v>
      </c>
      <c r="BK125" s="198">
        <f>ROUND(I125*H125,2)</f>
        <v>0</v>
      </c>
      <c r="BL125" s="22" t="s">
        <v>133</v>
      </c>
      <c r="BM125" s="22" t="s">
        <v>190</v>
      </c>
    </row>
    <row r="126" spans="2:51" s="11" customFormat="1" ht="13.5">
      <c r="B126" s="199"/>
      <c r="C126" s="200"/>
      <c r="D126" s="201" t="s">
        <v>135</v>
      </c>
      <c r="E126" s="202" t="s">
        <v>21</v>
      </c>
      <c r="F126" s="203" t="s">
        <v>191</v>
      </c>
      <c r="G126" s="200"/>
      <c r="H126" s="204">
        <v>310.463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135</v>
      </c>
      <c r="AU126" s="210" t="s">
        <v>85</v>
      </c>
      <c r="AV126" s="11" t="s">
        <v>85</v>
      </c>
      <c r="AW126" s="11" t="s">
        <v>38</v>
      </c>
      <c r="AX126" s="11" t="s">
        <v>75</v>
      </c>
      <c r="AY126" s="210" t="s">
        <v>124</v>
      </c>
    </row>
    <row r="127" spans="2:51" s="12" customFormat="1" ht="13.5">
      <c r="B127" s="211"/>
      <c r="C127" s="212"/>
      <c r="D127" s="213" t="s">
        <v>135</v>
      </c>
      <c r="E127" s="214" t="s">
        <v>21</v>
      </c>
      <c r="F127" s="215" t="s">
        <v>137</v>
      </c>
      <c r="G127" s="212"/>
      <c r="H127" s="216">
        <v>310.463</v>
      </c>
      <c r="I127" s="217"/>
      <c r="J127" s="212"/>
      <c r="K127" s="212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135</v>
      </c>
      <c r="AU127" s="222" t="s">
        <v>85</v>
      </c>
      <c r="AV127" s="12" t="s">
        <v>133</v>
      </c>
      <c r="AW127" s="12" t="s">
        <v>38</v>
      </c>
      <c r="AX127" s="12" t="s">
        <v>83</v>
      </c>
      <c r="AY127" s="222" t="s">
        <v>124</v>
      </c>
    </row>
    <row r="128" spans="2:65" s="1" customFormat="1" ht="31.5" customHeight="1">
      <c r="B128" s="39"/>
      <c r="C128" s="187" t="s">
        <v>192</v>
      </c>
      <c r="D128" s="187" t="s">
        <v>128</v>
      </c>
      <c r="E128" s="188" t="s">
        <v>193</v>
      </c>
      <c r="F128" s="189" t="s">
        <v>194</v>
      </c>
      <c r="G128" s="190" t="s">
        <v>131</v>
      </c>
      <c r="H128" s="191">
        <v>2345.13</v>
      </c>
      <c r="I128" s="192"/>
      <c r="J128" s="193">
        <f>ROUND(I128*H128,2)</f>
        <v>0</v>
      </c>
      <c r="K128" s="189" t="s">
        <v>132</v>
      </c>
      <c r="L128" s="59"/>
      <c r="M128" s="194" t="s">
        <v>21</v>
      </c>
      <c r="N128" s="195" t="s">
        <v>46</v>
      </c>
      <c r="O128" s="40"/>
      <c r="P128" s="196">
        <f>O128*H128</f>
        <v>0</v>
      </c>
      <c r="Q128" s="196">
        <v>0.0085</v>
      </c>
      <c r="R128" s="196">
        <f>Q128*H128</f>
        <v>19.933605000000004</v>
      </c>
      <c r="S128" s="196">
        <v>0</v>
      </c>
      <c r="T128" s="197">
        <f>S128*H128</f>
        <v>0</v>
      </c>
      <c r="AR128" s="22" t="s">
        <v>133</v>
      </c>
      <c r="AT128" s="22" t="s">
        <v>128</v>
      </c>
      <c r="AU128" s="22" t="s">
        <v>85</v>
      </c>
      <c r="AY128" s="22" t="s">
        <v>124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22" t="s">
        <v>83</v>
      </c>
      <c r="BK128" s="198">
        <f>ROUND(I128*H128,2)</f>
        <v>0</v>
      </c>
      <c r="BL128" s="22" t="s">
        <v>133</v>
      </c>
      <c r="BM128" s="22" t="s">
        <v>195</v>
      </c>
    </row>
    <row r="129" spans="2:51" s="11" customFormat="1" ht="13.5">
      <c r="B129" s="199"/>
      <c r="C129" s="200"/>
      <c r="D129" s="201" t="s">
        <v>135</v>
      </c>
      <c r="E129" s="202" t="s">
        <v>21</v>
      </c>
      <c r="F129" s="203" t="s">
        <v>196</v>
      </c>
      <c r="G129" s="200"/>
      <c r="H129" s="204">
        <v>504.52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135</v>
      </c>
      <c r="AU129" s="210" t="s">
        <v>85</v>
      </c>
      <c r="AV129" s="11" t="s">
        <v>85</v>
      </c>
      <c r="AW129" s="11" t="s">
        <v>38</v>
      </c>
      <c r="AX129" s="11" t="s">
        <v>75</v>
      </c>
      <c r="AY129" s="210" t="s">
        <v>124</v>
      </c>
    </row>
    <row r="130" spans="2:51" s="11" customFormat="1" ht="13.5">
      <c r="B130" s="199"/>
      <c r="C130" s="200"/>
      <c r="D130" s="201" t="s">
        <v>135</v>
      </c>
      <c r="E130" s="202" t="s">
        <v>21</v>
      </c>
      <c r="F130" s="203" t="s">
        <v>197</v>
      </c>
      <c r="G130" s="200"/>
      <c r="H130" s="204">
        <v>503.1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135</v>
      </c>
      <c r="AU130" s="210" t="s">
        <v>85</v>
      </c>
      <c r="AV130" s="11" t="s">
        <v>85</v>
      </c>
      <c r="AW130" s="11" t="s">
        <v>38</v>
      </c>
      <c r="AX130" s="11" t="s">
        <v>75</v>
      </c>
      <c r="AY130" s="210" t="s">
        <v>124</v>
      </c>
    </row>
    <row r="131" spans="2:51" s="11" customFormat="1" ht="13.5">
      <c r="B131" s="199"/>
      <c r="C131" s="200"/>
      <c r="D131" s="201" t="s">
        <v>135</v>
      </c>
      <c r="E131" s="202" t="s">
        <v>21</v>
      </c>
      <c r="F131" s="203" t="s">
        <v>198</v>
      </c>
      <c r="G131" s="200"/>
      <c r="H131" s="204">
        <v>1134.27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135</v>
      </c>
      <c r="AU131" s="210" t="s">
        <v>85</v>
      </c>
      <c r="AV131" s="11" t="s">
        <v>85</v>
      </c>
      <c r="AW131" s="11" t="s">
        <v>38</v>
      </c>
      <c r="AX131" s="11" t="s">
        <v>75</v>
      </c>
      <c r="AY131" s="210" t="s">
        <v>124</v>
      </c>
    </row>
    <row r="132" spans="2:51" s="11" customFormat="1" ht="13.5">
      <c r="B132" s="199"/>
      <c r="C132" s="200"/>
      <c r="D132" s="201" t="s">
        <v>135</v>
      </c>
      <c r="E132" s="202" t="s">
        <v>21</v>
      </c>
      <c r="F132" s="203" t="s">
        <v>199</v>
      </c>
      <c r="G132" s="200"/>
      <c r="H132" s="204">
        <v>203.24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135</v>
      </c>
      <c r="AU132" s="210" t="s">
        <v>85</v>
      </c>
      <c r="AV132" s="11" t="s">
        <v>85</v>
      </c>
      <c r="AW132" s="11" t="s">
        <v>38</v>
      </c>
      <c r="AX132" s="11" t="s">
        <v>75</v>
      </c>
      <c r="AY132" s="210" t="s">
        <v>124</v>
      </c>
    </row>
    <row r="133" spans="2:51" s="12" customFormat="1" ht="13.5">
      <c r="B133" s="211"/>
      <c r="C133" s="212"/>
      <c r="D133" s="213" t="s">
        <v>135</v>
      </c>
      <c r="E133" s="214" t="s">
        <v>21</v>
      </c>
      <c r="F133" s="215" t="s">
        <v>137</v>
      </c>
      <c r="G133" s="212"/>
      <c r="H133" s="216">
        <v>2345.13</v>
      </c>
      <c r="I133" s="217"/>
      <c r="J133" s="212"/>
      <c r="K133" s="212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135</v>
      </c>
      <c r="AU133" s="222" t="s">
        <v>85</v>
      </c>
      <c r="AV133" s="12" t="s">
        <v>133</v>
      </c>
      <c r="AW133" s="12" t="s">
        <v>38</v>
      </c>
      <c r="AX133" s="12" t="s">
        <v>83</v>
      </c>
      <c r="AY133" s="222" t="s">
        <v>124</v>
      </c>
    </row>
    <row r="134" spans="2:65" s="1" customFormat="1" ht="22.5" customHeight="1">
      <c r="B134" s="39"/>
      <c r="C134" s="223" t="s">
        <v>200</v>
      </c>
      <c r="D134" s="223" t="s">
        <v>147</v>
      </c>
      <c r="E134" s="224" t="s">
        <v>201</v>
      </c>
      <c r="F134" s="225" t="s">
        <v>202</v>
      </c>
      <c r="G134" s="226" t="s">
        <v>131</v>
      </c>
      <c r="H134" s="227">
        <v>2415.484</v>
      </c>
      <c r="I134" s="228"/>
      <c r="J134" s="229">
        <f>ROUND(I134*H134,2)</f>
        <v>0</v>
      </c>
      <c r="K134" s="225" t="s">
        <v>132</v>
      </c>
      <c r="L134" s="230"/>
      <c r="M134" s="231" t="s">
        <v>21</v>
      </c>
      <c r="N134" s="232" t="s">
        <v>46</v>
      </c>
      <c r="O134" s="40"/>
      <c r="P134" s="196">
        <f>O134*H134</f>
        <v>0</v>
      </c>
      <c r="Q134" s="196">
        <v>0.0066</v>
      </c>
      <c r="R134" s="196">
        <f>Q134*H134</f>
        <v>15.9421944</v>
      </c>
      <c r="S134" s="196">
        <v>0</v>
      </c>
      <c r="T134" s="197">
        <f>S134*H134</f>
        <v>0</v>
      </c>
      <c r="AR134" s="22" t="s">
        <v>142</v>
      </c>
      <c r="AT134" s="22" t="s">
        <v>147</v>
      </c>
      <c r="AU134" s="22" t="s">
        <v>85</v>
      </c>
      <c r="AY134" s="22" t="s">
        <v>124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22" t="s">
        <v>83</v>
      </c>
      <c r="BK134" s="198">
        <f>ROUND(I134*H134,2)</f>
        <v>0</v>
      </c>
      <c r="BL134" s="22" t="s">
        <v>133</v>
      </c>
      <c r="BM134" s="22" t="s">
        <v>203</v>
      </c>
    </row>
    <row r="135" spans="2:51" s="11" customFormat="1" ht="13.5">
      <c r="B135" s="199"/>
      <c r="C135" s="200"/>
      <c r="D135" s="201" t="s">
        <v>135</v>
      </c>
      <c r="E135" s="202" t="s">
        <v>21</v>
      </c>
      <c r="F135" s="203" t="s">
        <v>204</v>
      </c>
      <c r="G135" s="200"/>
      <c r="H135" s="204">
        <v>2415.484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135</v>
      </c>
      <c r="AU135" s="210" t="s">
        <v>85</v>
      </c>
      <c r="AV135" s="11" t="s">
        <v>85</v>
      </c>
      <c r="AW135" s="11" t="s">
        <v>38</v>
      </c>
      <c r="AX135" s="11" t="s">
        <v>75</v>
      </c>
      <c r="AY135" s="210" t="s">
        <v>124</v>
      </c>
    </row>
    <row r="136" spans="2:51" s="12" customFormat="1" ht="13.5">
      <c r="B136" s="211"/>
      <c r="C136" s="212"/>
      <c r="D136" s="213" t="s">
        <v>135</v>
      </c>
      <c r="E136" s="214" t="s">
        <v>21</v>
      </c>
      <c r="F136" s="215" t="s">
        <v>137</v>
      </c>
      <c r="G136" s="212"/>
      <c r="H136" s="216">
        <v>2415.484</v>
      </c>
      <c r="I136" s="217"/>
      <c r="J136" s="212"/>
      <c r="K136" s="212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135</v>
      </c>
      <c r="AU136" s="222" t="s">
        <v>85</v>
      </c>
      <c r="AV136" s="12" t="s">
        <v>133</v>
      </c>
      <c r="AW136" s="12" t="s">
        <v>38</v>
      </c>
      <c r="AX136" s="12" t="s">
        <v>83</v>
      </c>
      <c r="AY136" s="222" t="s">
        <v>124</v>
      </c>
    </row>
    <row r="137" spans="2:65" s="1" customFormat="1" ht="31.5" customHeight="1">
      <c r="B137" s="39"/>
      <c r="C137" s="187" t="s">
        <v>205</v>
      </c>
      <c r="D137" s="187" t="s">
        <v>128</v>
      </c>
      <c r="E137" s="188" t="s">
        <v>193</v>
      </c>
      <c r="F137" s="189" t="s">
        <v>194</v>
      </c>
      <c r="G137" s="190" t="s">
        <v>131</v>
      </c>
      <c r="H137" s="191">
        <v>118.18</v>
      </c>
      <c r="I137" s="192"/>
      <c r="J137" s="193">
        <f>ROUND(I137*H137,2)</f>
        <v>0</v>
      </c>
      <c r="K137" s="189" t="s">
        <v>132</v>
      </c>
      <c r="L137" s="59"/>
      <c r="M137" s="194" t="s">
        <v>21</v>
      </c>
      <c r="N137" s="195" t="s">
        <v>46</v>
      </c>
      <c r="O137" s="40"/>
      <c r="P137" s="196">
        <f>O137*H137</f>
        <v>0</v>
      </c>
      <c r="Q137" s="196">
        <v>0.0085</v>
      </c>
      <c r="R137" s="196">
        <f>Q137*H137</f>
        <v>1.0045300000000001</v>
      </c>
      <c r="S137" s="196">
        <v>0</v>
      </c>
      <c r="T137" s="197">
        <f>S137*H137</f>
        <v>0</v>
      </c>
      <c r="AR137" s="22" t="s">
        <v>133</v>
      </c>
      <c r="AT137" s="22" t="s">
        <v>128</v>
      </c>
      <c r="AU137" s="22" t="s">
        <v>85</v>
      </c>
      <c r="AY137" s="22" t="s">
        <v>124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22" t="s">
        <v>83</v>
      </c>
      <c r="BK137" s="198">
        <f>ROUND(I137*H137,2)</f>
        <v>0</v>
      </c>
      <c r="BL137" s="22" t="s">
        <v>133</v>
      </c>
      <c r="BM137" s="22" t="s">
        <v>206</v>
      </c>
    </row>
    <row r="138" spans="2:51" s="11" customFormat="1" ht="13.5">
      <c r="B138" s="199"/>
      <c r="C138" s="200"/>
      <c r="D138" s="201" t="s">
        <v>135</v>
      </c>
      <c r="E138" s="202" t="s">
        <v>21</v>
      </c>
      <c r="F138" s="203" t="s">
        <v>207</v>
      </c>
      <c r="G138" s="200"/>
      <c r="H138" s="204">
        <v>118.18</v>
      </c>
      <c r="I138" s="205"/>
      <c r="J138" s="200"/>
      <c r="K138" s="200"/>
      <c r="L138" s="206"/>
      <c r="M138" s="207"/>
      <c r="N138" s="208"/>
      <c r="O138" s="208"/>
      <c r="P138" s="208"/>
      <c r="Q138" s="208"/>
      <c r="R138" s="208"/>
      <c r="S138" s="208"/>
      <c r="T138" s="209"/>
      <c r="AT138" s="210" t="s">
        <v>135</v>
      </c>
      <c r="AU138" s="210" t="s">
        <v>85</v>
      </c>
      <c r="AV138" s="11" t="s">
        <v>85</v>
      </c>
      <c r="AW138" s="11" t="s">
        <v>38</v>
      </c>
      <c r="AX138" s="11" t="s">
        <v>75</v>
      </c>
      <c r="AY138" s="210" t="s">
        <v>124</v>
      </c>
    </row>
    <row r="139" spans="2:51" s="12" customFormat="1" ht="13.5">
      <c r="B139" s="211"/>
      <c r="C139" s="212"/>
      <c r="D139" s="213" t="s">
        <v>135</v>
      </c>
      <c r="E139" s="214" t="s">
        <v>21</v>
      </c>
      <c r="F139" s="215" t="s">
        <v>137</v>
      </c>
      <c r="G139" s="212"/>
      <c r="H139" s="216">
        <v>118.18</v>
      </c>
      <c r="I139" s="217"/>
      <c r="J139" s="212"/>
      <c r="K139" s="212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135</v>
      </c>
      <c r="AU139" s="222" t="s">
        <v>85</v>
      </c>
      <c r="AV139" s="12" t="s">
        <v>133</v>
      </c>
      <c r="AW139" s="12" t="s">
        <v>38</v>
      </c>
      <c r="AX139" s="12" t="s">
        <v>83</v>
      </c>
      <c r="AY139" s="222" t="s">
        <v>124</v>
      </c>
    </row>
    <row r="140" spans="2:65" s="1" customFormat="1" ht="31.5" customHeight="1">
      <c r="B140" s="39"/>
      <c r="C140" s="223" t="s">
        <v>208</v>
      </c>
      <c r="D140" s="223" t="s">
        <v>147</v>
      </c>
      <c r="E140" s="224" t="s">
        <v>209</v>
      </c>
      <c r="F140" s="225" t="s">
        <v>210</v>
      </c>
      <c r="G140" s="226" t="s">
        <v>131</v>
      </c>
      <c r="H140" s="227">
        <v>121.725</v>
      </c>
      <c r="I140" s="228"/>
      <c r="J140" s="229">
        <f>ROUND(I140*H140,2)</f>
        <v>0</v>
      </c>
      <c r="K140" s="225" t="s">
        <v>132</v>
      </c>
      <c r="L140" s="230"/>
      <c r="M140" s="231" t="s">
        <v>21</v>
      </c>
      <c r="N140" s="232" t="s">
        <v>46</v>
      </c>
      <c r="O140" s="40"/>
      <c r="P140" s="196">
        <f>O140*H140</f>
        <v>0</v>
      </c>
      <c r="Q140" s="196">
        <v>0.0042</v>
      </c>
      <c r="R140" s="196">
        <f>Q140*H140</f>
        <v>0.511245</v>
      </c>
      <c r="S140" s="196">
        <v>0</v>
      </c>
      <c r="T140" s="197">
        <f>S140*H140</f>
        <v>0</v>
      </c>
      <c r="AR140" s="22" t="s">
        <v>142</v>
      </c>
      <c r="AT140" s="22" t="s">
        <v>147</v>
      </c>
      <c r="AU140" s="22" t="s">
        <v>85</v>
      </c>
      <c r="AY140" s="22" t="s">
        <v>124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22" t="s">
        <v>83</v>
      </c>
      <c r="BK140" s="198">
        <f>ROUND(I140*H140,2)</f>
        <v>0</v>
      </c>
      <c r="BL140" s="22" t="s">
        <v>133</v>
      </c>
      <c r="BM140" s="22" t="s">
        <v>211</v>
      </c>
    </row>
    <row r="141" spans="2:51" s="11" customFormat="1" ht="13.5">
      <c r="B141" s="199"/>
      <c r="C141" s="200"/>
      <c r="D141" s="201" t="s">
        <v>135</v>
      </c>
      <c r="E141" s="202" t="s">
        <v>21</v>
      </c>
      <c r="F141" s="203" t="s">
        <v>212</v>
      </c>
      <c r="G141" s="200"/>
      <c r="H141" s="204">
        <v>121.725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135</v>
      </c>
      <c r="AU141" s="210" t="s">
        <v>85</v>
      </c>
      <c r="AV141" s="11" t="s">
        <v>85</v>
      </c>
      <c r="AW141" s="11" t="s">
        <v>38</v>
      </c>
      <c r="AX141" s="11" t="s">
        <v>75</v>
      </c>
      <c r="AY141" s="210" t="s">
        <v>124</v>
      </c>
    </row>
    <row r="142" spans="2:51" s="12" customFormat="1" ht="13.5">
      <c r="B142" s="211"/>
      <c r="C142" s="212"/>
      <c r="D142" s="213" t="s">
        <v>135</v>
      </c>
      <c r="E142" s="214" t="s">
        <v>21</v>
      </c>
      <c r="F142" s="215" t="s">
        <v>137</v>
      </c>
      <c r="G142" s="212"/>
      <c r="H142" s="216">
        <v>121.725</v>
      </c>
      <c r="I142" s="217"/>
      <c r="J142" s="212"/>
      <c r="K142" s="212"/>
      <c r="L142" s="218"/>
      <c r="M142" s="219"/>
      <c r="N142" s="220"/>
      <c r="O142" s="220"/>
      <c r="P142" s="220"/>
      <c r="Q142" s="220"/>
      <c r="R142" s="220"/>
      <c r="S142" s="220"/>
      <c r="T142" s="221"/>
      <c r="AT142" s="222" t="s">
        <v>135</v>
      </c>
      <c r="AU142" s="222" t="s">
        <v>85</v>
      </c>
      <c r="AV142" s="12" t="s">
        <v>133</v>
      </c>
      <c r="AW142" s="12" t="s">
        <v>38</v>
      </c>
      <c r="AX142" s="12" t="s">
        <v>83</v>
      </c>
      <c r="AY142" s="222" t="s">
        <v>124</v>
      </c>
    </row>
    <row r="143" spans="2:65" s="1" customFormat="1" ht="31.5" customHeight="1">
      <c r="B143" s="39"/>
      <c r="C143" s="187" t="s">
        <v>213</v>
      </c>
      <c r="D143" s="187" t="s">
        <v>128</v>
      </c>
      <c r="E143" s="188" t="s">
        <v>214</v>
      </c>
      <c r="F143" s="189" t="s">
        <v>215</v>
      </c>
      <c r="G143" s="190" t="s">
        <v>131</v>
      </c>
      <c r="H143" s="191">
        <v>715.73</v>
      </c>
      <c r="I143" s="192"/>
      <c r="J143" s="193">
        <f>ROUND(I143*H143,2)</f>
        <v>0</v>
      </c>
      <c r="K143" s="189" t="s">
        <v>132</v>
      </c>
      <c r="L143" s="59"/>
      <c r="M143" s="194" t="s">
        <v>21</v>
      </c>
      <c r="N143" s="195" t="s">
        <v>46</v>
      </c>
      <c r="O143" s="40"/>
      <c r="P143" s="196">
        <f>O143*H143</f>
        <v>0</v>
      </c>
      <c r="Q143" s="196">
        <v>0.0085</v>
      </c>
      <c r="R143" s="196">
        <f>Q143*H143</f>
        <v>6.083705000000001</v>
      </c>
      <c r="S143" s="196">
        <v>0</v>
      </c>
      <c r="T143" s="197">
        <f>S143*H143</f>
        <v>0</v>
      </c>
      <c r="AR143" s="22" t="s">
        <v>133</v>
      </c>
      <c r="AT143" s="22" t="s">
        <v>128</v>
      </c>
      <c r="AU143" s="22" t="s">
        <v>85</v>
      </c>
      <c r="AY143" s="22" t="s">
        <v>124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22" t="s">
        <v>83</v>
      </c>
      <c r="BK143" s="198">
        <f>ROUND(I143*H143,2)</f>
        <v>0</v>
      </c>
      <c r="BL143" s="22" t="s">
        <v>133</v>
      </c>
      <c r="BM143" s="22" t="s">
        <v>216</v>
      </c>
    </row>
    <row r="144" spans="2:51" s="11" customFormat="1" ht="13.5">
      <c r="B144" s="199"/>
      <c r="C144" s="200"/>
      <c r="D144" s="201" t="s">
        <v>135</v>
      </c>
      <c r="E144" s="202" t="s">
        <v>21</v>
      </c>
      <c r="F144" s="203" t="s">
        <v>217</v>
      </c>
      <c r="G144" s="200"/>
      <c r="H144" s="204">
        <v>715.73</v>
      </c>
      <c r="I144" s="205"/>
      <c r="J144" s="200"/>
      <c r="K144" s="200"/>
      <c r="L144" s="206"/>
      <c r="M144" s="207"/>
      <c r="N144" s="208"/>
      <c r="O144" s="208"/>
      <c r="P144" s="208"/>
      <c r="Q144" s="208"/>
      <c r="R144" s="208"/>
      <c r="S144" s="208"/>
      <c r="T144" s="209"/>
      <c r="AT144" s="210" t="s">
        <v>135</v>
      </c>
      <c r="AU144" s="210" t="s">
        <v>85</v>
      </c>
      <c r="AV144" s="11" t="s">
        <v>85</v>
      </c>
      <c r="AW144" s="11" t="s">
        <v>38</v>
      </c>
      <c r="AX144" s="11" t="s">
        <v>75</v>
      </c>
      <c r="AY144" s="210" t="s">
        <v>124</v>
      </c>
    </row>
    <row r="145" spans="2:51" s="12" customFormat="1" ht="13.5">
      <c r="B145" s="211"/>
      <c r="C145" s="212"/>
      <c r="D145" s="213" t="s">
        <v>135</v>
      </c>
      <c r="E145" s="214" t="s">
        <v>21</v>
      </c>
      <c r="F145" s="215" t="s">
        <v>137</v>
      </c>
      <c r="G145" s="212"/>
      <c r="H145" s="216">
        <v>715.73</v>
      </c>
      <c r="I145" s="217"/>
      <c r="J145" s="212"/>
      <c r="K145" s="212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135</v>
      </c>
      <c r="AU145" s="222" t="s">
        <v>85</v>
      </c>
      <c r="AV145" s="12" t="s">
        <v>133</v>
      </c>
      <c r="AW145" s="12" t="s">
        <v>38</v>
      </c>
      <c r="AX145" s="12" t="s">
        <v>83</v>
      </c>
      <c r="AY145" s="222" t="s">
        <v>124</v>
      </c>
    </row>
    <row r="146" spans="2:65" s="1" customFormat="1" ht="22.5" customHeight="1">
      <c r="B146" s="39"/>
      <c r="C146" s="223" t="s">
        <v>218</v>
      </c>
      <c r="D146" s="223" t="s">
        <v>147</v>
      </c>
      <c r="E146" s="224" t="s">
        <v>219</v>
      </c>
      <c r="F146" s="225" t="s">
        <v>220</v>
      </c>
      <c r="G146" s="226" t="s">
        <v>131</v>
      </c>
      <c r="H146" s="227">
        <v>737.202</v>
      </c>
      <c r="I146" s="228"/>
      <c r="J146" s="229">
        <f>ROUND(I146*H146,2)</f>
        <v>0</v>
      </c>
      <c r="K146" s="225" t="s">
        <v>132</v>
      </c>
      <c r="L146" s="230"/>
      <c r="M146" s="231" t="s">
        <v>21</v>
      </c>
      <c r="N146" s="232" t="s">
        <v>46</v>
      </c>
      <c r="O146" s="40"/>
      <c r="P146" s="196">
        <f>O146*H146</f>
        <v>0</v>
      </c>
      <c r="Q146" s="196">
        <v>0.0072</v>
      </c>
      <c r="R146" s="196">
        <f>Q146*H146</f>
        <v>5.3078544</v>
      </c>
      <c r="S146" s="196">
        <v>0</v>
      </c>
      <c r="T146" s="197">
        <f>S146*H146</f>
        <v>0</v>
      </c>
      <c r="AR146" s="22" t="s">
        <v>142</v>
      </c>
      <c r="AT146" s="22" t="s">
        <v>147</v>
      </c>
      <c r="AU146" s="22" t="s">
        <v>85</v>
      </c>
      <c r="AY146" s="22" t="s">
        <v>124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22" t="s">
        <v>83</v>
      </c>
      <c r="BK146" s="198">
        <f>ROUND(I146*H146,2)</f>
        <v>0</v>
      </c>
      <c r="BL146" s="22" t="s">
        <v>133</v>
      </c>
      <c r="BM146" s="22" t="s">
        <v>221</v>
      </c>
    </row>
    <row r="147" spans="2:51" s="11" customFormat="1" ht="13.5">
      <c r="B147" s="199"/>
      <c r="C147" s="200"/>
      <c r="D147" s="201" t="s">
        <v>135</v>
      </c>
      <c r="E147" s="202" t="s">
        <v>21</v>
      </c>
      <c r="F147" s="203" t="s">
        <v>222</v>
      </c>
      <c r="G147" s="200"/>
      <c r="H147" s="204">
        <v>737.202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135</v>
      </c>
      <c r="AU147" s="210" t="s">
        <v>85</v>
      </c>
      <c r="AV147" s="11" t="s">
        <v>85</v>
      </c>
      <c r="AW147" s="11" t="s">
        <v>38</v>
      </c>
      <c r="AX147" s="11" t="s">
        <v>75</v>
      </c>
      <c r="AY147" s="210" t="s">
        <v>124</v>
      </c>
    </row>
    <row r="148" spans="2:51" s="12" customFormat="1" ht="13.5">
      <c r="B148" s="211"/>
      <c r="C148" s="212"/>
      <c r="D148" s="213" t="s">
        <v>135</v>
      </c>
      <c r="E148" s="214" t="s">
        <v>21</v>
      </c>
      <c r="F148" s="215" t="s">
        <v>137</v>
      </c>
      <c r="G148" s="212"/>
      <c r="H148" s="216">
        <v>737.202</v>
      </c>
      <c r="I148" s="217"/>
      <c r="J148" s="212"/>
      <c r="K148" s="212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135</v>
      </c>
      <c r="AU148" s="222" t="s">
        <v>85</v>
      </c>
      <c r="AV148" s="12" t="s">
        <v>133</v>
      </c>
      <c r="AW148" s="12" t="s">
        <v>38</v>
      </c>
      <c r="AX148" s="12" t="s">
        <v>83</v>
      </c>
      <c r="AY148" s="222" t="s">
        <v>124</v>
      </c>
    </row>
    <row r="149" spans="2:65" s="1" customFormat="1" ht="31.5" customHeight="1">
      <c r="B149" s="39"/>
      <c r="C149" s="187" t="s">
        <v>223</v>
      </c>
      <c r="D149" s="187" t="s">
        <v>128</v>
      </c>
      <c r="E149" s="188" t="s">
        <v>224</v>
      </c>
      <c r="F149" s="189" t="s">
        <v>225</v>
      </c>
      <c r="G149" s="190" t="s">
        <v>131</v>
      </c>
      <c r="H149" s="191">
        <v>107.5</v>
      </c>
      <c r="I149" s="192"/>
      <c r="J149" s="193">
        <f>ROUND(I149*H149,2)</f>
        <v>0</v>
      </c>
      <c r="K149" s="189" t="s">
        <v>21</v>
      </c>
      <c r="L149" s="59"/>
      <c r="M149" s="194" t="s">
        <v>21</v>
      </c>
      <c r="N149" s="195" t="s">
        <v>46</v>
      </c>
      <c r="O149" s="40"/>
      <c r="P149" s="196">
        <f>O149*H149</f>
        <v>0</v>
      </c>
      <c r="Q149" s="196">
        <v>0.00676</v>
      </c>
      <c r="R149" s="196">
        <f>Q149*H149</f>
        <v>0.7267</v>
      </c>
      <c r="S149" s="196">
        <v>0</v>
      </c>
      <c r="T149" s="197">
        <f>S149*H149</f>
        <v>0</v>
      </c>
      <c r="AR149" s="22" t="s">
        <v>133</v>
      </c>
      <c r="AT149" s="22" t="s">
        <v>128</v>
      </c>
      <c r="AU149" s="22" t="s">
        <v>85</v>
      </c>
      <c r="AY149" s="22" t="s">
        <v>124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22" t="s">
        <v>83</v>
      </c>
      <c r="BK149" s="198">
        <f>ROUND(I149*H149,2)</f>
        <v>0</v>
      </c>
      <c r="BL149" s="22" t="s">
        <v>133</v>
      </c>
      <c r="BM149" s="22" t="s">
        <v>226</v>
      </c>
    </row>
    <row r="150" spans="2:51" s="11" customFormat="1" ht="13.5">
      <c r="B150" s="199"/>
      <c r="C150" s="200"/>
      <c r="D150" s="201" t="s">
        <v>135</v>
      </c>
      <c r="E150" s="202" t="s">
        <v>21</v>
      </c>
      <c r="F150" s="203" t="s">
        <v>136</v>
      </c>
      <c r="G150" s="200"/>
      <c r="H150" s="204">
        <v>107.5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135</v>
      </c>
      <c r="AU150" s="210" t="s">
        <v>85</v>
      </c>
      <c r="AV150" s="11" t="s">
        <v>85</v>
      </c>
      <c r="AW150" s="11" t="s">
        <v>38</v>
      </c>
      <c r="AX150" s="11" t="s">
        <v>75</v>
      </c>
      <c r="AY150" s="210" t="s">
        <v>124</v>
      </c>
    </row>
    <row r="151" spans="2:51" s="12" customFormat="1" ht="13.5">
      <c r="B151" s="211"/>
      <c r="C151" s="212"/>
      <c r="D151" s="213" t="s">
        <v>135</v>
      </c>
      <c r="E151" s="214" t="s">
        <v>21</v>
      </c>
      <c r="F151" s="215" t="s">
        <v>137</v>
      </c>
      <c r="G151" s="212"/>
      <c r="H151" s="216">
        <v>107.5</v>
      </c>
      <c r="I151" s="217"/>
      <c r="J151" s="212"/>
      <c r="K151" s="212"/>
      <c r="L151" s="218"/>
      <c r="M151" s="219"/>
      <c r="N151" s="220"/>
      <c r="O151" s="220"/>
      <c r="P151" s="220"/>
      <c r="Q151" s="220"/>
      <c r="R151" s="220"/>
      <c r="S151" s="220"/>
      <c r="T151" s="221"/>
      <c r="AT151" s="222" t="s">
        <v>135</v>
      </c>
      <c r="AU151" s="222" t="s">
        <v>85</v>
      </c>
      <c r="AV151" s="12" t="s">
        <v>133</v>
      </c>
      <c r="AW151" s="12" t="s">
        <v>38</v>
      </c>
      <c r="AX151" s="12" t="s">
        <v>83</v>
      </c>
      <c r="AY151" s="222" t="s">
        <v>124</v>
      </c>
    </row>
    <row r="152" spans="2:65" s="1" customFormat="1" ht="22.5" customHeight="1">
      <c r="B152" s="39"/>
      <c r="C152" s="223" t="s">
        <v>227</v>
      </c>
      <c r="D152" s="223" t="s">
        <v>147</v>
      </c>
      <c r="E152" s="224" t="s">
        <v>228</v>
      </c>
      <c r="F152" s="225" t="s">
        <v>229</v>
      </c>
      <c r="G152" s="226" t="s">
        <v>131</v>
      </c>
      <c r="H152" s="227">
        <v>109.65</v>
      </c>
      <c r="I152" s="228"/>
      <c r="J152" s="229">
        <f>ROUND(I152*H152,2)</f>
        <v>0</v>
      </c>
      <c r="K152" s="225" t="s">
        <v>132</v>
      </c>
      <c r="L152" s="230"/>
      <c r="M152" s="231" t="s">
        <v>21</v>
      </c>
      <c r="N152" s="232" t="s">
        <v>46</v>
      </c>
      <c r="O152" s="40"/>
      <c r="P152" s="196">
        <f>O152*H152</f>
        <v>0</v>
      </c>
      <c r="Q152" s="196">
        <v>0.009</v>
      </c>
      <c r="R152" s="196">
        <f>Q152*H152</f>
        <v>0.98685</v>
      </c>
      <c r="S152" s="196">
        <v>0</v>
      </c>
      <c r="T152" s="197">
        <f>S152*H152</f>
        <v>0</v>
      </c>
      <c r="AR152" s="22" t="s">
        <v>142</v>
      </c>
      <c r="AT152" s="22" t="s">
        <v>147</v>
      </c>
      <c r="AU152" s="22" t="s">
        <v>85</v>
      </c>
      <c r="AY152" s="22" t="s">
        <v>124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2" t="s">
        <v>83</v>
      </c>
      <c r="BK152" s="198">
        <f>ROUND(I152*H152,2)</f>
        <v>0</v>
      </c>
      <c r="BL152" s="22" t="s">
        <v>133</v>
      </c>
      <c r="BM152" s="22" t="s">
        <v>230</v>
      </c>
    </row>
    <row r="153" spans="2:51" s="11" customFormat="1" ht="13.5">
      <c r="B153" s="199"/>
      <c r="C153" s="200"/>
      <c r="D153" s="201" t="s">
        <v>135</v>
      </c>
      <c r="E153" s="202" t="s">
        <v>21</v>
      </c>
      <c r="F153" s="203" t="s">
        <v>153</v>
      </c>
      <c r="G153" s="200"/>
      <c r="H153" s="204">
        <v>109.65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135</v>
      </c>
      <c r="AU153" s="210" t="s">
        <v>85</v>
      </c>
      <c r="AV153" s="11" t="s">
        <v>85</v>
      </c>
      <c r="AW153" s="11" t="s">
        <v>38</v>
      </c>
      <c r="AX153" s="11" t="s">
        <v>75</v>
      </c>
      <c r="AY153" s="210" t="s">
        <v>124</v>
      </c>
    </row>
    <row r="154" spans="2:51" s="12" customFormat="1" ht="13.5">
      <c r="B154" s="211"/>
      <c r="C154" s="212"/>
      <c r="D154" s="213" t="s">
        <v>135</v>
      </c>
      <c r="E154" s="214" t="s">
        <v>21</v>
      </c>
      <c r="F154" s="215" t="s">
        <v>137</v>
      </c>
      <c r="G154" s="212"/>
      <c r="H154" s="216">
        <v>109.65</v>
      </c>
      <c r="I154" s="217"/>
      <c r="J154" s="212"/>
      <c r="K154" s="212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135</v>
      </c>
      <c r="AU154" s="222" t="s">
        <v>85</v>
      </c>
      <c r="AV154" s="12" t="s">
        <v>133</v>
      </c>
      <c r="AW154" s="12" t="s">
        <v>38</v>
      </c>
      <c r="AX154" s="12" t="s">
        <v>83</v>
      </c>
      <c r="AY154" s="222" t="s">
        <v>124</v>
      </c>
    </row>
    <row r="155" spans="2:65" s="1" customFormat="1" ht="44.25" customHeight="1">
      <c r="B155" s="39"/>
      <c r="C155" s="187" t="s">
        <v>231</v>
      </c>
      <c r="D155" s="187" t="s">
        <v>128</v>
      </c>
      <c r="E155" s="188" t="s">
        <v>232</v>
      </c>
      <c r="F155" s="189" t="s">
        <v>233</v>
      </c>
      <c r="G155" s="190" t="s">
        <v>234</v>
      </c>
      <c r="H155" s="191">
        <v>1154.5</v>
      </c>
      <c r="I155" s="192"/>
      <c r="J155" s="193">
        <f>ROUND(I155*H155,2)</f>
        <v>0</v>
      </c>
      <c r="K155" s="189" t="s">
        <v>132</v>
      </c>
      <c r="L155" s="59"/>
      <c r="M155" s="194" t="s">
        <v>21</v>
      </c>
      <c r="N155" s="195" t="s">
        <v>46</v>
      </c>
      <c r="O155" s="40"/>
      <c r="P155" s="196">
        <f>O155*H155</f>
        <v>0</v>
      </c>
      <c r="Q155" s="196">
        <v>0.00168</v>
      </c>
      <c r="R155" s="196">
        <f>Q155*H155</f>
        <v>1.9395600000000002</v>
      </c>
      <c r="S155" s="196">
        <v>0</v>
      </c>
      <c r="T155" s="197">
        <f>S155*H155</f>
        <v>0</v>
      </c>
      <c r="AR155" s="22" t="s">
        <v>133</v>
      </c>
      <c r="AT155" s="22" t="s">
        <v>128</v>
      </c>
      <c r="AU155" s="22" t="s">
        <v>85</v>
      </c>
      <c r="AY155" s="22" t="s">
        <v>124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22" t="s">
        <v>83</v>
      </c>
      <c r="BK155" s="198">
        <f>ROUND(I155*H155,2)</f>
        <v>0</v>
      </c>
      <c r="BL155" s="22" t="s">
        <v>133</v>
      </c>
      <c r="BM155" s="22" t="s">
        <v>235</v>
      </c>
    </row>
    <row r="156" spans="2:51" s="11" customFormat="1" ht="13.5">
      <c r="B156" s="199"/>
      <c r="C156" s="200"/>
      <c r="D156" s="201" t="s">
        <v>135</v>
      </c>
      <c r="E156" s="202" t="s">
        <v>21</v>
      </c>
      <c r="F156" s="203" t="s">
        <v>236</v>
      </c>
      <c r="G156" s="200"/>
      <c r="H156" s="204">
        <v>1096.9</v>
      </c>
      <c r="I156" s="205"/>
      <c r="J156" s="200"/>
      <c r="K156" s="200"/>
      <c r="L156" s="206"/>
      <c r="M156" s="207"/>
      <c r="N156" s="208"/>
      <c r="O156" s="208"/>
      <c r="P156" s="208"/>
      <c r="Q156" s="208"/>
      <c r="R156" s="208"/>
      <c r="S156" s="208"/>
      <c r="T156" s="209"/>
      <c r="AT156" s="210" t="s">
        <v>135</v>
      </c>
      <c r="AU156" s="210" t="s">
        <v>85</v>
      </c>
      <c r="AV156" s="11" t="s">
        <v>85</v>
      </c>
      <c r="AW156" s="11" t="s">
        <v>38</v>
      </c>
      <c r="AX156" s="11" t="s">
        <v>75</v>
      </c>
      <c r="AY156" s="210" t="s">
        <v>124</v>
      </c>
    </row>
    <row r="157" spans="2:51" s="11" customFormat="1" ht="13.5">
      <c r="B157" s="199"/>
      <c r="C157" s="200"/>
      <c r="D157" s="201" t="s">
        <v>135</v>
      </c>
      <c r="E157" s="202" t="s">
        <v>21</v>
      </c>
      <c r="F157" s="203" t="s">
        <v>237</v>
      </c>
      <c r="G157" s="200"/>
      <c r="H157" s="204">
        <v>57.6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135</v>
      </c>
      <c r="AU157" s="210" t="s">
        <v>85</v>
      </c>
      <c r="AV157" s="11" t="s">
        <v>85</v>
      </c>
      <c r="AW157" s="11" t="s">
        <v>38</v>
      </c>
      <c r="AX157" s="11" t="s">
        <v>75</v>
      </c>
      <c r="AY157" s="210" t="s">
        <v>124</v>
      </c>
    </row>
    <row r="158" spans="2:51" s="12" customFormat="1" ht="13.5">
      <c r="B158" s="211"/>
      <c r="C158" s="212"/>
      <c r="D158" s="213" t="s">
        <v>135</v>
      </c>
      <c r="E158" s="214" t="s">
        <v>21</v>
      </c>
      <c r="F158" s="215" t="s">
        <v>137</v>
      </c>
      <c r="G158" s="212"/>
      <c r="H158" s="216">
        <v>1154.5</v>
      </c>
      <c r="I158" s="217"/>
      <c r="J158" s="212"/>
      <c r="K158" s="212"/>
      <c r="L158" s="218"/>
      <c r="M158" s="219"/>
      <c r="N158" s="220"/>
      <c r="O158" s="220"/>
      <c r="P158" s="220"/>
      <c r="Q158" s="220"/>
      <c r="R158" s="220"/>
      <c r="S158" s="220"/>
      <c r="T158" s="221"/>
      <c r="AT158" s="222" t="s">
        <v>135</v>
      </c>
      <c r="AU158" s="222" t="s">
        <v>85</v>
      </c>
      <c r="AV158" s="12" t="s">
        <v>133</v>
      </c>
      <c r="AW158" s="12" t="s">
        <v>38</v>
      </c>
      <c r="AX158" s="12" t="s">
        <v>83</v>
      </c>
      <c r="AY158" s="222" t="s">
        <v>124</v>
      </c>
    </row>
    <row r="159" spans="2:65" s="1" customFormat="1" ht="22.5" customHeight="1">
      <c r="B159" s="39"/>
      <c r="C159" s="223" t="s">
        <v>238</v>
      </c>
      <c r="D159" s="223" t="s">
        <v>147</v>
      </c>
      <c r="E159" s="224" t="s">
        <v>239</v>
      </c>
      <c r="F159" s="225" t="s">
        <v>240</v>
      </c>
      <c r="G159" s="226" t="s">
        <v>131</v>
      </c>
      <c r="H159" s="227">
        <v>345</v>
      </c>
      <c r="I159" s="228"/>
      <c r="J159" s="229">
        <f>ROUND(I159*H159,2)</f>
        <v>0</v>
      </c>
      <c r="K159" s="225" t="s">
        <v>132</v>
      </c>
      <c r="L159" s="230"/>
      <c r="M159" s="231" t="s">
        <v>21</v>
      </c>
      <c r="N159" s="232" t="s">
        <v>46</v>
      </c>
      <c r="O159" s="40"/>
      <c r="P159" s="196">
        <f>O159*H159</f>
        <v>0</v>
      </c>
      <c r="Q159" s="196">
        <v>0.006</v>
      </c>
      <c r="R159" s="196">
        <f>Q159*H159</f>
        <v>2.07</v>
      </c>
      <c r="S159" s="196">
        <v>0</v>
      </c>
      <c r="T159" s="197">
        <f>S159*H159</f>
        <v>0</v>
      </c>
      <c r="AR159" s="22" t="s">
        <v>142</v>
      </c>
      <c r="AT159" s="22" t="s">
        <v>147</v>
      </c>
      <c r="AU159" s="22" t="s">
        <v>85</v>
      </c>
      <c r="AY159" s="22" t="s">
        <v>124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2" t="s">
        <v>83</v>
      </c>
      <c r="BK159" s="198">
        <f>ROUND(I159*H159,2)</f>
        <v>0</v>
      </c>
      <c r="BL159" s="22" t="s">
        <v>133</v>
      </c>
      <c r="BM159" s="22" t="s">
        <v>241</v>
      </c>
    </row>
    <row r="160" spans="2:51" s="11" customFormat="1" ht="13.5">
      <c r="B160" s="199"/>
      <c r="C160" s="200"/>
      <c r="D160" s="201" t="s">
        <v>135</v>
      </c>
      <c r="E160" s="202" t="s">
        <v>21</v>
      </c>
      <c r="F160" s="203" t="s">
        <v>242</v>
      </c>
      <c r="G160" s="200"/>
      <c r="H160" s="204">
        <v>345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135</v>
      </c>
      <c r="AU160" s="210" t="s">
        <v>85</v>
      </c>
      <c r="AV160" s="11" t="s">
        <v>85</v>
      </c>
      <c r="AW160" s="11" t="s">
        <v>38</v>
      </c>
      <c r="AX160" s="11" t="s">
        <v>75</v>
      </c>
      <c r="AY160" s="210" t="s">
        <v>124</v>
      </c>
    </row>
    <row r="161" spans="2:51" s="12" customFormat="1" ht="13.5">
      <c r="B161" s="211"/>
      <c r="C161" s="212"/>
      <c r="D161" s="213" t="s">
        <v>135</v>
      </c>
      <c r="E161" s="214" t="s">
        <v>21</v>
      </c>
      <c r="F161" s="215" t="s">
        <v>137</v>
      </c>
      <c r="G161" s="212"/>
      <c r="H161" s="216">
        <v>345</v>
      </c>
      <c r="I161" s="217"/>
      <c r="J161" s="212"/>
      <c r="K161" s="212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135</v>
      </c>
      <c r="AU161" s="222" t="s">
        <v>85</v>
      </c>
      <c r="AV161" s="12" t="s">
        <v>133</v>
      </c>
      <c r="AW161" s="12" t="s">
        <v>38</v>
      </c>
      <c r="AX161" s="12" t="s">
        <v>83</v>
      </c>
      <c r="AY161" s="222" t="s">
        <v>124</v>
      </c>
    </row>
    <row r="162" spans="2:65" s="1" customFormat="1" ht="31.5" customHeight="1">
      <c r="B162" s="39"/>
      <c r="C162" s="187" t="s">
        <v>243</v>
      </c>
      <c r="D162" s="187" t="s">
        <v>128</v>
      </c>
      <c r="E162" s="188" t="s">
        <v>244</v>
      </c>
      <c r="F162" s="189" t="s">
        <v>245</v>
      </c>
      <c r="G162" s="190" t="s">
        <v>131</v>
      </c>
      <c r="H162" s="191">
        <v>3662.76</v>
      </c>
      <c r="I162" s="192"/>
      <c r="J162" s="193">
        <f>ROUND(I162*H162,2)</f>
        <v>0</v>
      </c>
      <c r="K162" s="189" t="s">
        <v>132</v>
      </c>
      <c r="L162" s="59"/>
      <c r="M162" s="194" t="s">
        <v>21</v>
      </c>
      <c r="N162" s="195" t="s">
        <v>46</v>
      </c>
      <c r="O162" s="40"/>
      <c r="P162" s="196">
        <f>O162*H162</f>
        <v>0</v>
      </c>
      <c r="Q162" s="196">
        <v>6E-05</v>
      </c>
      <c r="R162" s="196">
        <f>Q162*H162</f>
        <v>0.2197656</v>
      </c>
      <c r="S162" s="196">
        <v>0</v>
      </c>
      <c r="T162" s="197">
        <f>S162*H162</f>
        <v>0</v>
      </c>
      <c r="AR162" s="22" t="s">
        <v>133</v>
      </c>
      <c r="AT162" s="22" t="s">
        <v>128</v>
      </c>
      <c r="AU162" s="22" t="s">
        <v>85</v>
      </c>
      <c r="AY162" s="22" t="s">
        <v>124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2" t="s">
        <v>83</v>
      </c>
      <c r="BK162" s="198">
        <f>ROUND(I162*H162,2)</f>
        <v>0</v>
      </c>
      <c r="BL162" s="22" t="s">
        <v>133</v>
      </c>
      <c r="BM162" s="22" t="s">
        <v>246</v>
      </c>
    </row>
    <row r="163" spans="2:51" s="11" customFormat="1" ht="13.5">
      <c r="B163" s="199"/>
      <c r="C163" s="200"/>
      <c r="D163" s="201" t="s">
        <v>135</v>
      </c>
      <c r="E163" s="202" t="s">
        <v>21</v>
      </c>
      <c r="F163" s="203" t="s">
        <v>247</v>
      </c>
      <c r="G163" s="200"/>
      <c r="H163" s="204">
        <v>3662.76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135</v>
      </c>
      <c r="AU163" s="210" t="s">
        <v>85</v>
      </c>
      <c r="AV163" s="11" t="s">
        <v>85</v>
      </c>
      <c r="AW163" s="11" t="s">
        <v>38</v>
      </c>
      <c r="AX163" s="11" t="s">
        <v>75</v>
      </c>
      <c r="AY163" s="210" t="s">
        <v>124</v>
      </c>
    </row>
    <row r="164" spans="2:51" s="12" customFormat="1" ht="13.5">
      <c r="B164" s="211"/>
      <c r="C164" s="212"/>
      <c r="D164" s="213" t="s">
        <v>135</v>
      </c>
      <c r="E164" s="214" t="s">
        <v>21</v>
      </c>
      <c r="F164" s="215" t="s">
        <v>137</v>
      </c>
      <c r="G164" s="212"/>
      <c r="H164" s="216">
        <v>3662.76</v>
      </c>
      <c r="I164" s="217"/>
      <c r="J164" s="212"/>
      <c r="K164" s="212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135</v>
      </c>
      <c r="AU164" s="222" t="s">
        <v>85</v>
      </c>
      <c r="AV164" s="12" t="s">
        <v>133</v>
      </c>
      <c r="AW164" s="12" t="s">
        <v>38</v>
      </c>
      <c r="AX164" s="12" t="s">
        <v>83</v>
      </c>
      <c r="AY164" s="222" t="s">
        <v>124</v>
      </c>
    </row>
    <row r="165" spans="2:65" s="1" customFormat="1" ht="22.5" customHeight="1">
      <c r="B165" s="39"/>
      <c r="C165" s="187" t="s">
        <v>248</v>
      </c>
      <c r="D165" s="187" t="s">
        <v>128</v>
      </c>
      <c r="E165" s="188" t="s">
        <v>249</v>
      </c>
      <c r="F165" s="189" t="s">
        <v>250</v>
      </c>
      <c r="G165" s="190" t="s">
        <v>234</v>
      </c>
      <c r="H165" s="191">
        <v>290.9</v>
      </c>
      <c r="I165" s="192"/>
      <c r="J165" s="193">
        <f>ROUND(I165*H165,2)</f>
        <v>0</v>
      </c>
      <c r="K165" s="189" t="s">
        <v>132</v>
      </c>
      <c r="L165" s="59"/>
      <c r="M165" s="194" t="s">
        <v>21</v>
      </c>
      <c r="N165" s="195" t="s">
        <v>46</v>
      </c>
      <c r="O165" s="40"/>
      <c r="P165" s="196">
        <f>O165*H165</f>
        <v>0</v>
      </c>
      <c r="Q165" s="196">
        <v>6E-05</v>
      </c>
      <c r="R165" s="196">
        <f>Q165*H165</f>
        <v>0.017454</v>
      </c>
      <c r="S165" s="196">
        <v>0</v>
      </c>
      <c r="T165" s="197">
        <f>S165*H165</f>
        <v>0</v>
      </c>
      <c r="AR165" s="22" t="s">
        <v>133</v>
      </c>
      <c r="AT165" s="22" t="s">
        <v>128</v>
      </c>
      <c r="AU165" s="22" t="s">
        <v>85</v>
      </c>
      <c r="AY165" s="22" t="s">
        <v>124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2" t="s">
        <v>83</v>
      </c>
      <c r="BK165" s="198">
        <f>ROUND(I165*H165,2)</f>
        <v>0</v>
      </c>
      <c r="BL165" s="22" t="s">
        <v>133</v>
      </c>
      <c r="BM165" s="22" t="s">
        <v>251</v>
      </c>
    </row>
    <row r="166" spans="2:51" s="11" customFormat="1" ht="13.5">
      <c r="B166" s="199"/>
      <c r="C166" s="200"/>
      <c r="D166" s="201" t="s">
        <v>135</v>
      </c>
      <c r="E166" s="202" t="s">
        <v>21</v>
      </c>
      <c r="F166" s="203" t="s">
        <v>252</v>
      </c>
      <c r="G166" s="200"/>
      <c r="H166" s="204">
        <v>290.9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135</v>
      </c>
      <c r="AU166" s="210" t="s">
        <v>85</v>
      </c>
      <c r="AV166" s="11" t="s">
        <v>85</v>
      </c>
      <c r="AW166" s="11" t="s">
        <v>38</v>
      </c>
      <c r="AX166" s="11" t="s">
        <v>75</v>
      </c>
      <c r="AY166" s="210" t="s">
        <v>124</v>
      </c>
    </row>
    <row r="167" spans="2:51" s="12" customFormat="1" ht="13.5">
      <c r="B167" s="211"/>
      <c r="C167" s="212"/>
      <c r="D167" s="213" t="s">
        <v>135</v>
      </c>
      <c r="E167" s="214" t="s">
        <v>21</v>
      </c>
      <c r="F167" s="215" t="s">
        <v>137</v>
      </c>
      <c r="G167" s="212"/>
      <c r="H167" s="216">
        <v>290.9</v>
      </c>
      <c r="I167" s="217"/>
      <c r="J167" s="212"/>
      <c r="K167" s="212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135</v>
      </c>
      <c r="AU167" s="222" t="s">
        <v>85</v>
      </c>
      <c r="AV167" s="12" t="s">
        <v>133</v>
      </c>
      <c r="AW167" s="12" t="s">
        <v>38</v>
      </c>
      <c r="AX167" s="12" t="s">
        <v>83</v>
      </c>
      <c r="AY167" s="222" t="s">
        <v>124</v>
      </c>
    </row>
    <row r="168" spans="2:65" s="1" customFormat="1" ht="22.5" customHeight="1">
      <c r="B168" s="39"/>
      <c r="C168" s="223" t="s">
        <v>253</v>
      </c>
      <c r="D168" s="223" t="s">
        <v>147</v>
      </c>
      <c r="E168" s="224" t="s">
        <v>254</v>
      </c>
      <c r="F168" s="225" t="s">
        <v>255</v>
      </c>
      <c r="G168" s="226" t="s">
        <v>234</v>
      </c>
      <c r="H168" s="227">
        <v>305.445</v>
      </c>
      <c r="I168" s="228"/>
      <c r="J168" s="229">
        <f>ROUND(I168*H168,2)</f>
        <v>0</v>
      </c>
      <c r="K168" s="225" t="s">
        <v>132</v>
      </c>
      <c r="L168" s="230"/>
      <c r="M168" s="231" t="s">
        <v>21</v>
      </c>
      <c r="N168" s="232" t="s">
        <v>46</v>
      </c>
      <c r="O168" s="40"/>
      <c r="P168" s="196">
        <f>O168*H168</f>
        <v>0</v>
      </c>
      <c r="Q168" s="196">
        <v>0.0005</v>
      </c>
      <c r="R168" s="196">
        <f>Q168*H168</f>
        <v>0.1527225</v>
      </c>
      <c r="S168" s="196">
        <v>0</v>
      </c>
      <c r="T168" s="197">
        <f>S168*H168</f>
        <v>0</v>
      </c>
      <c r="AR168" s="22" t="s">
        <v>142</v>
      </c>
      <c r="AT168" s="22" t="s">
        <v>147</v>
      </c>
      <c r="AU168" s="22" t="s">
        <v>85</v>
      </c>
      <c r="AY168" s="22" t="s">
        <v>124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22" t="s">
        <v>83</v>
      </c>
      <c r="BK168" s="198">
        <f>ROUND(I168*H168,2)</f>
        <v>0</v>
      </c>
      <c r="BL168" s="22" t="s">
        <v>133</v>
      </c>
      <c r="BM168" s="22" t="s">
        <v>256</v>
      </c>
    </row>
    <row r="169" spans="2:51" s="11" customFormat="1" ht="13.5">
      <c r="B169" s="199"/>
      <c r="C169" s="200"/>
      <c r="D169" s="201" t="s">
        <v>135</v>
      </c>
      <c r="E169" s="202" t="s">
        <v>21</v>
      </c>
      <c r="F169" s="203" t="s">
        <v>257</v>
      </c>
      <c r="G169" s="200"/>
      <c r="H169" s="204">
        <v>305.445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135</v>
      </c>
      <c r="AU169" s="210" t="s">
        <v>85</v>
      </c>
      <c r="AV169" s="11" t="s">
        <v>85</v>
      </c>
      <c r="AW169" s="11" t="s">
        <v>38</v>
      </c>
      <c r="AX169" s="11" t="s">
        <v>75</v>
      </c>
      <c r="AY169" s="210" t="s">
        <v>124</v>
      </c>
    </row>
    <row r="170" spans="2:51" s="12" customFormat="1" ht="13.5">
      <c r="B170" s="211"/>
      <c r="C170" s="212"/>
      <c r="D170" s="213" t="s">
        <v>135</v>
      </c>
      <c r="E170" s="214" t="s">
        <v>21</v>
      </c>
      <c r="F170" s="215" t="s">
        <v>137</v>
      </c>
      <c r="G170" s="212"/>
      <c r="H170" s="216">
        <v>305.445</v>
      </c>
      <c r="I170" s="217"/>
      <c r="J170" s="212"/>
      <c r="K170" s="212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135</v>
      </c>
      <c r="AU170" s="222" t="s">
        <v>85</v>
      </c>
      <c r="AV170" s="12" t="s">
        <v>133</v>
      </c>
      <c r="AW170" s="12" t="s">
        <v>38</v>
      </c>
      <c r="AX170" s="12" t="s">
        <v>83</v>
      </c>
      <c r="AY170" s="222" t="s">
        <v>124</v>
      </c>
    </row>
    <row r="171" spans="2:65" s="1" customFormat="1" ht="31.5" customHeight="1">
      <c r="B171" s="39"/>
      <c r="C171" s="187" t="s">
        <v>258</v>
      </c>
      <c r="D171" s="187" t="s">
        <v>128</v>
      </c>
      <c r="E171" s="188" t="s">
        <v>259</v>
      </c>
      <c r="F171" s="189" t="s">
        <v>260</v>
      </c>
      <c r="G171" s="190" t="s">
        <v>234</v>
      </c>
      <c r="H171" s="191">
        <v>3980.6</v>
      </c>
      <c r="I171" s="192"/>
      <c r="J171" s="193">
        <f>ROUND(I171*H171,2)</f>
        <v>0</v>
      </c>
      <c r="K171" s="189" t="s">
        <v>132</v>
      </c>
      <c r="L171" s="59"/>
      <c r="M171" s="194" t="s">
        <v>21</v>
      </c>
      <c r="N171" s="195" t="s">
        <v>46</v>
      </c>
      <c r="O171" s="40"/>
      <c r="P171" s="196">
        <f>O171*H171</f>
        <v>0</v>
      </c>
      <c r="Q171" s="196">
        <v>0.00025</v>
      </c>
      <c r="R171" s="196">
        <f>Q171*H171</f>
        <v>0.99515</v>
      </c>
      <c r="S171" s="196">
        <v>0</v>
      </c>
      <c r="T171" s="197">
        <f>S171*H171</f>
        <v>0</v>
      </c>
      <c r="AR171" s="22" t="s">
        <v>133</v>
      </c>
      <c r="AT171" s="22" t="s">
        <v>128</v>
      </c>
      <c r="AU171" s="22" t="s">
        <v>85</v>
      </c>
      <c r="AY171" s="22" t="s">
        <v>124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22" t="s">
        <v>83</v>
      </c>
      <c r="BK171" s="198">
        <f>ROUND(I171*H171,2)</f>
        <v>0</v>
      </c>
      <c r="BL171" s="22" t="s">
        <v>133</v>
      </c>
      <c r="BM171" s="22" t="s">
        <v>261</v>
      </c>
    </row>
    <row r="172" spans="2:51" s="11" customFormat="1" ht="13.5">
      <c r="B172" s="199"/>
      <c r="C172" s="200"/>
      <c r="D172" s="201" t="s">
        <v>135</v>
      </c>
      <c r="E172" s="202" t="s">
        <v>21</v>
      </c>
      <c r="F172" s="203" t="s">
        <v>262</v>
      </c>
      <c r="G172" s="200"/>
      <c r="H172" s="204">
        <v>3980.6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135</v>
      </c>
      <c r="AU172" s="210" t="s">
        <v>85</v>
      </c>
      <c r="AV172" s="11" t="s">
        <v>85</v>
      </c>
      <c r="AW172" s="11" t="s">
        <v>38</v>
      </c>
      <c r="AX172" s="11" t="s">
        <v>75</v>
      </c>
      <c r="AY172" s="210" t="s">
        <v>124</v>
      </c>
    </row>
    <row r="173" spans="2:51" s="12" customFormat="1" ht="13.5">
      <c r="B173" s="211"/>
      <c r="C173" s="212"/>
      <c r="D173" s="213" t="s">
        <v>135</v>
      </c>
      <c r="E173" s="214" t="s">
        <v>21</v>
      </c>
      <c r="F173" s="215" t="s">
        <v>137</v>
      </c>
      <c r="G173" s="212"/>
      <c r="H173" s="216">
        <v>3980.6</v>
      </c>
      <c r="I173" s="217"/>
      <c r="J173" s="212"/>
      <c r="K173" s="212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135</v>
      </c>
      <c r="AU173" s="222" t="s">
        <v>85</v>
      </c>
      <c r="AV173" s="12" t="s">
        <v>133</v>
      </c>
      <c r="AW173" s="12" t="s">
        <v>38</v>
      </c>
      <c r="AX173" s="12" t="s">
        <v>83</v>
      </c>
      <c r="AY173" s="222" t="s">
        <v>124</v>
      </c>
    </row>
    <row r="174" spans="2:65" s="1" customFormat="1" ht="22.5" customHeight="1">
      <c r="B174" s="39"/>
      <c r="C174" s="223" t="s">
        <v>263</v>
      </c>
      <c r="D174" s="223" t="s">
        <v>147</v>
      </c>
      <c r="E174" s="224" t="s">
        <v>264</v>
      </c>
      <c r="F174" s="225" t="s">
        <v>265</v>
      </c>
      <c r="G174" s="226" t="s">
        <v>234</v>
      </c>
      <c r="H174" s="227">
        <v>3465.798</v>
      </c>
      <c r="I174" s="228"/>
      <c r="J174" s="229">
        <f>ROUND(I174*H174,2)</f>
        <v>0</v>
      </c>
      <c r="K174" s="225" t="s">
        <v>132</v>
      </c>
      <c r="L174" s="230"/>
      <c r="M174" s="231" t="s">
        <v>21</v>
      </c>
      <c r="N174" s="232" t="s">
        <v>46</v>
      </c>
      <c r="O174" s="40"/>
      <c r="P174" s="196">
        <f>O174*H174</f>
        <v>0</v>
      </c>
      <c r="Q174" s="196">
        <v>3E-05</v>
      </c>
      <c r="R174" s="196">
        <f>Q174*H174</f>
        <v>0.10397394</v>
      </c>
      <c r="S174" s="196">
        <v>0</v>
      </c>
      <c r="T174" s="197">
        <f>S174*H174</f>
        <v>0</v>
      </c>
      <c r="AR174" s="22" t="s">
        <v>142</v>
      </c>
      <c r="AT174" s="22" t="s">
        <v>147</v>
      </c>
      <c r="AU174" s="22" t="s">
        <v>85</v>
      </c>
      <c r="AY174" s="22" t="s">
        <v>124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22" t="s">
        <v>83</v>
      </c>
      <c r="BK174" s="198">
        <f>ROUND(I174*H174,2)</f>
        <v>0</v>
      </c>
      <c r="BL174" s="22" t="s">
        <v>133</v>
      </c>
      <c r="BM174" s="22" t="s">
        <v>266</v>
      </c>
    </row>
    <row r="175" spans="2:51" s="11" customFormat="1" ht="13.5">
      <c r="B175" s="199"/>
      <c r="C175" s="200"/>
      <c r="D175" s="201" t="s">
        <v>135</v>
      </c>
      <c r="E175" s="202" t="s">
        <v>21</v>
      </c>
      <c r="F175" s="203" t="s">
        <v>267</v>
      </c>
      <c r="G175" s="200"/>
      <c r="H175" s="204">
        <v>3465.798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135</v>
      </c>
      <c r="AU175" s="210" t="s">
        <v>85</v>
      </c>
      <c r="AV175" s="11" t="s">
        <v>85</v>
      </c>
      <c r="AW175" s="11" t="s">
        <v>38</v>
      </c>
      <c r="AX175" s="11" t="s">
        <v>75</v>
      </c>
      <c r="AY175" s="210" t="s">
        <v>124</v>
      </c>
    </row>
    <row r="176" spans="2:51" s="12" customFormat="1" ht="13.5">
      <c r="B176" s="211"/>
      <c r="C176" s="212"/>
      <c r="D176" s="213" t="s">
        <v>135</v>
      </c>
      <c r="E176" s="214" t="s">
        <v>21</v>
      </c>
      <c r="F176" s="215" t="s">
        <v>137</v>
      </c>
      <c r="G176" s="212"/>
      <c r="H176" s="216">
        <v>3465.798</v>
      </c>
      <c r="I176" s="217"/>
      <c r="J176" s="212"/>
      <c r="K176" s="212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135</v>
      </c>
      <c r="AU176" s="222" t="s">
        <v>85</v>
      </c>
      <c r="AV176" s="12" t="s">
        <v>133</v>
      </c>
      <c r="AW176" s="12" t="s">
        <v>38</v>
      </c>
      <c r="AX176" s="12" t="s">
        <v>83</v>
      </c>
      <c r="AY176" s="222" t="s">
        <v>124</v>
      </c>
    </row>
    <row r="177" spans="2:65" s="1" customFormat="1" ht="22.5" customHeight="1">
      <c r="B177" s="39"/>
      <c r="C177" s="223" t="s">
        <v>268</v>
      </c>
      <c r="D177" s="223" t="s">
        <v>147</v>
      </c>
      <c r="E177" s="224" t="s">
        <v>269</v>
      </c>
      <c r="F177" s="225" t="s">
        <v>270</v>
      </c>
      <c r="G177" s="226" t="s">
        <v>234</v>
      </c>
      <c r="H177" s="227">
        <v>52.5</v>
      </c>
      <c r="I177" s="228"/>
      <c r="J177" s="229">
        <f>ROUND(I177*H177,2)</f>
        <v>0</v>
      </c>
      <c r="K177" s="225" t="s">
        <v>132</v>
      </c>
      <c r="L177" s="230"/>
      <c r="M177" s="231" t="s">
        <v>21</v>
      </c>
      <c r="N177" s="232" t="s">
        <v>46</v>
      </c>
      <c r="O177" s="40"/>
      <c r="P177" s="196">
        <f>O177*H177</f>
        <v>0</v>
      </c>
      <c r="Q177" s="196">
        <v>0.0005</v>
      </c>
      <c r="R177" s="196">
        <f>Q177*H177</f>
        <v>0.02625</v>
      </c>
      <c r="S177" s="196">
        <v>0</v>
      </c>
      <c r="T177" s="197">
        <f>S177*H177</f>
        <v>0</v>
      </c>
      <c r="AR177" s="22" t="s">
        <v>142</v>
      </c>
      <c r="AT177" s="22" t="s">
        <v>147</v>
      </c>
      <c r="AU177" s="22" t="s">
        <v>85</v>
      </c>
      <c r="AY177" s="22" t="s">
        <v>124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2" t="s">
        <v>83</v>
      </c>
      <c r="BK177" s="198">
        <f>ROUND(I177*H177,2)</f>
        <v>0</v>
      </c>
      <c r="BL177" s="22" t="s">
        <v>133</v>
      </c>
      <c r="BM177" s="22" t="s">
        <v>271</v>
      </c>
    </row>
    <row r="178" spans="2:51" s="11" customFormat="1" ht="13.5">
      <c r="B178" s="199"/>
      <c r="C178" s="200"/>
      <c r="D178" s="201" t="s">
        <v>135</v>
      </c>
      <c r="E178" s="202" t="s">
        <v>21</v>
      </c>
      <c r="F178" s="203" t="s">
        <v>272</v>
      </c>
      <c r="G178" s="200"/>
      <c r="H178" s="204">
        <v>52.5</v>
      </c>
      <c r="I178" s="205"/>
      <c r="J178" s="200"/>
      <c r="K178" s="200"/>
      <c r="L178" s="206"/>
      <c r="M178" s="207"/>
      <c r="N178" s="208"/>
      <c r="O178" s="208"/>
      <c r="P178" s="208"/>
      <c r="Q178" s="208"/>
      <c r="R178" s="208"/>
      <c r="S178" s="208"/>
      <c r="T178" s="209"/>
      <c r="AT178" s="210" t="s">
        <v>135</v>
      </c>
      <c r="AU178" s="210" t="s">
        <v>85</v>
      </c>
      <c r="AV178" s="11" t="s">
        <v>85</v>
      </c>
      <c r="AW178" s="11" t="s">
        <v>38</v>
      </c>
      <c r="AX178" s="11" t="s">
        <v>75</v>
      </c>
      <c r="AY178" s="210" t="s">
        <v>124</v>
      </c>
    </row>
    <row r="179" spans="2:51" s="12" customFormat="1" ht="13.5">
      <c r="B179" s="211"/>
      <c r="C179" s="212"/>
      <c r="D179" s="213" t="s">
        <v>135</v>
      </c>
      <c r="E179" s="214" t="s">
        <v>21</v>
      </c>
      <c r="F179" s="215" t="s">
        <v>137</v>
      </c>
      <c r="G179" s="212"/>
      <c r="H179" s="216">
        <v>52.5</v>
      </c>
      <c r="I179" s="217"/>
      <c r="J179" s="212"/>
      <c r="K179" s="212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135</v>
      </c>
      <c r="AU179" s="222" t="s">
        <v>85</v>
      </c>
      <c r="AV179" s="12" t="s">
        <v>133</v>
      </c>
      <c r="AW179" s="12" t="s">
        <v>38</v>
      </c>
      <c r="AX179" s="12" t="s">
        <v>83</v>
      </c>
      <c r="AY179" s="222" t="s">
        <v>124</v>
      </c>
    </row>
    <row r="180" spans="2:65" s="1" customFormat="1" ht="22.5" customHeight="1">
      <c r="B180" s="39"/>
      <c r="C180" s="223" t="s">
        <v>273</v>
      </c>
      <c r="D180" s="223" t="s">
        <v>147</v>
      </c>
      <c r="E180" s="224" t="s">
        <v>274</v>
      </c>
      <c r="F180" s="225" t="s">
        <v>275</v>
      </c>
      <c r="G180" s="226" t="s">
        <v>234</v>
      </c>
      <c r="H180" s="227">
        <v>426.132</v>
      </c>
      <c r="I180" s="228"/>
      <c r="J180" s="229">
        <f>ROUND(I180*H180,2)</f>
        <v>0</v>
      </c>
      <c r="K180" s="225" t="s">
        <v>132</v>
      </c>
      <c r="L180" s="230"/>
      <c r="M180" s="231" t="s">
        <v>21</v>
      </c>
      <c r="N180" s="232" t="s">
        <v>46</v>
      </c>
      <c r="O180" s="40"/>
      <c r="P180" s="196">
        <f>O180*H180</f>
        <v>0</v>
      </c>
      <c r="Q180" s="196">
        <v>0.0003</v>
      </c>
      <c r="R180" s="196">
        <f>Q180*H180</f>
        <v>0.1278396</v>
      </c>
      <c r="S180" s="196">
        <v>0</v>
      </c>
      <c r="T180" s="197">
        <f>S180*H180</f>
        <v>0</v>
      </c>
      <c r="AR180" s="22" t="s">
        <v>142</v>
      </c>
      <c r="AT180" s="22" t="s">
        <v>147</v>
      </c>
      <c r="AU180" s="22" t="s">
        <v>85</v>
      </c>
      <c r="AY180" s="22" t="s">
        <v>124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22" t="s">
        <v>83</v>
      </c>
      <c r="BK180" s="198">
        <f>ROUND(I180*H180,2)</f>
        <v>0</v>
      </c>
      <c r="BL180" s="22" t="s">
        <v>133</v>
      </c>
      <c r="BM180" s="22" t="s">
        <v>276</v>
      </c>
    </row>
    <row r="181" spans="2:51" s="11" customFormat="1" ht="13.5">
      <c r="B181" s="199"/>
      <c r="C181" s="200"/>
      <c r="D181" s="201" t="s">
        <v>135</v>
      </c>
      <c r="E181" s="202" t="s">
        <v>21</v>
      </c>
      <c r="F181" s="203" t="s">
        <v>277</v>
      </c>
      <c r="G181" s="200"/>
      <c r="H181" s="204">
        <v>426.132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135</v>
      </c>
      <c r="AU181" s="210" t="s">
        <v>85</v>
      </c>
      <c r="AV181" s="11" t="s">
        <v>85</v>
      </c>
      <c r="AW181" s="11" t="s">
        <v>38</v>
      </c>
      <c r="AX181" s="11" t="s">
        <v>75</v>
      </c>
      <c r="AY181" s="210" t="s">
        <v>124</v>
      </c>
    </row>
    <row r="182" spans="2:51" s="12" customFormat="1" ht="13.5">
      <c r="B182" s="211"/>
      <c r="C182" s="212"/>
      <c r="D182" s="213" t="s">
        <v>135</v>
      </c>
      <c r="E182" s="214" t="s">
        <v>21</v>
      </c>
      <c r="F182" s="215" t="s">
        <v>137</v>
      </c>
      <c r="G182" s="212"/>
      <c r="H182" s="216">
        <v>426.132</v>
      </c>
      <c r="I182" s="217"/>
      <c r="J182" s="212"/>
      <c r="K182" s="212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135</v>
      </c>
      <c r="AU182" s="222" t="s">
        <v>85</v>
      </c>
      <c r="AV182" s="12" t="s">
        <v>133</v>
      </c>
      <c r="AW182" s="12" t="s">
        <v>38</v>
      </c>
      <c r="AX182" s="12" t="s">
        <v>83</v>
      </c>
      <c r="AY182" s="222" t="s">
        <v>124</v>
      </c>
    </row>
    <row r="183" spans="2:65" s="1" customFormat="1" ht="31.5" customHeight="1">
      <c r="B183" s="39"/>
      <c r="C183" s="187" t="s">
        <v>278</v>
      </c>
      <c r="D183" s="187" t="s">
        <v>128</v>
      </c>
      <c r="E183" s="188" t="s">
        <v>279</v>
      </c>
      <c r="F183" s="189" t="s">
        <v>280</v>
      </c>
      <c r="G183" s="190" t="s">
        <v>131</v>
      </c>
      <c r="H183" s="191">
        <v>4031.82</v>
      </c>
      <c r="I183" s="192"/>
      <c r="J183" s="193">
        <f>ROUND(I183*H183,2)</f>
        <v>0</v>
      </c>
      <c r="K183" s="189" t="s">
        <v>132</v>
      </c>
      <c r="L183" s="59"/>
      <c r="M183" s="194" t="s">
        <v>21</v>
      </c>
      <c r="N183" s="195" t="s">
        <v>46</v>
      </c>
      <c r="O183" s="40"/>
      <c r="P183" s="196">
        <f>O183*H183</f>
        <v>0</v>
      </c>
      <c r="Q183" s="196">
        <v>0.00268</v>
      </c>
      <c r="R183" s="196">
        <f>Q183*H183</f>
        <v>10.8052776</v>
      </c>
      <c r="S183" s="196">
        <v>0</v>
      </c>
      <c r="T183" s="197">
        <f>S183*H183</f>
        <v>0</v>
      </c>
      <c r="AR183" s="22" t="s">
        <v>133</v>
      </c>
      <c r="AT183" s="22" t="s">
        <v>128</v>
      </c>
      <c r="AU183" s="22" t="s">
        <v>85</v>
      </c>
      <c r="AY183" s="22" t="s">
        <v>124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2" t="s">
        <v>83</v>
      </c>
      <c r="BK183" s="198">
        <f>ROUND(I183*H183,2)</f>
        <v>0</v>
      </c>
      <c r="BL183" s="22" t="s">
        <v>133</v>
      </c>
      <c r="BM183" s="22" t="s">
        <v>281</v>
      </c>
    </row>
    <row r="184" spans="2:51" s="11" customFormat="1" ht="27">
      <c r="B184" s="199"/>
      <c r="C184" s="200"/>
      <c r="D184" s="201" t="s">
        <v>135</v>
      </c>
      <c r="E184" s="202" t="s">
        <v>21</v>
      </c>
      <c r="F184" s="203" t="s">
        <v>158</v>
      </c>
      <c r="G184" s="200"/>
      <c r="H184" s="204">
        <v>3597.24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135</v>
      </c>
      <c r="AU184" s="210" t="s">
        <v>85</v>
      </c>
      <c r="AV184" s="11" t="s">
        <v>85</v>
      </c>
      <c r="AW184" s="11" t="s">
        <v>38</v>
      </c>
      <c r="AX184" s="11" t="s">
        <v>75</v>
      </c>
      <c r="AY184" s="210" t="s">
        <v>124</v>
      </c>
    </row>
    <row r="185" spans="2:51" s="11" customFormat="1" ht="13.5">
      <c r="B185" s="199"/>
      <c r="C185" s="200"/>
      <c r="D185" s="201" t="s">
        <v>135</v>
      </c>
      <c r="E185" s="202" t="s">
        <v>21</v>
      </c>
      <c r="F185" s="203" t="s">
        <v>282</v>
      </c>
      <c r="G185" s="200"/>
      <c r="H185" s="204">
        <v>434.58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135</v>
      </c>
      <c r="AU185" s="210" t="s">
        <v>85</v>
      </c>
      <c r="AV185" s="11" t="s">
        <v>85</v>
      </c>
      <c r="AW185" s="11" t="s">
        <v>38</v>
      </c>
      <c r="AX185" s="11" t="s">
        <v>75</v>
      </c>
      <c r="AY185" s="210" t="s">
        <v>124</v>
      </c>
    </row>
    <row r="186" spans="2:51" s="12" customFormat="1" ht="13.5">
      <c r="B186" s="211"/>
      <c r="C186" s="212"/>
      <c r="D186" s="213" t="s">
        <v>135</v>
      </c>
      <c r="E186" s="214" t="s">
        <v>21</v>
      </c>
      <c r="F186" s="215" t="s">
        <v>137</v>
      </c>
      <c r="G186" s="212"/>
      <c r="H186" s="216">
        <v>4031.82</v>
      </c>
      <c r="I186" s="217"/>
      <c r="J186" s="212"/>
      <c r="K186" s="212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135</v>
      </c>
      <c r="AU186" s="222" t="s">
        <v>85</v>
      </c>
      <c r="AV186" s="12" t="s">
        <v>133</v>
      </c>
      <c r="AW186" s="12" t="s">
        <v>38</v>
      </c>
      <c r="AX186" s="12" t="s">
        <v>83</v>
      </c>
      <c r="AY186" s="222" t="s">
        <v>124</v>
      </c>
    </row>
    <row r="187" spans="2:65" s="1" customFormat="1" ht="22.5" customHeight="1">
      <c r="B187" s="39"/>
      <c r="C187" s="187" t="s">
        <v>283</v>
      </c>
      <c r="D187" s="187" t="s">
        <v>128</v>
      </c>
      <c r="E187" s="188" t="s">
        <v>284</v>
      </c>
      <c r="F187" s="189" t="s">
        <v>285</v>
      </c>
      <c r="G187" s="190" t="s">
        <v>131</v>
      </c>
      <c r="H187" s="191">
        <v>91.5</v>
      </c>
      <c r="I187" s="192"/>
      <c r="J187" s="193">
        <f>ROUND(I187*H187,2)</f>
        <v>0</v>
      </c>
      <c r="K187" s="189" t="s">
        <v>21</v>
      </c>
      <c r="L187" s="59"/>
      <c r="M187" s="194" t="s">
        <v>21</v>
      </c>
      <c r="N187" s="195" t="s">
        <v>46</v>
      </c>
      <c r="O187" s="40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AR187" s="22" t="s">
        <v>133</v>
      </c>
      <c r="AT187" s="22" t="s">
        <v>128</v>
      </c>
      <c r="AU187" s="22" t="s">
        <v>85</v>
      </c>
      <c r="AY187" s="22" t="s">
        <v>124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22" t="s">
        <v>83</v>
      </c>
      <c r="BK187" s="198">
        <f>ROUND(I187*H187,2)</f>
        <v>0</v>
      </c>
      <c r="BL187" s="22" t="s">
        <v>133</v>
      </c>
      <c r="BM187" s="22" t="s">
        <v>286</v>
      </c>
    </row>
    <row r="188" spans="2:51" s="11" customFormat="1" ht="13.5">
      <c r="B188" s="199"/>
      <c r="C188" s="200"/>
      <c r="D188" s="201" t="s">
        <v>135</v>
      </c>
      <c r="E188" s="202" t="s">
        <v>21</v>
      </c>
      <c r="F188" s="203" t="s">
        <v>287</v>
      </c>
      <c r="G188" s="200"/>
      <c r="H188" s="204">
        <v>91.5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135</v>
      </c>
      <c r="AU188" s="210" t="s">
        <v>85</v>
      </c>
      <c r="AV188" s="11" t="s">
        <v>85</v>
      </c>
      <c r="AW188" s="11" t="s">
        <v>38</v>
      </c>
      <c r="AX188" s="11" t="s">
        <v>75</v>
      </c>
      <c r="AY188" s="210" t="s">
        <v>124</v>
      </c>
    </row>
    <row r="189" spans="2:51" s="12" customFormat="1" ht="13.5">
      <c r="B189" s="211"/>
      <c r="C189" s="212"/>
      <c r="D189" s="213" t="s">
        <v>135</v>
      </c>
      <c r="E189" s="214" t="s">
        <v>21</v>
      </c>
      <c r="F189" s="215" t="s">
        <v>137</v>
      </c>
      <c r="G189" s="212"/>
      <c r="H189" s="216">
        <v>91.5</v>
      </c>
      <c r="I189" s="217"/>
      <c r="J189" s="212"/>
      <c r="K189" s="212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135</v>
      </c>
      <c r="AU189" s="222" t="s">
        <v>85</v>
      </c>
      <c r="AV189" s="12" t="s">
        <v>133</v>
      </c>
      <c r="AW189" s="12" t="s">
        <v>38</v>
      </c>
      <c r="AX189" s="12" t="s">
        <v>83</v>
      </c>
      <c r="AY189" s="222" t="s">
        <v>124</v>
      </c>
    </row>
    <row r="190" spans="2:65" s="1" customFormat="1" ht="31.5" customHeight="1">
      <c r="B190" s="39"/>
      <c r="C190" s="187" t="s">
        <v>288</v>
      </c>
      <c r="D190" s="187" t="s">
        <v>128</v>
      </c>
      <c r="E190" s="188" t="s">
        <v>289</v>
      </c>
      <c r="F190" s="189" t="s">
        <v>290</v>
      </c>
      <c r="G190" s="190" t="s">
        <v>131</v>
      </c>
      <c r="H190" s="191">
        <v>206.87</v>
      </c>
      <c r="I190" s="192"/>
      <c r="J190" s="193">
        <f>ROUND(I190*H190,2)</f>
        <v>0</v>
      </c>
      <c r="K190" s="189" t="s">
        <v>132</v>
      </c>
      <c r="L190" s="59"/>
      <c r="M190" s="194" t="s">
        <v>21</v>
      </c>
      <c r="N190" s="195" t="s">
        <v>46</v>
      </c>
      <c r="O190" s="40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AR190" s="22" t="s">
        <v>133</v>
      </c>
      <c r="AT190" s="22" t="s">
        <v>128</v>
      </c>
      <c r="AU190" s="22" t="s">
        <v>85</v>
      </c>
      <c r="AY190" s="22" t="s">
        <v>124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22" t="s">
        <v>83</v>
      </c>
      <c r="BK190" s="198">
        <f>ROUND(I190*H190,2)</f>
        <v>0</v>
      </c>
      <c r="BL190" s="22" t="s">
        <v>133</v>
      </c>
      <c r="BM190" s="22" t="s">
        <v>291</v>
      </c>
    </row>
    <row r="191" spans="2:51" s="11" customFormat="1" ht="13.5">
      <c r="B191" s="199"/>
      <c r="C191" s="200"/>
      <c r="D191" s="201" t="s">
        <v>135</v>
      </c>
      <c r="E191" s="202" t="s">
        <v>21</v>
      </c>
      <c r="F191" s="203" t="s">
        <v>292</v>
      </c>
      <c r="G191" s="200"/>
      <c r="H191" s="204">
        <v>206.87</v>
      </c>
      <c r="I191" s="205"/>
      <c r="J191" s="200"/>
      <c r="K191" s="200"/>
      <c r="L191" s="206"/>
      <c r="M191" s="207"/>
      <c r="N191" s="208"/>
      <c r="O191" s="208"/>
      <c r="P191" s="208"/>
      <c r="Q191" s="208"/>
      <c r="R191" s="208"/>
      <c r="S191" s="208"/>
      <c r="T191" s="209"/>
      <c r="AT191" s="210" t="s">
        <v>135</v>
      </c>
      <c r="AU191" s="210" t="s">
        <v>85</v>
      </c>
      <c r="AV191" s="11" t="s">
        <v>85</v>
      </c>
      <c r="AW191" s="11" t="s">
        <v>38</v>
      </c>
      <c r="AX191" s="11" t="s">
        <v>75</v>
      </c>
      <c r="AY191" s="210" t="s">
        <v>124</v>
      </c>
    </row>
    <row r="192" spans="2:51" s="12" customFormat="1" ht="13.5">
      <c r="B192" s="211"/>
      <c r="C192" s="212"/>
      <c r="D192" s="213" t="s">
        <v>135</v>
      </c>
      <c r="E192" s="214" t="s">
        <v>21</v>
      </c>
      <c r="F192" s="215" t="s">
        <v>137</v>
      </c>
      <c r="G192" s="212"/>
      <c r="H192" s="216">
        <v>206.87</v>
      </c>
      <c r="I192" s="217"/>
      <c r="J192" s="212"/>
      <c r="K192" s="212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135</v>
      </c>
      <c r="AU192" s="222" t="s">
        <v>85</v>
      </c>
      <c r="AV192" s="12" t="s">
        <v>133</v>
      </c>
      <c r="AW192" s="12" t="s">
        <v>38</v>
      </c>
      <c r="AX192" s="12" t="s">
        <v>83</v>
      </c>
      <c r="AY192" s="222" t="s">
        <v>124</v>
      </c>
    </row>
    <row r="193" spans="2:65" s="1" customFormat="1" ht="22.5" customHeight="1">
      <c r="B193" s="39"/>
      <c r="C193" s="223" t="s">
        <v>293</v>
      </c>
      <c r="D193" s="223" t="s">
        <v>147</v>
      </c>
      <c r="E193" s="224" t="s">
        <v>294</v>
      </c>
      <c r="F193" s="225" t="s">
        <v>295</v>
      </c>
      <c r="G193" s="226" t="s">
        <v>296</v>
      </c>
      <c r="H193" s="227">
        <v>1</v>
      </c>
      <c r="I193" s="228"/>
      <c r="J193" s="229">
        <f>ROUND(I193*H193,2)</f>
        <v>0</v>
      </c>
      <c r="K193" s="225" t="s">
        <v>132</v>
      </c>
      <c r="L193" s="230"/>
      <c r="M193" s="231" t="s">
        <v>21</v>
      </c>
      <c r="N193" s="232" t="s">
        <v>46</v>
      </c>
      <c r="O193" s="40"/>
      <c r="P193" s="196">
        <f>O193*H193</f>
        <v>0</v>
      </c>
      <c r="Q193" s="196">
        <v>0.031</v>
      </c>
      <c r="R193" s="196">
        <f>Q193*H193</f>
        <v>0.031</v>
      </c>
      <c r="S193" s="196">
        <v>0</v>
      </c>
      <c r="T193" s="197">
        <f>S193*H193</f>
        <v>0</v>
      </c>
      <c r="AR193" s="22" t="s">
        <v>142</v>
      </c>
      <c r="AT193" s="22" t="s">
        <v>147</v>
      </c>
      <c r="AU193" s="22" t="s">
        <v>85</v>
      </c>
      <c r="AY193" s="22" t="s">
        <v>124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2" t="s">
        <v>83</v>
      </c>
      <c r="BK193" s="198">
        <f>ROUND(I193*H193,2)</f>
        <v>0</v>
      </c>
      <c r="BL193" s="22" t="s">
        <v>133</v>
      </c>
      <c r="BM193" s="22" t="s">
        <v>297</v>
      </c>
    </row>
    <row r="194" spans="2:51" s="11" customFormat="1" ht="13.5">
      <c r="B194" s="199"/>
      <c r="C194" s="200"/>
      <c r="D194" s="201" t="s">
        <v>135</v>
      </c>
      <c r="E194" s="202" t="s">
        <v>21</v>
      </c>
      <c r="F194" s="203" t="s">
        <v>83</v>
      </c>
      <c r="G194" s="200"/>
      <c r="H194" s="204">
        <v>1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135</v>
      </c>
      <c r="AU194" s="210" t="s">
        <v>85</v>
      </c>
      <c r="AV194" s="11" t="s">
        <v>85</v>
      </c>
      <c r="AW194" s="11" t="s">
        <v>38</v>
      </c>
      <c r="AX194" s="11" t="s">
        <v>75</v>
      </c>
      <c r="AY194" s="210" t="s">
        <v>124</v>
      </c>
    </row>
    <row r="195" spans="2:51" s="12" customFormat="1" ht="13.5">
      <c r="B195" s="211"/>
      <c r="C195" s="212"/>
      <c r="D195" s="213" t="s">
        <v>135</v>
      </c>
      <c r="E195" s="214" t="s">
        <v>21</v>
      </c>
      <c r="F195" s="215" t="s">
        <v>137</v>
      </c>
      <c r="G195" s="212"/>
      <c r="H195" s="216">
        <v>1</v>
      </c>
      <c r="I195" s="217"/>
      <c r="J195" s="212"/>
      <c r="K195" s="212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135</v>
      </c>
      <c r="AU195" s="222" t="s">
        <v>85</v>
      </c>
      <c r="AV195" s="12" t="s">
        <v>133</v>
      </c>
      <c r="AW195" s="12" t="s">
        <v>38</v>
      </c>
      <c r="AX195" s="12" t="s">
        <v>83</v>
      </c>
      <c r="AY195" s="222" t="s">
        <v>124</v>
      </c>
    </row>
    <row r="196" spans="2:65" s="1" customFormat="1" ht="22.5" customHeight="1">
      <c r="B196" s="39"/>
      <c r="C196" s="223" t="s">
        <v>298</v>
      </c>
      <c r="D196" s="223" t="s">
        <v>147</v>
      </c>
      <c r="E196" s="224" t="s">
        <v>299</v>
      </c>
      <c r="F196" s="225" t="s">
        <v>300</v>
      </c>
      <c r="G196" s="226" t="s">
        <v>296</v>
      </c>
      <c r="H196" s="227">
        <v>1</v>
      </c>
      <c r="I196" s="228"/>
      <c r="J196" s="229">
        <f>ROUND(I196*H196,2)</f>
        <v>0</v>
      </c>
      <c r="K196" s="225" t="s">
        <v>132</v>
      </c>
      <c r="L196" s="230"/>
      <c r="M196" s="231" t="s">
        <v>21</v>
      </c>
      <c r="N196" s="232" t="s">
        <v>46</v>
      </c>
      <c r="O196" s="40"/>
      <c r="P196" s="196">
        <f>O196*H196</f>
        <v>0</v>
      </c>
      <c r="Q196" s="196">
        <v>0.05</v>
      </c>
      <c r="R196" s="196">
        <f>Q196*H196</f>
        <v>0.05</v>
      </c>
      <c r="S196" s="196">
        <v>0</v>
      </c>
      <c r="T196" s="197">
        <f>S196*H196</f>
        <v>0</v>
      </c>
      <c r="AR196" s="22" t="s">
        <v>142</v>
      </c>
      <c r="AT196" s="22" t="s">
        <v>147</v>
      </c>
      <c r="AU196" s="22" t="s">
        <v>85</v>
      </c>
      <c r="AY196" s="22" t="s">
        <v>124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2" t="s">
        <v>83</v>
      </c>
      <c r="BK196" s="198">
        <f>ROUND(I196*H196,2)</f>
        <v>0</v>
      </c>
      <c r="BL196" s="22" t="s">
        <v>133</v>
      </c>
      <c r="BM196" s="22" t="s">
        <v>301</v>
      </c>
    </row>
    <row r="197" spans="2:51" s="11" customFormat="1" ht="13.5">
      <c r="B197" s="199"/>
      <c r="C197" s="200"/>
      <c r="D197" s="201" t="s">
        <v>135</v>
      </c>
      <c r="E197" s="202" t="s">
        <v>21</v>
      </c>
      <c r="F197" s="203" t="s">
        <v>83</v>
      </c>
      <c r="G197" s="200"/>
      <c r="H197" s="204">
        <v>1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135</v>
      </c>
      <c r="AU197" s="210" t="s">
        <v>85</v>
      </c>
      <c r="AV197" s="11" t="s">
        <v>85</v>
      </c>
      <c r="AW197" s="11" t="s">
        <v>38</v>
      </c>
      <c r="AX197" s="11" t="s">
        <v>75</v>
      </c>
      <c r="AY197" s="210" t="s">
        <v>124</v>
      </c>
    </row>
    <row r="198" spans="2:51" s="12" customFormat="1" ht="13.5">
      <c r="B198" s="211"/>
      <c r="C198" s="212"/>
      <c r="D198" s="213" t="s">
        <v>135</v>
      </c>
      <c r="E198" s="214" t="s">
        <v>21</v>
      </c>
      <c r="F198" s="215" t="s">
        <v>137</v>
      </c>
      <c r="G198" s="212"/>
      <c r="H198" s="216">
        <v>1</v>
      </c>
      <c r="I198" s="217"/>
      <c r="J198" s="212"/>
      <c r="K198" s="212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135</v>
      </c>
      <c r="AU198" s="222" t="s">
        <v>85</v>
      </c>
      <c r="AV198" s="12" t="s">
        <v>133</v>
      </c>
      <c r="AW198" s="12" t="s">
        <v>38</v>
      </c>
      <c r="AX198" s="12" t="s">
        <v>83</v>
      </c>
      <c r="AY198" s="222" t="s">
        <v>124</v>
      </c>
    </row>
    <row r="199" spans="2:65" s="1" customFormat="1" ht="22.5" customHeight="1">
      <c r="B199" s="39"/>
      <c r="C199" s="223" t="s">
        <v>302</v>
      </c>
      <c r="D199" s="223" t="s">
        <v>147</v>
      </c>
      <c r="E199" s="224" t="s">
        <v>303</v>
      </c>
      <c r="F199" s="225" t="s">
        <v>304</v>
      </c>
      <c r="G199" s="226" t="s">
        <v>296</v>
      </c>
      <c r="H199" s="227">
        <v>3</v>
      </c>
      <c r="I199" s="228"/>
      <c r="J199" s="229">
        <f>ROUND(I199*H199,2)</f>
        <v>0</v>
      </c>
      <c r="K199" s="225" t="s">
        <v>132</v>
      </c>
      <c r="L199" s="230"/>
      <c r="M199" s="231" t="s">
        <v>21</v>
      </c>
      <c r="N199" s="232" t="s">
        <v>46</v>
      </c>
      <c r="O199" s="40"/>
      <c r="P199" s="196">
        <f>O199*H199</f>
        <v>0</v>
      </c>
      <c r="Q199" s="196">
        <v>0.036</v>
      </c>
      <c r="R199" s="196">
        <f>Q199*H199</f>
        <v>0.10799999999999998</v>
      </c>
      <c r="S199" s="196">
        <v>0</v>
      </c>
      <c r="T199" s="197">
        <f>S199*H199</f>
        <v>0</v>
      </c>
      <c r="AR199" s="22" t="s">
        <v>142</v>
      </c>
      <c r="AT199" s="22" t="s">
        <v>147</v>
      </c>
      <c r="AU199" s="22" t="s">
        <v>85</v>
      </c>
      <c r="AY199" s="22" t="s">
        <v>124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2" t="s">
        <v>83</v>
      </c>
      <c r="BK199" s="198">
        <f>ROUND(I199*H199,2)</f>
        <v>0</v>
      </c>
      <c r="BL199" s="22" t="s">
        <v>133</v>
      </c>
      <c r="BM199" s="22" t="s">
        <v>305</v>
      </c>
    </row>
    <row r="200" spans="2:51" s="11" customFormat="1" ht="13.5">
      <c r="B200" s="199"/>
      <c r="C200" s="200"/>
      <c r="D200" s="201" t="s">
        <v>135</v>
      </c>
      <c r="E200" s="202" t="s">
        <v>21</v>
      </c>
      <c r="F200" s="203" t="s">
        <v>306</v>
      </c>
      <c r="G200" s="200"/>
      <c r="H200" s="204">
        <v>3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135</v>
      </c>
      <c r="AU200" s="210" t="s">
        <v>85</v>
      </c>
      <c r="AV200" s="11" t="s">
        <v>85</v>
      </c>
      <c r="AW200" s="11" t="s">
        <v>38</v>
      </c>
      <c r="AX200" s="11" t="s">
        <v>75</v>
      </c>
      <c r="AY200" s="210" t="s">
        <v>124</v>
      </c>
    </row>
    <row r="201" spans="2:51" s="12" customFormat="1" ht="13.5">
      <c r="B201" s="211"/>
      <c r="C201" s="212"/>
      <c r="D201" s="213" t="s">
        <v>135</v>
      </c>
      <c r="E201" s="214" t="s">
        <v>21</v>
      </c>
      <c r="F201" s="215" t="s">
        <v>137</v>
      </c>
      <c r="G201" s="212"/>
      <c r="H201" s="216">
        <v>3</v>
      </c>
      <c r="I201" s="217"/>
      <c r="J201" s="212"/>
      <c r="K201" s="212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135</v>
      </c>
      <c r="AU201" s="222" t="s">
        <v>85</v>
      </c>
      <c r="AV201" s="12" t="s">
        <v>133</v>
      </c>
      <c r="AW201" s="12" t="s">
        <v>38</v>
      </c>
      <c r="AX201" s="12" t="s">
        <v>83</v>
      </c>
      <c r="AY201" s="222" t="s">
        <v>124</v>
      </c>
    </row>
    <row r="202" spans="2:65" s="1" customFormat="1" ht="22.5" customHeight="1">
      <c r="B202" s="39"/>
      <c r="C202" s="223" t="s">
        <v>307</v>
      </c>
      <c r="D202" s="223" t="s">
        <v>147</v>
      </c>
      <c r="E202" s="224" t="s">
        <v>308</v>
      </c>
      <c r="F202" s="225" t="s">
        <v>309</v>
      </c>
      <c r="G202" s="226" t="s">
        <v>296</v>
      </c>
      <c r="H202" s="227">
        <v>1</v>
      </c>
      <c r="I202" s="228"/>
      <c r="J202" s="229">
        <f>ROUND(I202*H202,2)</f>
        <v>0</v>
      </c>
      <c r="K202" s="225" t="s">
        <v>132</v>
      </c>
      <c r="L202" s="230"/>
      <c r="M202" s="231" t="s">
        <v>21</v>
      </c>
      <c r="N202" s="232" t="s">
        <v>46</v>
      </c>
      <c r="O202" s="40"/>
      <c r="P202" s="196">
        <f>O202*H202</f>
        <v>0</v>
      </c>
      <c r="Q202" s="196">
        <v>0.036</v>
      </c>
      <c r="R202" s="196">
        <f>Q202*H202</f>
        <v>0.036</v>
      </c>
      <c r="S202" s="196">
        <v>0</v>
      </c>
      <c r="T202" s="197">
        <f>S202*H202</f>
        <v>0</v>
      </c>
      <c r="AR202" s="22" t="s">
        <v>142</v>
      </c>
      <c r="AT202" s="22" t="s">
        <v>147</v>
      </c>
      <c r="AU202" s="22" t="s">
        <v>85</v>
      </c>
      <c r="AY202" s="22" t="s">
        <v>124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2" t="s">
        <v>83</v>
      </c>
      <c r="BK202" s="198">
        <f>ROUND(I202*H202,2)</f>
        <v>0</v>
      </c>
      <c r="BL202" s="22" t="s">
        <v>133</v>
      </c>
      <c r="BM202" s="22" t="s">
        <v>310</v>
      </c>
    </row>
    <row r="203" spans="2:51" s="11" customFormat="1" ht="13.5">
      <c r="B203" s="199"/>
      <c r="C203" s="200"/>
      <c r="D203" s="201" t="s">
        <v>135</v>
      </c>
      <c r="E203" s="202" t="s">
        <v>21</v>
      </c>
      <c r="F203" s="203" t="s">
        <v>83</v>
      </c>
      <c r="G203" s="200"/>
      <c r="H203" s="204">
        <v>1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135</v>
      </c>
      <c r="AU203" s="210" t="s">
        <v>85</v>
      </c>
      <c r="AV203" s="11" t="s">
        <v>85</v>
      </c>
      <c r="AW203" s="11" t="s">
        <v>38</v>
      </c>
      <c r="AX203" s="11" t="s">
        <v>75</v>
      </c>
      <c r="AY203" s="210" t="s">
        <v>124</v>
      </c>
    </row>
    <row r="204" spans="2:51" s="12" customFormat="1" ht="13.5">
      <c r="B204" s="211"/>
      <c r="C204" s="212"/>
      <c r="D204" s="213" t="s">
        <v>135</v>
      </c>
      <c r="E204" s="214" t="s">
        <v>21</v>
      </c>
      <c r="F204" s="215" t="s">
        <v>137</v>
      </c>
      <c r="G204" s="212"/>
      <c r="H204" s="216">
        <v>1</v>
      </c>
      <c r="I204" s="217"/>
      <c r="J204" s="212"/>
      <c r="K204" s="212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135</v>
      </c>
      <c r="AU204" s="222" t="s">
        <v>85</v>
      </c>
      <c r="AV204" s="12" t="s">
        <v>133</v>
      </c>
      <c r="AW204" s="12" t="s">
        <v>38</v>
      </c>
      <c r="AX204" s="12" t="s">
        <v>83</v>
      </c>
      <c r="AY204" s="222" t="s">
        <v>124</v>
      </c>
    </row>
    <row r="205" spans="2:65" s="1" customFormat="1" ht="22.5" customHeight="1">
      <c r="B205" s="39"/>
      <c r="C205" s="223" t="s">
        <v>311</v>
      </c>
      <c r="D205" s="223" t="s">
        <v>147</v>
      </c>
      <c r="E205" s="224" t="s">
        <v>312</v>
      </c>
      <c r="F205" s="225" t="s">
        <v>313</v>
      </c>
      <c r="G205" s="226" t="s">
        <v>296</v>
      </c>
      <c r="H205" s="227">
        <v>1</v>
      </c>
      <c r="I205" s="228"/>
      <c r="J205" s="229">
        <f>ROUND(I205*H205,2)</f>
        <v>0</v>
      </c>
      <c r="K205" s="225" t="s">
        <v>21</v>
      </c>
      <c r="L205" s="230"/>
      <c r="M205" s="231" t="s">
        <v>21</v>
      </c>
      <c r="N205" s="232" t="s">
        <v>46</v>
      </c>
      <c r="O205" s="4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AR205" s="22" t="s">
        <v>142</v>
      </c>
      <c r="AT205" s="22" t="s">
        <v>147</v>
      </c>
      <c r="AU205" s="22" t="s">
        <v>85</v>
      </c>
      <c r="AY205" s="22" t="s">
        <v>124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2" t="s">
        <v>83</v>
      </c>
      <c r="BK205" s="198">
        <f>ROUND(I205*H205,2)</f>
        <v>0</v>
      </c>
      <c r="BL205" s="22" t="s">
        <v>133</v>
      </c>
      <c r="BM205" s="22" t="s">
        <v>314</v>
      </c>
    </row>
    <row r="206" spans="2:51" s="11" customFormat="1" ht="13.5">
      <c r="B206" s="199"/>
      <c r="C206" s="200"/>
      <c r="D206" s="201" t="s">
        <v>135</v>
      </c>
      <c r="E206" s="202" t="s">
        <v>21</v>
      </c>
      <c r="F206" s="203" t="s">
        <v>83</v>
      </c>
      <c r="G206" s="200"/>
      <c r="H206" s="204">
        <v>1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135</v>
      </c>
      <c r="AU206" s="210" t="s">
        <v>85</v>
      </c>
      <c r="AV206" s="11" t="s">
        <v>85</v>
      </c>
      <c r="AW206" s="11" t="s">
        <v>38</v>
      </c>
      <c r="AX206" s="11" t="s">
        <v>75</v>
      </c>
      <c r="AY206" s="210" t="s">
        <v>124</v>
      </c>
    </row>
    <row r="207" spans="2:51" s="12" customFormat="1" ht="13.5">
      <c r="B207" s="211"/>
      <c r="C207" s="212"/>
      <c r="D207" s="213" t="s">
        <v>135</v>
      </c>
      <c r="E207" s="214" t="s">
        <v>21</v>
      </c>
      <c r="F207" s="215" t="s">
        <v>137</v>
      </c>
      <c r="G207" s="212"/>
      <c r="H207" s="216">
        <v>1</v>
      </c>
      <c r="I207" s="217"/>
      <c r="J207" s="212"/>
      <c r="K207" s="212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135</v>
      </c>
      <c r="AU207" s="222" t="s">
        <v>85</v>
      </c>
      <c r="AV207" s="12" t="s">
        <v>133</v>
      </c>
      <c r="AW207" s="12" t="s">
        <v>38</v>
      </c>
      <c r="AX207" s="12" t="s">
        <v>83</v>
      </c>
      <c r="AY207" s="222" t="s">
        <v>124</v>
      </c>
    </row>
    <row r="208" spans="2:65" s="1" customFormat="1" ht="22.5" customHeight="1">
      <c r="B208" s="39"/>
      <c r="C208" s="223" t="s">
        <v>315</v>
      </c>
      <c r="D208" s="223" t="s">
        <v>147</v>
      </c>
      <c r="E208" s="224" t="s">
        <v>316</v>
      </c>
      <c r="F208" s="225" t="s">
        <v>317</v>
      </c>
      <c r="G208" s="226" t="s">
        <v>234</v>
      </c>
      <c r="H208" s="227">
        <v>185</v>
      </c>
      <c r="I208" s="228"/>
      <c r="J208" s="229">
        <f>ROUND(I208*H208,2)</f>
        <v>0</v>
      </c>
      <c r="K208" s="225" t="s">
        <v>132</v>
      </c>
      <c r="L208" s="230"/>
      <c r="M208" s="231" t="s">
        <v>21</v>
      </c>
      <c r="N208" s="232" t="s">
        <v>46</v>
      </c>
      <c r="O208" s="40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7">
        <f>S208*H208</f>
        <v>0</v>
      </c>
      <c r="AR208" s="22" t="s">
        <v>142</v>
      </c>
      <c r="AT208" s="22" t="s">
        <v>147</v>
      </c>
      <c r="AU208" s="22" t="s">
        <v>85</v>
      </c>
      <c r="AY208" s="22" t="s">
        <v>124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22" t="s">
        <v>83</v>
      </c>
      <c r="BK208" s="198">
        <f>ROUND(I208*H208,2)</f>
        <v>0</v>
      </c>
      <c r="BL208" s="22" t="s">
        <v>133</v>
      </c>
      <c r="BM208" s="22" t="s">
        <v>318</v>
      </c>
    </row>
    <row r="209" spans="2:51" s="11" customFormat="1" ht="13.5">
      <c r="B209" s="199"/>
      <c r="C209" s="200"/>
      <c r="D209" s="201" t="s">
        <v>135</v>
      </c>
      <c r="E209" s="202" t="s">
        <v>21</v>
      </c>
      <c r="F209" s="203" t="s">
        <v>319</v>
      </c>
      <c r="G209" s="200"/>
      <c r="H209" s="204">
        <v>185</v>
      </c>
      <c r="I209" s="205"/>
      <c r="J209" s="200"/>
      <c r="K209" s="200"/>
      <c r="L209" s="206"/>
      <c r="M209" s="207"/>
      <c r="N209" s="208"/>
      <c r="O209" s="208"/>
      <c r="P209" s="208"/>
      <c r="Q209" s="208"/>
      <c r="R209" s="208"/>
      <c r="S209" s="208"/>
      <c r="T209" s="209"/>
      <c r="AT209" s="210" t="s">
        <v>135</v>
      </c>
      <c r="AU209" s="210" t="s">
        <v>85</v>
      </c>
      <c r="AV209" s="11" t="s">
        <v>85</v>
      </c>
      <c r="AW209" s="11" t="s">
        <v>38</v>
      </c>
      <c r="AX209" s="11" t="s">
        <v>75</v>
      </c>
      <c r="AY209" s="210" t="s">
        <v>124</v>
      </c>
    </row>
    <row r="210" spans="2:51" s="12" customFormat="1" ht="13.5">
      <c r="B210" s="211"/>
      <c r="C210" s="212"/>
      <c r="D210" s="213" t="s">
        <v>135</v>
      </c>
      <c r="E210" s="214" t="s">
        <v>21</v>
      </c>
      <c r="F210" s="215" t="s">
        <v>137</v>
      </c>
      <c r="G210" s="212"/>
      <c r="H210" s="216">
        <v>185</v>
      </c>
      <c r="I210" s="217"/>
      <c r="J210" s="212"/>
      <c r="K210" s="212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135</v>
      </c>
      <c r="AU210" s="222" t="s">
        <v>85</v>
      </c>
      <c r="AV210" s="12" t="s">
        <v>133</v>
      </c>
      <c r="AW210" s="12" t="s">
        <v>38</v>
      </c>
      <c r="AX210" s="12" t="s">
        <v>83</v>
      </c>
      <c r="AY210" s="222" t="s">
        <v>124</v>
      </c>
    </row>
    <row r="211" spans="2:65" s="1" customFormat="1" ht="22.5" customHeight="1">
      <c r="B211" s="39"/>
      <c r="C211" s="223" t="s">
        <v>320</v>
      </c>
      <c r="D211" s="223" t="s">
        <v>147</v>
      </c>
      <c r="E211" s="224" t="s">
        <v>321</v>
      </c>
      <c r="F211" s="225" t="s">
        <v>322</v>
      </c>
      <c r="G211" s="226" t="s">
        <v>234</v>
      </c>
      <c r="H211" s="227">
        <v>185</v>
      </c>
      <c r="I211" s="228"/>
      <c r="J211" s="229">
        <f>ROUND(I211*H211,2)</f>
        <v>0</v>
      </c>
      <c r="K211" s="225" t="s">
        <v>132</v>
      </c>
      <c r="L211" s="230"/>
      <c r="M211" s="231" t="s">
        <v>21</v>
      </c>
      <c r="N211" s="232" t="s">
        <v>46</v>
      </c>
      <c r="O211" s="40"/>
      <c r="P211" s="196">
        <f>O211*H211</f>
        <v>0</v>
      </c>
      <c r="Q211" s="196">
        <v>0</v>
      </c>
      <c r="R211" s="196">
        <f>Q211*H211</f>
        <v>0</v>
      </c>
      <c r="S211" s="196">
        <v>0</v>
      </c>
      <c r="T211" s="197">
        <f>S211*H211</f>
        <v>0</v>
      </c>
      <c r="AR211" s="22" t="s">
        <v>142</v>
      </c>
      <c r="AT211" s="22" t="s">
        <v>147</v>
      </c>
      <c r="AU211" s="22" t="s">
        <v>85</v>
      </c>
      <c r="AY211" s="22" t="s">
        <v>124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22" t="s">
        <v>83</v>
      </c>
      <c r="BK211" s="198">
        <f>ROUND(I211*H211,2)</f>
        <v>0</v>
      </c>
      <c r="BL211" s="22" t="s">
        <v>133</v>
      </c>
      <c r="BM211" s="22" t="s">
        <v>323</v>
      </c>
    </row>
    <row r="212" spans="2:51" s="11" customFormat="1" ht="13.5">
      <c r="B212" s="199"/>
      <c r="C212" s="200"/>
      <c r="D212" s="201" t="s">
        <v>135</v>
      </c>
      <c r="E212" s="202" t="s">
        <v>21</v>
      </c>
      <c r="F212" s="203" t="s">
        <v>319</v>
      </c>
      <c r="G212" s="200"/>
      <c r="H212" s="204">
        <v>185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135</v>
      </c>
      <c r="AU212" s="210" t="s">
        <v>85</v>
      </c>
      <c r="AV212" s="11" t="s">
        <v>85</v>
      </c>
      <c r="AW212" s="11" t="s">
        <v>38</v>
      </c>
      <c r="AX212" s="11" t="s">
        <v>75</v>
      </c>
      <c r="AY212" s="210" t="s">
        <v>124</v>
      </c>
    </row>
    <row r="213" spans="2:51" s="12" customFormat="1" ht="13.5">
      <c r="B213" s="211"/>
      <c r="C213" s="212"/>
      <c r="D213" s="201" t="s">
        <v>135</v>
      </c>
      <c r="E213" s="235" t="s">
        <v>21</v>
      </c>
      <c r="F213" s="236" t="s">
        <v>137</v>
      </c>
      <c r="G213" s="212"/>
      <c r="H213" s="237">
        <v>185</v>
      </c>
      <c r="I213" s="217"/>
      <c r="J213" s="212"/>
      <c r="K213" s="212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135</v>
      </c>
      <c r="AU213" s="222" t="s">
        <v>85</v>
      </c>
      <c r="AV213" s="12" t="s">
        <v>133</v>
      </c>
      <c r="AW213" s="12" t="s">
        <v>38</v>
      </c>
      <c r="AX213" s="12" t="s">
        <v>83</v>
      </c>
      <c r="AY213" s="222" t="s">
        <v>124</v>
      </c>
    </row>
    <row r="214" spans="2:63" s="10" customFormat="1" ht="29.85" customHeight="1">
      <c r="B214" s="170"/>
      <c r="C214" s="171"/>
      <c r="D214" s="184" t="s">
        <v>74</v>
      </c>
      <c r="E214" s="185" t="s">
        <v>146</v>
      </c>
      <c r="F214" s="185" t="s">
        <v>324</v>
      </c>
      <c r="G214" s="171"/>
      <c r="H214" s="171"/>
      <c r="I214" s="174"/>
      <c r="J214" s="186">
        <f>BK214</f>
        <v>0</v>
      </c>
      <c r="K214" s="171"/>
      <c r="L214" s="176"/>
      <c r="M214" s="177"/>
      <c r="N214" s="178"/>
      <c r="O214" s="178"/>
      <c r="P214" s="179">
        <f>SUM(P215:P229)</f>
        <v>0</v>
      </c>
      <c r="Q214" s="178"/>
      <c r="R214" s="179">
        <f>SUM(R215:R229)</f>
        <v>0</v>
      </c>
      <c r="S214" s="178"/>
      <c r="T214" s="180">
        <f>SUM(T215:T229)</f>
        <v>0</v>
      </c>
      <c r="AR214" s="181" t="s">
        <v>83</v>
      </c>
      <c r="AT214" s="182" t="s">
        <v>74</v>
      </c>
      <c r="AU214" s="182" t="s">
        <v>83</v>
      </c>
      <c r="AY214" s="181" t="s">
        <v>124</v>
      </c>
      <c r="BK214" s="183">
        <f>SUM(BK215:BK229)</f>
        <v>0</v>
      </c>
    </row>
    <row r="215" spans="2:65" s="1" customFormat="1" ht="31.5" customHeight="1">
      <c r="B215" s="39"/>
      <c r="C215" s="187" t="s">
        <v>325</v>
      </c>
      <c r="D215" s="187" t="s">
        <v>128</v>
      </c>
      <c r="E215" s="188" t="s">
        <v>326</v>
      </c>
      <c r="F215" s="189" t="s">
        <v>327</v>
      </c>
      <c r="G215" s="190" t="s">
        <v>131</v>
      </c>
      <c r="H215" s="191">
        <v>3998.6</v>
      </c>
      <c r="I215" s="192"/>
      <c r="J215" s="193">
        <f>ROUND(I215*H215,2)</f>
        <v>0</v>
      </c>
      <c r="K215" s="189" t="s">
        <v>132</v>
      </c>
      <c r="L215" s="59"/>
      <c r="M215" s="194" t="s">
        <v>21</v>
      </c>
      <c r="N215" s="195" t="s">
        <v>46</v>
      </c>
      <c r="O215" s="40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AR215" s="22" t="s">
        <v>133</v>
      </c>
      <c r="AT215" s="22" t="s">
        <v>128</v>
      </c>
      <c r="AU215" s="22" t="s">
        <v>85</v>
      </c>
      <c r="AY215" s="22" t="s">
        <v>124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22" t="s">
        <v>83</v>
      </c>
      <c r="BK215" s="198">
        <f>ROUND(I215*H215,2)</f>
        <v>0</v>
      </c>
      <c r="BL215" s="22" t="s">
        <v>133</v>
      </c>
      <c r="BM215" s="22" t="s">
        <v>328</v>
      </c>
    </row>
    <row r="216" spans="2:51" s="11" customFormat="1" ht="13.5">
      <c r="B216" s="199"/>
      <c r="C216" s="200"/>
      <c r="D216" s="201" t="s">
        <v>135</v>
      </c>
      <c r="E216" s="202" t="s">
        <v>21</v>
      </c>
      <c r="F216" s="203" t="s">
        <v>329</v>
      </c>
      <c r="G216" s="200"/>
      <c r="H216" s="204">
        <v>3998.6</v>
      </c>
      <c r="I216" s="205"/>
      <c r="J216" s="200"/>
      <c r="K216" s="200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135</v>
      </c>
      <c r="AU216" s="210" t="s">
        <v>85</v>
      </c>
      <c r="AV216" s="11" t="s">
        <v>85</v>
      </c>
      <c r="AW216" s="11" t="s">
        <v>38</v>
      </c>
      <c r="AX216" s="11" t="s">
        <v>75</v>
      </c>
      <c r="AY216" s="210" t="s">
        <v>124</v>
      </c>
    </row>
    <row r="217" spans="2:51" s="12" customFormat="1" ht="13.5">
      <c r="B217" s="211"/>
      <c r="C217" s="212"/>
      <c r="D217" s="213" t="s">
        <v>135</v>
      </c>
      <c r="E217" s="214" t="s">
        <v>21</v>
      </c>
      <c r="F217" s="215" t="s">
        <v>137</v>
      </c>
      <c r="G217" s="212"/>
      <c r="H217" s="216">
        <v>3998.6</v>
      </c>
      <c r="I217" s="217"/>
      <c r="J217" s="212"/>
      <c r="K217" s="212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135</v>
      </c>
      <c r="AU217" s="222" t="s">
        <v>85</v>
      </c>
      <c r="AV217" s="12" t="s">
        <v>133</v>
      </c>
      <c r="AW217" s="12" t="s">
        <v>38</v>
      </c>
      <c r="AX217" s="12" t="s">
        <v>83</v>
      </c>
      <c r="AY217" s="222" t="s">
        <v>124</v>
      </c>
    </row>
    <row r="218" spans="2:65" s="1" customFormat="1" ht="44.25" customHeight="1">
      <c r="B218" s="39"/>
      <c r="C218" s="187" t="s">
        <v>330</v>
      </c>
      <c r="D218" s="187" t="s">
        <v>128</v>
      </c>
      <c r="E218" s="188" t="s">
        <v>331</v>
      </c>
      <c r="F218" s="189" t="s">
        <v>332</v>
      </c>
      <c r="G218" s="190" t="s">
        <v>131</v>
      </c>
      <c r="H218" s="191">
        <v>359874</v>
      </c>
      <c r="I218" s="192"/>
      <c r="J218" s="193">
        <f>ROUND(I218*H218,2)</f>
        <v>0</v>
      </c>
      <c r="K218" s="189" t="s">
        <v>132</v>
      </c>
      <c r="L218" s="59"/>
      <c r="M218" s="194" t="s">
        <v>21</v>
      </c>
      <c r="N218" s="195" t="s">
        <v>46</v>
      </c>
      <c r="O218" s="40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7">
        <f>S218*H218</f>
        <v>0</v>
      </c>
      <c r="AR218" s="22" t="s">
        <v>133</v>
      </c>
      <c r="AT218" s="22" t="s">
        <v>128</v>
      </c>
      <c r="AU218" s="22" t="s">
        <v>85</v>
      </c>
      <c r="AY218" s="22" t="s">
        <v>124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22" t="s">
        <v>83</v>
      </c>
      <c r="BK218" s="198">
        <f>ROUND(I218*H218,2)</f>
        <v>0</v>
      </c>
      <c r="BL218" s="22" t="s">
        <v>133</v>
      </c>
      <c r="BM218" s="22" t="s">
        <v>333</v>
      </c>
    </row>
    <row r="219" spans="2:51" s="11" customFormat="1" ht="13.5">
      <c r="B219" s="199"/>
      <c r="C219" s="200"/>
      <c r="D219" s="201" t="s">
        <v>135</v>
      </c>
      <c r="E219" s="202" t="s">
        <v>21</v>
      </c>
      <c r="F219" s="203" t="s">
        <v>334</v>
      </c>
      <c r="G219" s="200"/>
      <c r="H219" s="204">
        <v>359874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135</v>
      </c>
      <c r="AU219" s="210" t="s">
        <v>85</v>
      </c>
      <c r="AV219" s="11" t="s">
        <v>85</v>
      </c>
      <c r="AW219" s="11" t="s">
        <v>38</v>
      </c>
      <c r="AX219" s="11" t="s">
        <v>75</v>
      </c>
      <c r="AY219" s="210" t="s">
        <v>124</v>
      </c>
    </row>
    <row r="220" spans="2:51" s="12" customFormat="1" ht="13.5">
      <c r="B220" s="211"/>
      <c r="C220" s="212"/>
      <c r="D220" s="213" t="s">
        <v>135</v>
      </c>
      <c r="E220" s="214" t="s">
        <v>21</v>
      </c>
      <c r="F220" s="215" t="s">
        <v>137</v>
      </c>
      <c r="G220" s="212"/>
      <c r="H220" s="216">
        <v>359874</v>
      </c>
      <c r="I220" s="217"/>
      <c r="J220" s="212"/>
      <c r="K220" s="212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135</v>
      </c>
      <c r="AU220" s="222" t="s">
        <v>85</v>
      </c>
      <c r="AV220" s="12" t="s">
        <v>133</v>
      </c>
      <c r="AW220" s="12" t="s">
        <v>38</v>
      </c>
      <c r="AX220" s="12" t="s">
        <v>83</v>
      </c>
      <c r="AY220" s="222" t="s">
        <v>124</v>
      </c>
    </row>
    <row r="221" spans="2:65" s="1" customFormat="1" ht="31.5" customHeight="1">
      <c r="B221" s="39"/>
      <c r="C221" s="187" t="s">
        <v>335</v>
      </c>
      <c r="D221" s="187" t="s">
        <v>128</v>
      </c>
      <c r="E221" s="188" t="s">
        <v>336</v>
      </c>
      <c r="F221" s="189" t="s">
        <v>337</v>
      </c>
      <c r="G221" s="190" t="s">
        <v>131</v>
      </c>
      <c r="H221" s="191">
        <v>3998.6</v>
      </c>
      <c r="I221" s="192"/>
      <c r="J221" s="193">
        <f>ROUND(I221*H221,2)</f>
        <v>0</v>
      </c>
      <c r="K221" s="189" t="s">
        <v>132</v>
      </c>
      <c r="L221" s="59"/>
      <c r="M221" s="194" t="s">
        <v>21</v>
      </c>
      <c r="N221" s="195" t="s">
        <v>46</v>
      </c>
      <c r="O221" s="40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AR221" s="22" t="s">
        <v>133</v>
      </c>
      <c r="AT221" s="22" t="s">
        <v>128</v>
      </c>
      <c r="AU221" s="22" t="s">
        <v>85</v>
      </c>
      <c r="AY221" s="22" t="s">
        <v>124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22" t="s">
        <v>83</v>
      </c>
      <c r="BK221" s="198">
        <f>ROUND(I221*H221,2)</f>
        <v>0</v>
      </c>
      <c r="BL221" s="22" t="s">
        <v>133</v>
      </c>
      <c r="BM221" s="22" t="s">
        <v>338</v>
      </c>
    </row>
    <row r="222" spans="2:51" s="11" customFormat="1" ht="13.5">
      <c r="B222" s="199"/>
      <c r="C222" s="200"/>
      <c r="D222" s="201" t="s">
        <v>135</v>
      </c>
      <c r="E222" s="202" t="s">
        <v>21</v>
      </c>
      <c r="F222" s="203" t="s">
        <v>329</v>
      </c>
      <c r="G222" s="200"/>
      <c r="H222" s="204">
        <v>3998.6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135</v>
      </c>
      <c r="AU222" s="210" t="s">
        <v>85</v>
      </c>
      <c r="AV222" s="11" t="s">
        <v>85</v>
      </c>
      <c r="AW222" s="11" t="s">
        <v>38</v>
      </c>
      <c r="AX222" s="11" t="s">
        <v>75</v>
      </c>
      <c r="AY222" s="210" t="s">
        <v>124</v>
      </c>
    </row>
    <row r="223" spans="2:51" s="12" customFormat="1" ht="13.5">
      <c r="B223" s="211"/>
      <c r="C223" s="212"/>
      <c r="D223" s="213" t="s">
        <v>135</v>
      </c>
      <c r="E223" s="214" t="s">
        <v>21</v>
      </c>
      <c r="F223" s="215" t="s">
        <v>137</v>
      </c>
      <c r="G223" s="212"/>
      <c r="H223" s="216">
        <v>3998.6</v>
      </c>
      <c r="I223" s="217"/>
      <c r="J223" s="212"/>
      <c r="K223" s="212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135</v>
      </c>
      <c r="AU223" s="222" t="s">
        <v>85</v>
      </c>
      <c r="AV223" s="12" t="s">
        <v>133</v>
      </c>
      <c r="AW223" s="12" t="s">
        <v>38</v>
      </c>
      <c r="AX223" s="12" t="s">
        <v>83</v>
      </c>
      <c r="AY223" s="222" t="s">
        <v>124</v>
      </c>
    </row>
    <row r="224" spans="2:65" s="1" customFormat="1" ht="22.5" customHeight="1">
      <c r="B224" s="39"/>
      <c r="C224" s="187" t="s">
        <v>339</v>
      </c>
      <c r="D224" s="187" t="s">
        <v>128</v>
      </c>
      <c r="E224" s="188" t="s">
        <v>340</v>
      </c>
      <c r="F224" s="189" t="s">
        <v>341</v>
      </c>
      <c r="G224" s="190" t="s">
        <v>131</v>
      </c>
      <c r="H224" s="191">
        <v>3998.6</v>
      </c>
      <c r="I224" s="192"/>
      <c r="J224" s="193">
        <f>ROUND(I224*H224,2)</f>
        <v>0</v>
      </c>
      <c r="K224" s="189" t="s">
        <v>132</v>
      </c>
      <c r="L224" s="59"/>
      <c r="M224" s="194" t="s">
        <v>21</v>
      </c>
      <c r="N224" s="195" t="s">
        <v>46</v>
      </c>
      <c r="O224" s="40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AR224" s="22" t="s">
        <v>133</v>
      </c>
      <c r="AT224" s="22" t="s">
        <v>128</v>
      </c>
      <c r="AU224" s="22" t="s">
        <v>85</v>
      </c>
      <c r="AY224" s="22" t="s">
        <v>124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22" t="s">
        <v>83</v>
      </c>
      <c r="BK224" s="198">
        <f>ROUND(I224*H224,2)</f>
        <v>0</v>
      </c>
      <c r="BL224" s="22" t="s">
        <v>133</v>
      </c>
      <c r="BM224" s="22" t="s">
        <v>342</v>
      </c>
    </row>
    <row r="225" spans="2:51" s="11" customFormat="1" ht="13.5">
      <c r="B225" s="199"/>
      <c r="C225" s="200"/>
      <c r="D225" s="201" t="s">
        <v>135</v>
      </c>
      <c r="E225" s="202" t="s">
        <v>21</v>
      </c>
      <c r="F225" s="203" t="s">
        <v>329</v>
      </c>
      <c r="G225" s="200"/>
      <c r="H225" s="204">
        <v>3998.6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135</v>
      </c>
      <c r="AU225" s="210" t="s">
        <v>85</v>
      </c>
      <c r="AV225" s="11" t="s">
        <v>85</v>
      </c>
      <c r="AW225" s="11" t="s">
        <v>38</v>
      </c>
      <c r="AX225" s="11" t="s">
        <v>75</v>
      </c>
      <c r="AY225" s="210" t="s">
        <v>124</v>
      </c>
    </row>
    <row r="226" spans="2:51" s="12" customFormat="1" ht="13.5">
      <c r="B226" s="211"/>
      <c r="C226" s="212"/>
      <c r="D226" s="213" t="s">
        <v>135</v>
      </c>
      <c r="E226" s="214" t="s">
        <v>21</v>
      </c>
      <c r="F226" s="215" t="s">
        <v>137</v>
      </c>
      <c r="G226" s="212"/>
      <c r="H226" s="216">
        <v>3998.6</v>
      </c>
      <c r="I226" s="217"/>
      <c r="J226" s="212"/>
      <c r="K226" s="212"/>
      <c r="L226" s="218"/>
      <c r="M226" s="219"/>
      <c r="N226" s="220"/>
      <c r="O226" s="220"/>
      <c r="P226" s="220"/>
      <c r="Q226" s="220"/>
      <c r="R226" s="220"/>
      <c r="S226" s="220"/>
      <c r="T226" s="221"/>
      <c r="AT226" s="222" t="s">
        <v>135</v>
      </c>
      <c r="AU226" s="222" t="s">
        <v>85</v>
      </c>
      <c r="AV226" s="12" t="s">
        <v>133</v>
      </c>
      <c r="AW226" s="12" t="s">
        <v>38</v>
      </c>
      <c r="AX226" s="12" t="s">
        <v>83</v>
      </c>
      <c r="AY226" s="222" t="s">
        <v>124</v>
      </c>
    </row>
    <row r="227" spans="2:65" s="1" customFormat="1" ht="22.5" customHeight="1">
      <c r="B227" s="39"/>
      <c r="C227" s="187" t="s">
        <v>343</v>
      </c>
      <c r="D227" s="187" t="s">
        <v>128</v>
      </c>
      <c r="E227" s="188" t="s">
        <v>344</v>
      </c>
      <c r="F227" s="189" t="s">
        <v>345</v>
      </c>
      <c r="G227" s="190" t="s">
        <v>131</v>
      </c>
      <c r="H227" s="191">
        <v>359874</v>
      </c>
      <c r="I227" s="192"/>
      <c r="J227" s="193">
        <f>ROUND(I227*H227,2)</f>
        <v>0</v>
      </c>
      <c r="K227" s="189" t="s">
        <v>132</v>
      </c>
      <c r="L227" s="59"/>
      <c r="M227" s="194" t="s">
        <v>21</v>
      </c>
      <c r="N227" s="195" t="s">
        <v>46</v>
      </c>
      <c r="O227" s="40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7">
        <f>S227*H227</f>
        <v>0</v>
      </c>
      <c r="AR227" s="22" t="s">
        <v>133</v>
      </c>
      <c r="AT227" s="22" t="s">
        <v>128</v>
      </c>
      <c r="AU227" s="22" t="s">
        <v>85</v>
      </c>
      <c r="AY227" s="22" t="s">
        <v>124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22" t="s">
        <v>83</v>
      </c>
      <c r="BK227" s="198">
        <f>ROUND(I227*H227,2)</f>
        <v>0</v>
      </c>
      <c r="BL227" s="22" t="s">
        <v>133</v>
      </c>
      <c r="BM227" s="22" t="s">
        <v>346</v>
      </c>
    </row>
    <row r="228" spans="2:51" s="11" customFormat="1" ht="13.5">
      <c r="B228" s="199"/>
      <c r="C228" s="200"/>
      <c r="D228" s="201" t="s">
        <v>135</v>
      </c>
      <c r="E228" s="202" t="s">
        <v>21</v>
      </c>
      <c r="F228" s="203" t="s">
        <v>334</v>
      </c>
      <c r="G228" s="200"/>
      <c r="H228" s="204">
        <v>359874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135</v>
      </c>
      <c r="AU228" s="210" t="s">
        <v>85</v>
      </c>
      <c r="AV228" s="11" t="s">
        <v>85</v>
      </c>
      <c r="AW228" s="11" t="s">
        <v>38</v>
      </c>
      <c r="AX228" s="11" t="s">
        <v>75</v>
      </c>
      <c r="AY228" s="210" t="s">
        <v>124</v>
      </c>
    </row>
    <row r="229" spans="2:51" s="12" customFormat="1" ht="13.5">
      <c r="B229" s="211"/>
      <c r="C229" s="212"/>
      <c r="D229" s="201" t="s">
        <v>135</v>
      </c>
      <c r="E229" s="235" t="s">
        <v>21</v>
      </c>
      <c r="F229" s="236" t="s">
        <v>137</v>
      </c>
      <c r="G229" s="212"/>
      <c r="H229" s="237">
        <v>359874</v>
      </c>
      <c r="I229" s="217"/>
      <c r="J229" s="212"/>
      <c r="K229" s="212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135</v>
      </c>
      <c r="AU229" s="222" t="s">
        <v>85</v>
      </c>
      <c r="AV229" s="12" t="s">
        <v>133</v>
      </c>
      <c r="AW229" s="12" t="s">
        <v>38</v>
      </c>
      <c r="AX229" s="12" t="s">
        <v>83</v>
      </c>
      <c r="AY229" s="222" t="s">
        <v>124</v>
      </c>
    </row>
    <row r="230" spans="2:63" s="10" customFormat="1" ht="29.85" customHeight="1">
      <c r="B230" s="170"/>
      <c r="C230" s="171"/>
      <c r="D230" s="184" t="s">
        <v>74</v>
      </c>
      <c r="E230" s="185" t="s">
        <v>347</v>
      </c>
      <c r="F230" s="185" t="s">
        <v>348</v>
      </c>
      <c r="G230" s="171"/>
      <c r="H230" s="171"/>
      <c r="I230" s="174"/>
      <c r="J230" s="186">
        <f>BK230</f>
        <v>0</v>
      </c>
      <c r="K230" s="171"/>
      <c r="L230" s="176"/>
      <c r="M230" s="177"/>
      <c r="N230" s="178"/>
      <c r="O230" s="178"/>
      <c r="P230" s="179">
        <f>SUM(P231:P234)</f>
        <v>0</v>
      </c>
      <c r="Q230" s="178"/>
      <c r="R230" s="179">
        <f>SUM(R231:R234)</f>
        <v>0</v>
      </c>
      <c r="S230" s="178"/>
      <c r="T230" s="180">
        <f>SUM(T231:T234)</f>
        <v>0</v>
      </c>
      <c r="AR230" s="181" t="s">
        <v>83</v>
      </c>
      <c r="AT230" s="182" t="s">
        <v>74</v>
      </c>
      <c r="AU230" s="182" t="s">
        <v>83</v>
      </c>
      <c r="AY230" s="181" t="s">
        <v>124</v>
      </c>
      <c r="BK230" s="183">
        <f>SUM(BK231:BK234)</f>
        <v>0</v>
      </c>
    </row>
    <row r="231" spans="2:65" s="1" customFormat="1" ht="31.5" customHeight="1">
      <c r="B231" s="39"/>
      <c r="C231" s="187" t="s">
        <v>349</v>
      </c>
      <c r="D231" s="187" t="s">
        <v>128</v>
      </c>
      <c r="E231" s="188" t="s">
        <v>350</v>
      </c>
      <c r="F231" s="189" t="s">
        <v>351</v>
      </c>
      <c r="G231" s="190" t="s">
        <v>352</v>
      </c>
      <c r="H231" s="191">
        <v>5.795</v>
      </c>
      <c r="I231" s="192"/>
      <c r="J231" s="193">
        <f>ROUND(I231*H231,2)</f>
        <v>0</v>
      </c>
      <c r="K231" s="189" t="s">
        <v>132</v>
      </c>
      <c r="L231" s="59"/>
      <c r="M231" s="194" t="s">
        <v>21</v>
      </c>
      <c r="N231" s="195" t="s">
        <v>46</v>
      </c>
      <c r="O231" s="40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AR231" s="22" t="s">
        <v>133</v>
      </c>
      <c r="AT231" s="22" t="s">
        <v>128</v>
      </c>
      <c r="AU231" s="22" t="s">
        <v>85</v>
      </c>
      <c r="AY231" s="22" t="s">
        <v>124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22" t="s">
        <v>83</v>
      </c>
      <c r="BK231" s="198">
        <f>ROUND(I231*H231,2)</f>
        <v>0</v>
      </c>
      <c r="BL231" s="22" t="s">
        <v>133</v>
      </c>
      <c r="BM231" s="22" t="s">
        <v>353</v>
      </c>
    </row>
    <row r="232" spans="2:65" s="1" customFormat="1" ht="31.5" customHeight="1">
      <c r="B232" s="39"/>
      <c r="C232" s="187" t="s">
        <v>354</v>
      </c>
      <c r="D232" s="187" t="s">
        <v>128</v>
      </c>
      <c r="E232" s="188" t="s">
        <v>355</v>
      </c>
      <c r="F232" s="189" t="s">
        <v>356</v>
      </c>
      <c r="G232" s="190" t="s">
        <v>352</v>
      </c>
      <c r="H232" s="191">
        <v>110.105</v>
      </c>
      <c r="I232" s="192"/>
      <c r="J232" s="193">
        <f>ROUND(I232*H232,2)</f>
        <v>0</v>
      </c>
      <c r="K232" s="189" t="s">
        <v>132</v>
      </c>
      <c r="L232" s="59"/>
      <c r="M232" s="194" t="s">
        <v>21</v>
      </c>
      <c r="N232" s="195" t="s">
        <v>46</v>
      </c>
      <c r="O232" s="40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7">
        <f>S232*H232</f>
        <v>0</v>
      </c>
      <c r="AR232" s="22" t="s">
        <v>133</v>
      </c>
      <c r="AT232" s="22" t="s">
        <v>128</v>
      </c>
      <c r="AU232" s="22" t="s">
        <v>85</v>
      </c>
      <c r="AY232" s="22" t="s">
        <v>124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22" t="s">
        <v>83</v>
      </c>
      <c r="BK232" s="198">
        <f>ROUND(I232*H232,2)</f>
        <v>0</v>
      </c>
      <c r="BL232" s="22" t="s">
        <v>133</v>
      </c>
      <c r="BM232" s="22" t="s">
        <v>357</v>
      </c>
    </row>
    <row r="233" spans="2:65" s="1" customFormat="1" ht="31.5" customHeight="1">
      <c r="B233" s="39"/>
      <c r="C233" s="187" t="s">
        <v>358</v>
      </c>
      <c r="D233" s="187" t="s">
        <v>128</v>
      </c>
      <c r="E233" s="188" t="s">
        <v>359</v>
      </c>
      <c r="F233" s="189" t="s">
        <v>360</v>
      </c>
      <c r="G233" s="190" t="s">
        <v>352</v>
      </c>
      <c r="H233" s="191">
        <v>5.795</v>
      </c>
      <c r="I233" s="192"/>
      <c r="J233" s="193">
        <f>ROUND(I233*H233,2)</f>
        <v>0</v>
      </c>
      <c r="K233" s="189" t="s">
        <v>132</v>
      </c>
      <c r="L233" s="59"/>
      <c r="M233" s="194" t="s">
        <v>21</v>
      </c>
      <c r="N233" s="195" t="s">
        <v>46</v>
      </c>
      <c r="O233" s="40"/>
      <c r="P233" s="196">
        <f>O233*H233</f>
        <v>0</v>
      </c>
      <c r="Q233" s="196">
        <v>0</v>
      </c>
      <c r="R233" s="196">
        <f>Q233*H233</f>
        <v>0</v>
      </c>
      <c r="S233" s="196">
        <v>0</v>
      </c>
      <c r="T233" s="197">
        <f>S233*H233</f>
        <v>0</v>
      </c>
      <c r="AR233" s="22" t="s">
        <v>133</v>
      </c>
      <c r="AT233" s="22" t="s">
        <v>128</v>
      </c>
      <c r="AU233" s="22" t="s">
        <v>85</v>
      </c>
      <c r="AY233" s="22" t="s">
        <v>124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22" t="s">
        <v>83</v>
      </c>
      <c r="BK233" s="198">
        <f>ROUND(I233*H233,2)</f>
        <v>0</v>
      </c>
      <c r="BL233" s="22" t="s">
        <v>133</v>
      </c>
      <c r="BM233" s="22" t="s">
        <v>361</v>
      </c>
    </row>
    <row r="234" spans="2:65" s="1" customFormat="1" ht="22.5" customHeight="1">
      <c r="B234" s="39"/>
      <c r="C234" s="187" t="s">
        <v>362</v>
      </c>
      <c r="D234" s="187" t="s">
        <v>128</v>
      </c>
      <c r="E234" s="188" t="s">
        <v>363</v>
      </c>
      <c r="F234" s="189" t="s">
        <v>364</v>
      </c>
      <c r="G234" s="190" t="s">
        <v>352</v>
      </c>
      <c r="H234" s="191">
        <v>5.795</v>
      </c>
      <c r="I234" s="192"/>
      <c r="J234" s="193">
        <f>ROUND(I234*H234,2)</f>
        <v>0</v>
      </c>
      <c r="K234" s="189" t="s">
        <v>132</v>
      </c>
      <c r="L234" s="59"/>
      <c r="M234" s="194" t="s">
        <v>21</v>
      </c>
      <c r="N234" s="195" t="s">
        <v>46</v>
      </c>
      <c r="O234" s="40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AR234" s="22" t="s">
        <v>133</v>
      </c>
      <c r="AT234" s="22" t="s">
        <v>128</v>
      </c>
      <c r="AU234" s="22" t="s">
        <v>85</v>
      </c>
      <c r="AY234" s="22" t="s">
        <v>124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22" t="s">
        <v>83</v>
      </c>
      <c r="BK234" s="198">
        <f>ROUND(I234*H234,2)</f>
        <v>0</v>
      </c>
      <c r="BL234" s="22" t="s">
        <v>133</v>
      </c>
      <c r="BM234" s="22" t="s">
        <v>365</v>
      </c>
    </row>
    <row r="235" spans="2:63" s="10" customFormat="1" ht="29.85" customHeight="1">
      <c r="B235" s="170"/>
      <c r="C235" s="171"/>
      <c r="D235" s="184" t="s">
        <v>74</v>
      </c>
      <c r="E235" s="185" t="s">
        <v>366</v>
      </c>
      <c r="F235" s="185" t="s">
        <v>367</v>
      </c>
      <c r="G235" s="171"/>
      <c r="H235" s="171"/>
      <c r="I235" s="174"/>
      <c r="J235" s="186">
        <f>BK235</f>
        <v>0</v>
      </c>
      <c r="K235" s="171"/>
      <c r="L235" s="176"/>
      <c r="M235" s="177"/>
      <c r="N235" s="178"/>
      <c r="O235" s="178"/>
      <c r="P235" s="179">
        <f>P236</f>
        <v>0</v>
      </c>
      <c r="Q235" s="178"/>
      <c r="R235" s="179">
        <f>R236</f>
        <v>0</v>
      </c>
      <c r="S235" s="178"/>
      <c r="T235" s="180">
        <f>T236</f>
        <v>0</v>
      </c>
      <c r="AR235" s="181" t="s">
        <v>83</v>
      </c>
      <c r="AT235" s="182" t="s">
        <v>74</v>
      </c>
      <c r="AU235" s="182" t="s">
        <v>83</v>
      </c>
      <c r="AY235" s="181" t="s">
        <v>124</v>
      </c>
      <c r="BK235" s="183">
        <f>BK236</f>
        <v>0</v>
      </c>
    </row>
    <row r="236" spans="2:65" s="1" customFormat="1" ht="57" customHeight="1">
      <c r="B236" s="39"/>
      <c r="C236" s="187" t="s">
        <v>368</v>
      </c>
      <c r="D236" s="187" t="s">
        <v>128</v>
      </c>
      <c r="E236" s="188" t="s">
        <v>369</v>
      </c>
      <c r="F236" s="189" t="s">
        <v>370</v>
      </c>
      <c r="G236" s="190" t="s">
        <v>352</v>
      </c>
      <c r="H236" s="191">
        <v>95.971</v>
      </c>
      <c r="I236" s="192"/>
      <c r="J236" s="193">
        <f>ROUND(I236*H236,2)</f>
        <v>0</v>
      </c>
      <c r="K236" s="189" t="s">
        <v>132</v>
      </c>
      <c r="L236" s="59"/>
      <c r="M236" s="194" t="s">
        <v>21</v>
      </c>
      <c r="N236" s="195" t="s">
        <v>46</v>
      </c>
      <c r="O236" s="40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7">
        <f>S236*H236</f>
        <v>0</v>
      </c>
      <c r="AR236" s="22" t="s">
        <v>133</v>
      </c>
      <c r="AT236" s="22" t="s">
        <v>128</v>
      </c>
      <c r="AU236" s="22" t="s">
        <v>85</v>
      </c>
      <c r="AY236" s="22" t="s">
        <v>124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22" t="s">
        <v>83</v>
      </c>
      <c r="BK236" s="198">
        <f>ROUND(I236*H236,2)</f>
        <v>0</v>
      </c>
      <c r="BL236" s="22" t="s">
        <v>133</v>
      </c>
      <c r="BM236" s="22" t="s">
        <v>371</v>
      </c>
    </row>
    <row r="237" spans="2:63" s="10" customFormat="1" ht="37.35" customHeight="1">
      <c r="B237" s="170"/>
      <c r="C237" s="171"/>
      <c r="D237" s="172" t="s">
        <v>74</v>
      </c>
      <c r="E237" s="173" t="s">
        <v>372</v>
      </c>
      <c r="F237" s="173" t="s">
        <v>373</v>
      </c>
      <c r="G237" s="171"/>
      <c r="H237" s="171"/>
      <c r="I237" s="174"/>
      <c r="J237" s="175">
        <f>BK237</f>
        <v>0</v>
      </c>
      <c r="K237" s="171"/>
      <c r="L237" s="176"/>
      <c r="M237" s="177"/>
      <c r="N237" s="178"/>
      <c r="O237" s="178"/>
      <c r="P237" s="179">
        <f>P238+P243+P315</f>
        <v>0</v>
      </c>
      <c r="Q237" s="178"/>
      <c r="R237" s="179">
        <f>R238+R243+R315</f>
        <v>16.15379</v>
      </c>
      <c r="S237" s="178"/>
      <c r="T237" s="180">
        <f>T238+T243+T315</f>
        <v>5.795069999999999</v>
      </c>
      <c r="AR237" s="181" t="s">
        <v>85</v>
      </c>
      <c r="AT237" s="182" t="s">
        <v>74</v>
      </c>
      <c r="AU237" s="182" t="s">
        <v>75</v>
      </c>
      <c r="AY237" s="181" t="s">
        <v>124</v>
      </c>
      <c r="BK237" s="183">
        <f>BK238+BK243+BK315</f>
        <v>0</v>
      </c>
    </row>
    <row r="238" spans="2:63" s="10" customFormat="1" ht="19.9" customHeight="1">
      <c r="B238" s="170"/>
      <c r="C238" s="171"/>
      <c r="D238" s="184" t="s">
        <v>74</v>
      </c>
      <c r="E238" s="185" t="s">
        <v>374</v>
      </c>
      <c r="F238" s="185" t="s">
        <v>375</v>
      </c>
      <c r="G238" s="171"/>
      <c r="H238" s="171"/>
      <c r="I238" s="174"/>
      <c r="J238" s="186">
        <f>BK238</f>
        <v>0</v>
      </c>
      <c r="K238" s="171"/>
      <c r="L238" s="176"/>
      <c r="M238" s="177"/>
      <c r="N238" s="178"/>
      <c r="O238" s="178"/>
      <c r="P238" s="179">
        <f>SUM(P239:P242)</f>
        <v>0</v>
      </c>
      <c r="Q238" s="178"/>
      <c r="R238" s="179">
        <f>SUM(R239:R242)</f>
        <v>2.91141</v>
      </c>
      <c r="S238" s="178"/>
      <c r="T238" s="180">
        <f>SUM(T239:T242)</f>
        <v>0</v>
      </c>
      <c r="AR238" s="181" t="s">
        <v>85</v>
      </c>
      <c r="AT238" s="182" t="s">
        <v>74</v>
      </c>
      <c r="AU238" s="182" t="s">
        <v>83</v>
      </c>
      <c r="AY238" s="181" t="s">
        <v>124</v>
      </c>
      <c r="BK238" s="183">
        <f>SUM(BK239:BK242)</f>
        <v>0</v>
      </c>
    </row>
    <row r="239" spans="2:65" s="1" customFormat="1" ht="31.5" customHeight="1">
      <c r="B239" s="39"/>
      <c r="C239" s="187" t="s">
        <v>376</v>
      </c>
      <c r="D239" s="187" t="s">
        <v>128</v>
      </c>
      <c r="E239" s="188" t="s">
        <v>377</v>
      </c>
      <c r="F239" s="189" t="s">
        <v>378</v>
      </c>
      <c r="G239" s="190" t="s">
        <v>131</v>
      </c>
      <c r="H239" s="191">
        <v>123</v>
      </c>
      <c r="I239" s="192"/>
      <c r="J239" s="193">
        <f>ROUND(I239*H239,2)</f>
        <v>0</v>
      </c>
      <c r="K239" s="189" t="s">
        <v>132</v>
      </c>
      <c r="L239" s="59"/>
      <c r="M239" s="194" t="s">
        <v>21</v>
      </c>
      <c r="N239" s="195" t="s">
        <v>46</v>
      </c>
      <c r="O239" s="40"/>
      <c r="P239" s="196">
        <f>O239*H239</f>
        <v>0</v>
      </c>
      <c r="Q239" s="196">
        <v>0.02367</v>
      </c>
      <c r="R239" s="196">
        <f>Q239*H239</f>
        <v>2.91141</v>
      </c>
      <c r="S239" s="196">
        <v>0</v>
      </c>
      <c r="T239" s="197">
        <f>S239*H239</f>
        <v>0</v>
      </c>
      <c r="AR239" s="22" t="s">
        <v>174</v>
      </c>
      <c r="AT239" s="22" t="s">
        <v>128</v>
      </c>
      <c r="AU239" s="22" t="s">
        <v>85</v>
      </c>
      <c r="AY239" s="22" t="s">
        <v>124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22" t="s">
        <v>83</v>
      </c>
      <c r="BK239" s="198">
        <f>ROUND(I239*H239,2)</f>
        <v>0</v>
      </c>
      <c r="BL239" s="22" t="s">
        <v>174</v>
      </c>
      <c r="BM239" s="22" t="s">
        <v>379</v>
      </c>
    </row>
    <row r="240" spans="2:51" s="11" customFormat="1" ht="13.5">
      <c r="B240" s="199"/>
      <c r="C240" s="200"/>
      <c r="D240" s="201" t="s">
        <v>135</v>
      </c>
      <c r="E240" s="202" t="s">
        <v>21</v>
      </c>
      <c r="F240" s="203" t="s">
        <v>380</v>
      </c>
      <c r="G240" s="200"/>
      <c r="H240" s="204">
        <v>123</v>
      </c>
      <c r="I240" s="205"/>
      <c r="J240" s="200"/>
      <c r="K240" s="200"/>
      <c r="L240" s="206"/>
      <c r="M240" s="207"/>
      <c r="N240" s="208"/>
      <c r="O240" s="208"/>
      <c r="P240" s="208"/>
      <c r="Q240" s="208"/>
      <c r="R240" s="208"/>
      <c r="S240" s="208"/>
      <c r="T240" s="209"/>
      <c r="AT240" s="210" t="s">
        <v>135</v>
      </c>
      <c r="AU240" s="210" t="s">
        <v>85</v>
      </c>
      <c r="AV240" s="11" t="s">
        <v>85</v>
      </c>
      <c r="AW240" s="11" t="s">
        <v>38</v>
      </c>
      <c r="AX240" s="11" t="s">
        <v>75</v>
      </c>
      <c r="AY240" s="210" t="s">
        <v>124</v>
      </c>
    </row>
    <row r="241" spans="2:51" s="12" customFormat="1" ht="13.5">
      <c r="B241" s="211"/>
      <c r="C241" s="212"/>
      <c r="D241" s="213" t="s">
        <v>135</v>
      </c>
      <c r="E241" s="214" t="s">
        <v>21</v>
      </c>
      <c r="F241" s="215" t="s">
        <v>137</v>
      </c>
      <c r="G241" s="212"/>
      <c r="H241" s="216">
        <v>123</v>
      </c>
      <c r="I241" s="217"/>
      <c r="J241" s="212"/>
      <c r="K241" s="212"/>
      <c r="L241" s="218"/>
      <c r="M241" s="219"/>
      <c r="N241" s="220"/>
      <c r="O241" s="220"/>
      <c r="P241" s="220"/>
      <c r="Q241" s="220"/>
      <c r="R241" s="220"/>
      <c r="S241" s="220"/>
      <c r="T241" s="221"/>
      <c r="AT241" s="222" t="s">
        <v>135</v>
      </c>
      <c r="AU241" s="222" t="s">
        <v>85</v>
      </c>
      <c r="AV241" s="12" t="s">
        <v>133</v>
      </c>
      <c r="AW241" s="12" t="s">
        <v>38</v>
      </c>
      <c r="AX241" s="12" t="s">
        <v>83</v>
      </c>
      <c r="AY241" s="222" t="s">
        <v>124</v>
      </c>
    </row>
    <row r="242" spans="2:65" s="1" customFormat="1" ht="31.5" customHeight="1">
      <c r="B242" s="39"/>
      <c r="C242" s="187" t="s">
        <v>381</v>
      </c>
      <c r="D242" s="187" t="s">
        <v>128</v>
      </c>
      <c r="E242" s="188" t="s">
        <v>382</v>
      </c>
      <c r="F242" s="189" t="s">
        <v>383</v>
      </c>
      <c r="G242" s="190" t="s">
        <v>384</v>
      </c>
      <c r="H242" s="238"/>
      <c r="I242" s="192"/>
      <c r="J242" s="193">
        <f>ROUND(I242*H242,2)</f>
        <v>0</v>
      </c>
      <c r="K242" s="189" t="s">
        <v>132</v>
      </c>
      <c r="L242" s="59"/>
      <c r="M242" s="194" t="s">
        <v>21</v>
      </c>
      <c r="N242" s="195" t="s">
        <v>46</v>
      </c>
      <c r="O242" s="40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7">
        <f>S242*H242</f>
        <v>0</v>
      </c>
      <c r="AR242" s="22" t="s">
        <v>174</v>
      </c>
      <c r="AT242" s="22" t="s">
        <v>128</v>
      </c>
      <c r="AU242" s="22" t="s">
        <v>85</v>
      </c>
      <c r="AY242" s="22" t="s">
        <v>124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22" t="s">
        <v>83</v>
      </c>
      <c r="BK242" s="198">
        <f>ROUND(I242*H242,2)</f>
        <v>0</v>
      </c>
      <c r="BL242" s="22" t="s">
        <v>174</v>
      </c>
      <c r="BM242" s="22" t="s">
        <v>385</v>
      </c>
    </row>
    <row r="243" spans="2:63" s="10" customFormat="1" ht="29.85" customHeight="1">
      <c r="B243" s="170"/>
      <c r="C243" s="171"/>
      <c r="D243" s="184" t="s">
        <v>74</v>
      </c>
      <c r="E243" s="185" t="s">
        <v>386</v>
      </c>
      <c r="F243" s="185" t="s">
        <v>387</v>
      </c>
      <c r="G243" s="171"/>
      <c r="H243" s="171"/>
      <c r="I243" s="174"/>
      <c r="J243" s="186">
        <f>BK243</f>
        <v>0</v>
      </c>
      <c r="K243" s="171"/>
      <c r="L243" s="176"/>
      <c r="M243" s="177"/>
      <c r="N243" s="178"/>
      <c r="O243" s="178"/>
      <c r="P243" s="179">
        <f>SUM(P244:P314)</f>
        <v>0</v>
      </c>
      <c r="Q243" s="178"/>
      <c r="R243" s="179">
        <f>SUM(R244:R314)</f>
        <v>12.915580000000002</v>
      </c>
      <c r="S243" s="178"/>
      <c r="T243" s="180">
        <f>SUM(T244:T314)</f>
        <v>4.4952</v>
      </c>
      <c r="AR243" s="181" t="s">
        <v>85</v>
      </c>
      <c r="AT243" s="182" t="s">
        <v>74</v>
      </c>
      <c r="AU243" s="182" t="s">
        <v>83</v>
      </c>
      <c r="AY243" s="181" t="s">
        <v>124</v>
      </c>
      <c r="BK243" s="183">
        <f>SUM(BK244:BK314)</f>
        <v>0</v>
      </c>
    </row>
    <row r="244" spans="2:65" s="1" customFormat="1" ht="22.5" customHeight="1">
      <c r="B244" s="39"/>
      <c r="C244" s="187" t="s">
        <v>388</v>
      </c>
      <c r="D244" s="187" t="s">
        <v>128</v>
      </c>
      <c r="E244" s="188" t="s">
        <v>389</v>
      </c>
      <c r="F244" s="189" t="s">
        <v>390</v>
      </c>
      <c r="G244" s="190" t="s">
        <v>131</v>
      </c>
      <c r="H244" s="191">
        <v>561.9</v>
      </c>
      <c r="I244" s="192"/>
      <c r="J244" s="193">
        <f>ROUND(I244*H244,2)</f>
        <v>0</v>
      </c>
      <c r="K244" s="189" t="s">
        <v>132</v>
      </c>
      <c r="L244" s="59"/>
      <c r="M244" s="194" t="s">
        <v>21</v>
      </c>
      <c r="N244" s="195" t="s">
        <v>46</v>
      </c>
      <c r="O244" s="40"/>
      <c r="P244" s="196">
        <f>O244*H244</f>
        <v>0</v>
      </c>
      <c r="Q244" s="196">
        <v>0</v>
      </c>
      <c r="R244" s="196">
        <f>Q244*H244</f>
        <v>0</v>
      </c>
      <c r="S244" s="196">
        <v>0.008</v>
      </c>
      <c r="T244" s="197">
        <f>S244*H244</f>
        <v>4.4952</v>
      </c>
      <c r="AR244" s="22" t="s">
        <v>174</v>
      </c>
      <c r="AT244" s="22" t="s">
        <v>128</v>
      </c>
      <c r="AU244" s="22" t="s">
        <v>85</v>
      </c>
      <c r="AY244" s="22" t="s">
        <v>124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22" t="s">
        <v>83</v>
      </c>
      <c r="BK244" s="198">
        <f>ROUND(I244*H244,2)</f>
        <v>0</v>
      </c>
      <c r="BL244" s="22" t="s">
        <v>174</v>
      </c>
      <c r="BM244" s="22" t="s">
        <v>391</v>
      </c>
    </row>
    <row r="245" spans="2:51" s="11" customFormat="1" ht="13.5">
      <c r="B245" s="199"/>
      <c r="C245" s="200"/>
      <c r="D245" s="201" t="s">
        <v>135</v>
      </c>
      <c r="E245" s="202" t="s">
        <v>21</v>
      </c>
      <c r="F245" s="203" t="s">
        <v>392</v>
      </c>
      <c r="G245" s="200"/>
      <c r="H245" s="204">
        <v>561.9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135</v>
      </c>
      <c r="AU245" s="210" t="s">
        <v>85</v>
      </c>
      <c r="AV245" s="11" t="s">
        <v>85</v>
      </c>
      <c r="AW245" s="11" t="s">
        <v>38</v>
      </c>
      <c r="AX245" s="11" t="s">
        <v>75</v>
      </c>
      <c r="AY245" s="210" t="s">
        <v>124</v>
      </c>
    </row>
    <row r="246" spans="2:51" s="12" customFormat="1" ht="13.5">
      <c r="B246" s="211"/>
      <c r="C246" s="212"/>
      <c r="D246" s="213" t="s">
        <v>135</v>
      </c>
      <c r="E246" s="214" t="s">
        <v>21</v>
      </c>
      <c r="F246" s="215" t="s">
        <v>137</v>
      </c>
      <c r="G246" s="212"/>
      <c r="H246" s="216">
        <v>561.9</v>
      </c>
      <c r="I246" s="217"/>
      <c r="J246" s="212"/>
      <c r="K246" s="212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135</v>
      </c>
      <c r="AU246" s="222" t="s">
        <v>85</v>
      </c>
      <c r="AV246" s="12" t="s">
        <v>133</v>
      </c>
      <c r="AW246" s="12" t="s">
        <v>38</v>
      </c>
      <c r="AX246" s="12" t="s">
        <v>83</v>
      </c>
      <c r="AY246" s="222" t="s">
        <v>124</v>
      </c>
    </row>
    <row r="247" spans="2:65" s="1" customFormat="1" ht="31.5" customHeight="1">
      <c r="B247" s="39"/>
      <c r="C247" s="187" t="s">
        <v>393</v>
      </c>
      <c r="D247" s="187" t="s">
        <v>128</v>
      </c>
      <c r="E247" s="188" t="s">
        <v>394</v>
      </c>
      <c r="F247" s="189" t="s">
        <v>395</v>
      </c>
      <c r="G247" s="190" t="s">
        <v>131</v>
      </c>
      <c r="H247" s="191">
        <v>5.64</v>
      </c>
      <c r="I247" s="192"/>
      <c r="J247" s="193">
        <f>ROUND(I247*H247,2)</f>
        <v>0</v>
      </c>
      <c r="K247" s="189" t="s">
        <v>132</v>
      </c>
      <c r="L247" s="59"/>
      <c r="M247" s="194" t="s">
        <v>21</v>
      </c>
      <c r="N247" s="195" t="s">
        <v>46</v>
      </c>
      <c r="O247" s="40"/>
      <c r="P247" s="196">
        <f>O247*H247</f>
        <v>0</v>
      </c>
      <c r="Q247" s="196">
        <v>0.00025</v>
      </c>
      <c r="R247" s="196">
        <f>Q247*H247</f>
        <v>0.00141</v>
      </c>
      <c r="S247" s="196">
        <v>0</v>
      </c>
      <c r="T247" s="197">
        <f>S247*H247</f>
        <v>0</v>
      </c>
      <c r="AR247" s="22" t="s">
        <v>174</v>
      </c>
      <c r="AT247" s="22" t="s">
        <v>128</v>
      </c>
      <c r="AU247" s="22" t="s">
        <v>85</v>
      </c>
      <c r="AY247" s="22" t="s">
        <v>124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22" t="s">
        <v>83</v>
      </c>
      <c r="BK247" s="198">
        <f>ROUND(I247*H247,2)</f>
        <v>0</v>
      </c>
      <c r="BL247" s="22" t="s">
        <v>174</v>
      </c>
      <c r="BM247" s="22" t="s">
        <v>396</v>
      </c>
    </row>
    <row r="248" spans="2:51" s="11" customFormat="1" ht="13.5">
      <c r="B248" s="199"/>
      <c r="C248" s="200"/>
      <c r="D248" s="201" t="s">
        <v>135</v>
      </c>
      <c r="E248" s="202" t="s">
        <v>21</v>
      </c>
      <c r="F248" s="203" t="s">
        <v>397</v>
      </c>
      <c r="G248" s="200"/>
      <c r="H248" s="204">
        <v>5.64</v>
      </c>
      <c r="I248" s="205"/>
      <c r="J248" s="200"/>
      <c r="K248" s="200"/>
      <c r="L248" s="206"/>
      <c r="M248" s="207"/>
      <c r="N248" s="208"/>
      <c r="O248" s="208"/>
      <c r="P248" s="208"/>
      <c r="Q248" s="208"/>
      <c r="R248" s="208"/>
      <c r="S248" s="208"/>
      <c r="T248" s="209"/>
      <c r="AT248" s="210" t="s">
        <v>135</v>
      </c>
      <c r="AU248" s="210" t="s">
        <v>85</v>
      </c>
      <c r="AV248" s="11" t="s">
        <v>85</v>
      </c>
      <c r="AW248" s="11" t="s">
        <v>38</v>
      </c>
      <c r="AX248" s="11" t="s">
        <v>75</v>
      </c>
      <c r="AY248" s="210" t="s">
        <v>124</v>
      </c>
    </row>
    <row r="249" spans="2:51" s="12" customFormat="1" ht="13.5">
      <c r="B249" s="211"/>
      <c r="C249" s="212"/>
      <c r="D249" s="213" t="s">
        <v>135</v>
      </c>
      <c r="E249" s="214" t="s">
        <v>21</v>
      </c>
      <c r="F249" s="215" t="s">
        <v>137</v>
      </c>
      <c r="G249" s="212"/>
      <c r="H249" s="216">
        <v>5.64</v>
      </c>
      <c r="I249" s="217"/>
      <c r="J249" s="212"/>
      <c r="K249" s="212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135</v>
      </c>
      <c r="AU249" s="222" t="s">
        <v>85</v>
      </c>
      <c r="AV249" s="12" t="s">
        <v>133</v>
      </c>
      <c r="AW249" s="12" t="s">
        <v>38</v>
      </c>
      <c r="AX249" s="12" t="s">
        <v>83</v>
      </c>
      <c r="AY249" s="222" t="s">
        <v>124</v>
      </c>
    </row>
    <row r="250" spans="2:65" s="1" customFormat="1" ht="22.5" customHeight="1">
      <c r="B250" s="39"/>
      <c r="C250" s="223" t="s">
        <v>398</v>
      </c>
      <c r="D250" s="223" t="s">
        <v>147</v>
      </c>
      <c r="E250" s="224" t="s">
        <v>399</v>
      </c>
      <c r="F250" s="225" t="s">
        <v>400</v>
      </c>
      <c r="G250" s="226" t="s">
        <v>296</v>
      </c>
      <c r="H250" s="227">
        <v>2</v>
      </c>
      <c r="I250" s="228"/>
      <c r="J250" s="229">
        <f>ROUND(I250*H250,2)</f>
        <v>0</v>
      </c>
      <c r="K250" s="225" t="s">
        <v>132</v>
      </c>
      <c r="L250" s="230"/>
      <c r="M250" s="231" t="s">
        <v>21</v>
      </c>
      <c r="N250" s="232" t="s">
        <v>46</v>
      </c>
      <c r="O250" s="40"/>
      <c r="P250" s="196">
        <f>O250*H250</f>
        <v>0</v>
      </c>
      <c r="Q250" s="196">
        <v>0.0073</v>
      </c>
      <c r="R250" s="196">
        <f>Q250*H250</f>
        <v>0.0146</v>
      </c>
      <c r="S250" s="196">
        <v>0</v>
      </c>
      <c r="T250" s="197">
        <f>S250*H250</f>
        <v>0</v>
      </c>
      <c r="AR250" s="22" t="s">
        <v>243</v>
      </c>
      <c r="AT250" s="22" t="s">
        <v>147</v>
      </c>
      <c r="AU250" s="22" t="s">
        <v>85</v>
      </c>
      <c r="AY250" s="22" t="s">
        <v>124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22" t="s">
        <v>83</v>
      </c>
      <c r="BK250" s="198">
        <f>ROUND(I250*H250,2)</f>
        <v>0</v>
      </c>
      <c r="BL250" s="22" t="s">
        <v>174</v>
      </c>
      <c r="BM250" s="22" t="s">
        <v>401</v>
      </c>
    </row>
    <row r="251" spans="2:51" s="11" customFormat="1" ht="13.5">
      <c r="B251" s="199"/>
      <c r="C251" s="200"/>
      <c r="D251" s="201" t="s">
        <v>135</v>
      </c>
      <c r="E251" s="202" t="s">
        <v>21</v>
      </c>
      <c r="F251" s="203" t="s">
        <v>85</v>
      </c>
      <c r="G251" s="200"/>
      <c r="H251" s="204">
        <v>2</v>
      </c>
      <c r="I251" s="205"/>
      <c r="J251" s="200"/>
      <c r="K251" s="200"/>
      <c r="L251" s="206"/>
      <c r="M251" s="207"/>
      <c r="N251" s="208"/>
      <c r="O251" s="208"/>
      <c r="P251" s="208"/>
      <c r="Q251" s="208"/>
      <c r="R251" s="208"/>
      <c r="S251" s="208"/>
      <c r="T251" s="209"/>
      <c r="AT251" s="210" t="s">
        <v>135</v>
      </c>
      <c r="AU251" s="210" t="s">
        <v>85</v>
      </c>
      <c r="AV251" s="11" t="s">
        <v>85</v>
      </c>
      <c r="AW251" s="11" t="s">
        <v>38</v>
      </c>
      <c r="AX251" s="11" t="s">
        <v>75</v>
      </c>
      <c r="AY251" s="210" t="s">
        <v>124</v>
      </c>
    </row>
    <row r="252" spans="2:51" s="12" customFormat="1" ht="13.5">
      <c r="B252" s="211"/>
      <c r="C252" s="212"/>
      <c r="D252" s="213" t="s">
        <v>135</v>
      </c>
      <c r="E252" s="214" t="s">
        <v>21</v>
      </c>
      <c r="F252" s="215" t="s">
        <v>137</v>
      </c>
      <c r="G252" s="212"/>
      <c r="H252" s="216">
        <v>2</v>
      </c>
      <c r="I252" s="217"/>
      <c r="J252" s="212"/>
      <c r="K252" s="212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135</v>
      </c>
      <c r="AU252" s="222" t="s">
        <v>85</v>
      </c>
      <c r="AV252" s="12" t="s">
        <v>133</v>
      </c>
      <c r="AW252" s="12" t="s">
        <v>38</v>
      </c>
      <c r="AX252" s="12" t="s">
        <v>83</v>
      </c>
      <c r="AY252" s="222" t="s">
        <v>124</v>
      </c>
    </row>
    <row r="253" spans="2:65" s="1" customFormat="1" ht="31.5" customHeight="1">
      <c r="B253" s="39"/>
      <c r="C253" s="187" t="s">
        <v>402</v>
      </c>
      <c r="D253" s="187" t="s">
        <v>128</v>
      </c>
      <c r="E253" s="188" t="s">
        <v>403</v>
      </c>
      <c r="F253" s="189" t="s">
        <v>404</v>
      </c>
      <c r="G253" s="190" t="s">
        <v>131</v>
      </c>
      <c r="H253" s="191">
        <v>729.6</v>
      </c>
      <c r="I253" s="192"/>
      <c r="J253" s="193">
        <f>ROUND(I253*H253,2)</f>
        <v>0</v>
      </c>
      <c r="K253" s="189" t="s">
        <v>132</v>
      </c>
      <c r="L253" s="59"/>
      <c r="M253" s="194" t="s">
        <v>21</v>
      </c>
      <c r="N253" s="195" t="s">
        <v>46</v>
      </c>
      <c r="O253" s="40"/>
      <c r="P253" s="196">
        <f>O253*H253</f>
        <v>0</v>
      </c>
      <c r="Q253" s="196">
        <v>0.00025</v>
      </c>
      <c r="R253" s="196">
        <f>Q253*H253</f>
        <v>0.1824</v>
      </c>
      <c r="S253" s="196">
        <v>0</v>
      </c>
      <c r="T253" s="197">
        <f>S253*H253</f>
        <v>0</v>
      </c>
      <c r="AR253" s="22" t="s">
        <v>174</v>
      </c>
      <c r="AT253" s="22" t="s">
        <v>128</v>
      </c>
      <c r="AU253" s="22" t="s">
        <v>85</v>
      </c>
      <c r="AY253" s="22" t="s">
        <v>124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22" t="s">
        <v>83</v>
      </c>
      <c r="BK253" s="198">
        <f>ROUND(I253*H253,2)</f>
        <v>0</v>
      </c>
      <c r="BL253" s="22" t="s">
        <v>174</v>
      </c>
      <c r="BM253" s="22" t="s">
        <v>405</v>
      </c>
    </row>
    <row r="254" spans="2:51" s="11" customFormat="1" ht="13.5">
      <c r="B254" s="199"/>
      <c r="C254" s="200"/>
      <c r="D254" s="201" t="s">
        <v>135</v>
      </c>
      <c r="E254" s="202" t="s">
        <v>21</v>
      </c>
      <c r="F254" s="203" t="s">
        <v>406</v>
      </c>
      <c r="G254" s="200"/>
      <c r="H254" s="204">
        <v>729.6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135</v>
      </c>
      <c r="AU254" s="210" t="s">
        <v>85</v>
      </c>
      <c r="AV254" s="11" t="s">
        <v>85</v>
      </c>
      <c r="AW254" s="11" t="s">
        <v>38</v>
      </c>
      <c r="AX254" s="11" t="s">
        <v>75</v>
      </c>
      <c r="AY254" s="210" t="s">
        <v>124</v>
      </c>
    </row>
    <row r="255" spans="2:51" s="12" customFormat="1" ht="13.5">
      <c r="B255" s="211"/>
      <c r="C255" s="212"/>
      <c r="D255" s="213" t="s">
        <v>135</v>
      </c>
      <c r="E255" s="214" t="s">
        <v>21</v>
      </c>
      <c r="F255" s="215" t="s">
        <v>137</v>
      </c>
      <c r="G255" s="212"/>
      <c r="H255" s="216">
        <v>729.6</v>
      </c>
      <c r="I255" s="217"/>
      <c r="J255" s="212"/>
      <c r="K255" s="212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135</v>
      </c>
      <c r="AU255" s="222" t="s">
        <v>85</v>
      </c>
      <c r="AV255" s="12" t="s">
        <v>133</v>
      </c>
      <c r="AW255" s="12" t="s">
        <v>38</v>
      </c>
      <c r="AX255" s="12" t="s">
        <v>83</v>
      </c>
      <c r="AY255" s="222" t="s">
        <v>124</v>
      </c>
    </row>
    <row r="256" spans="2:65" s="1" customFormat="1" ht="22.5" customHeight="1">
      <c r="B256" s="39"/>
      <c r="C256" s="223" t="s">
        <v>407</v>
      </c>
      <c r="D256" s="223" t="s">
        <v>147</v>
      </c>
      <c r="E256" s="224" t="s">
        <v>408</v>
      </c>
      <c r="F256" s="225" t="s">
        <v>409</v>
      </c>
      <c r="G256" s="226" t="s">
        <v>296</v>
      </c>
      <c r="H256" s="227">
        <v>190</v>
      </c>
      <c r="I256" s="228"/>
      <c r="J256" s="229">
        <f>ROUND(I256*H256,2)</f>
        <v>0</v>
      </c>
      <c r="K256" s="225" t="s">
        <v>132</v>
      </c>
      <c r="L256" s="230"/>
      <c r="M256" s="231" t="s">
        <v>21</v>
      </c>
      <c r="N256" s="232" t="s">
        <v>46</v>
      </c>
      <c r="O256" s="40"/>
      <c r="P256" s="196">
        <f>O256*H256</f>
        <v>0</v>
      </c>
      <c r="Q256" s="196">
        <v>0.0622</v>
      </c>
      <c r="R256" s="196">
        <f>Q256*H256</f>
        <v>11.818</v>
      </c>
      <c r="S256" s="196">
        <v>0</v>
      </c>
      <c r="T256" s="197">
        <f>S256*H256</f>
        <v>0</v>
      </c>
      <c r="AR256" s="22" t="s">
        <v>243</v>
      </c>
      <c r="AT256" s="22" t="s">
        <v>147</v>
      </c>
      <c r="AU256" s="22" t="s">
        <v>85</v>
      </c>
      <c r="AY256" s="22" t="s">
        <v>124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22" t="s">
        <v>83</v>
      </c>
      <c r="BK256" s="198">
        <f>ROUND(I256*H256,2)</f>
        <v>0</v>
      </c>
      <c r="BL256" s="22" t="s">
        <v>174</v>
      </c>
      <c r="BM256" s="22" t="s">
        <v>410</v>
      </c>
    </row>
    <row r="257" spans="2:51" s="11" customFormat="1" ht="13.5">
      <c r="B257" s="199"/>
      <c r="C257" s="200"/>
      <c r="D257" s="201" t="s">
        <v>135</v>
      </c>
      <c r="E257" s="202" t="s">
        <v>21</v>
      </c>
      <c r="F257" s="203" t="s">
        <v>411</v>
      </c>
      <c r="G257" s="200"/>
      <c r="H257" s="204">
        <v>190</v>
      </c>
      <c r="I257" s="205"/>
      <c r="J257" s="200"/>
      <c r="K257" s="200"/>
      <c r="L257" s="206"/>
      <c r="M257" s="207"/>
      <c r="N257" s="208"/>
      <c r="O257" s="208"/>
      <c r="P257" s="208"/>
      <c r="Q257" s="208"/>
      <c r="R257" s="208"/>
      <c r="S257" s="208"/>
      <c r="T257" s="209"/>
      <c r="AT257" s="210" t="s">
        <v>135</v>
      </c>
      <c r="AU257" s="210" t="s">
        <v>85</v>
      </c>
      <c r="AV257" s="11" t="s">
        <v>85</v>
      </c>
      <c r="AW257" s="11" t="s">
        <v>38</v>
      </c>
      <c r="AX257" s="11" t="s">
        <v>75</v>
      </c>
      <c r="AY257" s="210" t="s">
        <v>124</v>
      </c>
    </row>
    <row r="258" spans="2:51" s="12" customFormat="1" ht="13.5">
      <c r="B258" s="211"/>
      <c r="C258" s="212"/>
      <c r="D258" s="213" t="s">
        <v>135</v>
      </c>
      <c r="E258" s="214" t="s">
        <v>21</v>
      </c>
      <c r="F258" s="215" t="s">
        <v>137</v>
      </c>
      <c r="G258" s="212"/>
      <c r="H258" s="216">
        <v>190</v>
      </c>
      <c r="I258" s="217"/>
      <c r="J258" s="212"/>
      <c r="K258" s="212"/>
      <c r="L258" s="218"/>
      <c r="M258" s="219"/>
      <c r="N258" s="220"/>
      <c r="O258" s="220"/>
      <c r="P258" s="220"/>
      <c r="Q258" s="220"/>
      <c r="R258" s="220"/>
      <c r="S258" s="220"/>
      <c r="T258" s="221"/>
      <c r="AT258" s="222" t="s">
        <v>135</v>
      </c>
      <c r="AU258" s="222" t="s">
        <v>85</v>
      </c>
      <c r="AV258" s="12" t="s">
        <v>133</v>
      </c>
      <c r="AW258" s="12" t="s">
        <v>38</v>
      </c>
      <c r="AX258" s="12" t="s">
        <v>83</v>
      </c>
      <c r="AY258" s="222" t="s">
        <v>124</v>
      </c>
    </row>
    <row r="259" spans="2:65" s="1" customFormat="1" ht="31.5" customHeight="1">
      <c r="B259" s="39"/>
      <c r="C259" s="187" t="s">
        <v>412</v>
      </c>
      <c r="D259" s="187" t="s">
        <v>128</v>
      </c>
      <c r="E259" s="188" t="s">
        <v>413</v>
      </c>
      <c r="F259" s="189" t="s">
        <v>414</v>
      </c>
      <c r="G259" s="190" t="s">
        <v>296</v>
      </c>
      <c r="H259" s="191">
        <v>11</v>
      </c>
      <c r="I259" s="192"/>
      <c r="J259" s="193">
        <f>ROUND(I259*H259,2)</f>
        <v>0</v>
      </c>
      <c r="K259" s="189" t="s">
        <v>132</v>
      </c>
      <c r="L259" s="59"/>
      <c r="M259" s="194" t="s">
        <v>21</v>
      </c>
      <c r="N259" s="195" t="s">
        <v>46</v>
      </c>
      <c r="O259" s="40"/>
      <c r="P259" s="196">
        <f>O259*H259</f>
        <v>0</v>
      </c>
      <c r="Q259" s="196">
        <v>0.00025</v>
      </c>
      <c r="R259" s="196">
        <f>Q259*H259</f>
        <v>0.00275</v>
      </c>
      <c r="S259" s="196">
        <v>0</v>
      </c>
      <c r="T259" s="197">
        <f>S259*H259</f>
        <v>0</v>
      </c>
      <c r="AR259" s="22" t="s">
        <v>174</v>
      </c>
      <c r="AT259" s="22" t="s">
        <v>128</v>
      </c>
      <c r="AU259" s="22" t="s">
        <v>85</v>
      </c>
      <c r="AY259" s="22" t="s">
        <v>124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22" t="s">
        <v>83</v>
      </c>
      <c r="BK259" s="198">
        <f>ROUND(I259*H259,2)</f>
        <v>0</v>
      </c>
      <c r="BL259" s="22" t="s">
        <v>174</v>
      </c>
      <c r="BM259" s="22" t="s">
        <v>415</v>
      </c>
    </row>
    <row r="260" spans="2:51" s="11" customFormat="1" ht="13.5">
      <c r="B260" s="199"/>
      <c r="C260" s="200"/>
      <c r="D260" s="201" t="s">
        <v>135</v>
      </c>
      <c r="E260" s="202" t="s">
        <v>21</v>
      </c>
      <c r="F260" s="203" t="s">
        <v>416</v>
      </c>
      <c r="G260" s="200"/>
      <c r="H260" s="204">
        <v>11</v>
      </c>
      <c r="I260" s="205"/>
      <c r="J260" s="200"/>
      <c r="K260" s="200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135</v>
      </c>
      <c r="AU260" s="210" t="s">
        <v>85</v>
      </c>
      <c r="AV260" s="11" t="s">
        <v>85</v>
      </c>
      <c r="AW260" s="11" t="s">
        <v>38</v>
      </c>
      <c r="AX260" s="11" t="s">
        <v>75</v>
      </c>
      <c r="AY260" s="210" t="s">
        <v>124</v>
      </c>
    </row>
    <row r="261" spans="2:51" s="12" customFormat="1" ht="13.5">
      <c r="B261" s="211"/>
      <c r="C261" s="212"/>
      <c r="D261" s="213" t="s">
        <v>135</v>
      </c>
      <c r="E261" s="214" t="s">
        <v>21</v>
      </c>
      <c r="F261" s="215" t="s">
        <v>137</v>
      </c>
      <c r="G261" s="212"/>
      <c r="H261" s="216">
        <v>11</v>
      </c>
      <c r="I261" s="217"/>
      <c r="J261" s="212"/>
      <c r="K261" s="212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135</v>
      </c>
      <c r="AU261" s="222" t="s">
        <v>85</v>
      </c>
      <c r="AV261" s="12" t="s">
        <v>133</v>
      </c>
      <c r="AW261" s="12" t="s">
        <v>38</v>
      </c>
      <c r="AX261" s="12" t="s">
        <v>83</v>
      </c>
      <c r="AY261" s="222" t="s">
        <v>124</v>
      </c>
    </row>
    <row r="262" spans="2:65" s="1" customFormat="1" ht="22.5" customHeight="1">
      <c r="B262" s="39"/>
      <c r="C262" s="223" t="s">
        <v>417</v>
      </c>
      <c r="D262" s="223" t="s">
        <v>147</v>
      </c>
      <c r="E262" s="224" t="s">
        <v>418</v>
      </c>
      <c r="F262" s="225" t="s">
        <v>419</v>
      </c>
      <c r="G262" s="226" t="s">
        <v>296</v>
      </c>
      <c r="H262" s="227">
        <v>6</v>
      </c>
      <c r="I262" s="228"/>
      <c r="J262" s="229">
        <f>ROUND(I262*H262,2)</f>
        <v>0</v>
      </c>
      <c r="K262" s="225" t="s">
        <v>132</v>
      </c>
      <c r="L262" s="230"/>
      <c r="M262" s="231" t="s">
        <v>21</v>
      </c>
      <c r="N262" s="232" t="s">
        <v>46</v>
      </c>
      <c r="O262" s="40"/>
      <c r="P262" s="196">
        <f>O262*H262</f>
        <v>0</v>
      </c>
      <c r="Q262" s="196">
        <v>0.012</v>
      </c>
      <c r="R262" s="196">
        <f>Q262*H262</f>
        <v>0.07200000000000001</v>
      </c>
      <c r="S262" s="196">
        <v>0</v>
      </c>
      <c r="T262" s="197">
        <f>S262*H262</f>
        <v>0</v>
      </c>
      <c r="AR262" s="22" t="s">
        <v>243</v>
      </c>
      <c r="AT262" s="22" t="s">
        <v>147</v>
      </c>
      <c r="AU262" s="22" t="s">
        <v>85</v>
      </c>
      <c r="AY262" s="22" t="s">
        <v>124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22" t="s">
        <v>83</v>
      </c>
      <c r="BK262" s="198">
        <f>ROUND(I262*H262,2)</f>
        <v>0</v>
      </c>
      <c r="BL262" s="22" t="s">
        <v>174</v>
      </c>
      <c r="BM262" s="22" t="s">
        <v>420</v>
      </c>
    </row>
    <row r="263" spans="2:51" s="11" customFormat="1" ht="13.5">
      <c r="B263" s="199"/>
      <c r="C263" s="200"/>
      <c r="D263" s="201" t="s">
        <v>135</v>
      </c>
      <c r="E263" s="202" t="s">
        <v>21</v>
      </c>
      <c r="F263" s="203" t="s">
        <v>125</v>
      </c>
      <c r="G263" s="200"/>
      <c r="H263" s="204">
        <v>6</v>
      </c>
      <c r="I263" s="205"/>
      <c r="J263" s="200"/>
      <c r="K263" s="200"/>
      <c r="L263" s="206"/>
      <c r="M263" s="207"/>
      <c r="N263" s="208"/>
      <c r="O263" s="208"/>
      <c r="P263" s="208"/>
      <c r="Q263" s="208"/>
      <c r="R263" s="208"/>
      <c r="S263" s="208"/>
      <c r="T263" s="209"/>
      <c r="AT263" s="210" t="s">
        <v>135</v>
      </c>
      <c r="AU263" s="210" t="s">
        <v>85</v>
      </c>
      <c r="AV263" s="11" t="s">
        <v>85</v>
      </c>
      <c r="AW263" s="11" t="s">
        <v>38</v>
      </c>
      <c r="AX263" s="11" t="s">
        <v>75</v>
      </c>
      <c r="AY263" s="210" t="s">
        <v>124</v>
      </c>
    </row>
    <row r="264" spans="2:51" s="12" customFormat="1" ht="13.5">
      <c r="B264" s="211"/>
      <c r="C264" s="212"/>
      <c r="D264" s="213" t="s">
        <v>135</v>
      </c>
      <c r="E264" s="214" t="s">
        <v>21</v>
      </c>
      <c r="F264" s="215" t="s">
        <v>137</v>
      </c>
      <c r="G264" s="212"/>
      <c r="H264" s="216">
        <v>6</v>
      </c>
      <c r="I264" s="217"/>
      <c r="J264" s="212"/>
      <c r="K264" s="212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135</v>
      </c>
      <c r="AU264" s="222" t="s">
        <v>85</v>
      </c>
      <c r="AV264" s="12" t="s">
        <v>133</v>
      </c>
      <c r="AW264" s="12" t="s">
        <v>38</v>
      </c>
      <c r="AX264" s="12" t="s">
        <v>83</v>
      </c>
      <c r="AY264" s="222" t="s">
        <v>124</v>
      </c>
    </row>
    <row r="265" spans="2:65" s="1" customFormat="1" ht="22.5" customHeight="1">
      <c r="B265" s="39"/>
      <c r="C265" s="223" t="s">
        <v>421</v>
      </c>
      <c r="D265" s="223" t="s">
        <v>147</v>
      </c>
      <c r="E265" s="224" t="s">
        <v>422</v>
      </c>
      <c r="F265" s="225" t="s">
        <v>419</v>
      </c>
      <c r="G265" s="226" t="s">
        <v>296</v>
      </c>
      <c r="H265" s="227">
        <v>1</v>
      </c>
      <c r="I265" s="228"/>
      <c r="J265" s="229">
        <f>ROUND(I265*H265,2)</f>
        <v>0</v>
      </c>
      <c r="K265" s="225" t="s">
        <v>21</v>
      </c>
      <c r="L265" s="230"/>
      <c r="M265" s="231" t="s">
        <v>21</v>
      </c>
      <c r="N265" s="232" t="s">
        <v>46</v>
      </c>
      <c r="O265" s="40"/>
      <c r="P265" s="196">
        <f>O265*H265</f>
        <v>0</v>
      </c>
      <c r="Q265" s="196">
        <v>0.012</v>
      </c>
      <c r="R265" s="196">
        <f>Q265*H265</f>
        <v>0.012</v>
      </c>
      <c r="S265" s="196">
        <v>0</v>
      </c>
      <c r="T265" s="197">
        <f>S265*H265</f>
        <v>0</v>
      </c>
      <c r="AR265" s="22" t="s">
        <v>243</v>
      </c>
      <c r="AT265" s="22" t="s">
        <v>147</v>
      </c>
      <c r="AU265" s="22" t="s">
        <v>85</v>
      </c>
      <c r="AY265" s="22" t="s">
        <v>124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22" t="s">
        <v>83</v>
      </c>
      <c r="BK265" s="198">
        <f>ROUND(I265*H265,2)</f>
        <v>0</v>
      </c>
      <c r="BL265" s="22" t="s">
        <v>174</v>
      </c>
      <c r="BM265" s="22" t="s">
        <v>423</v>
      </c>
    </row>
    <row r="266" spans="2:51" s="11" customFormat="1" ht="13.5">
      <c r="B266" s="199"/>
      <c r="C266" s="200"/>
      <c r="D266" s="201" t="s">
        <v>135</v>
      </c>
      <c r="E266" s="202" t="s">
        <v>21</v>
      </c>
      <c r="F266" s="203" t="s">
        <v>83</v>
      </c>
      <c r="G266" s="200"/>
      <c r="H266" s="204">
        <v>1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135</v>
      </c>
      <c r="AU266" s="210" t="s">
        <v>85</v>
      </c>
      <c r="AV266" s="11" t="s">
        <v>85</v>
      </c>
      <c r="AW266" s="11" t="s">
        <v>38</v>
      </c>
      <c r="AX266" s="11" t="s">
        <v>75</v>
      </c>
      <c r="AY266" s="210" t="s">
        <v>124</v>
      </c>
    </row>
    <row r="267" spans="2:51" s="12" customFormat="1" ht="13.5">
      <c r="B267" s="211"/>
      <c r="C267" s="212"/>
      <c r="D267" s="213" t="s">
        <v>135</v>
      </c>
      <c r="E267" s="214" t="s">
        <v>21</v>
      </c>
      <c r="F267" s="215" t="s">
        <v>137</v>
      </c>
      <c r="G267" s="212"/>
      <c r="H267" s="216">
        <v>1</v>
      </c>
      <c r="I267" s="217"/>
      <c r="J267" s="212"/>
      <c r="K267" s="212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135</v>
      </c>
      <c r="AU267" s="222" t="s">
        <v>85</v>
      </c>
      <c r="AV267" s="12" t="s">
        <v>133</v>
      </c>
      <c r="AW267" s="12" t="s">
        <v>38</v>
      </c>
      <c r="AX267" s="12" t="s">
        <v>83</v>
      </c>
      <c r="AY267" s="222" t="s">
        <v>124</v>
      </c>
    </row>
    <row r="268" spans="2:65" s="1" customFormat="1" ht="22.5" customHeight="1">
      <c r="B268" s="39"/>
      <c r="C268" s="223" t="s">
        <v>424</v>
      </c>
      <c r="D268" s="223" t="s">
        <v>147</v>
      </c>
      <c r="E268" s="224" t="s">
        <v>425</v>
      </c>
      <c r="F268" s="225" t="s">
        <v>426</v>
      </c>
      <c r="G268" s="226" t="s">
        <v>296</v>
      </c>
      <c r="H268" s="227">
        <v>4</v>
      </c>
      <c r="I268" s="228"/>
      <c r="J268" s="229">
        <f>ROUND(I268*H268,2)</f>
        <v>0</v>
      </c>
      <c r="K268" s="225" t="s">
        <v>132</v>
      </c>
      <c r="L268" s="230"/>
      <c r="M268" s="231" t="s">
        <v>21</v>
      </c>
      <c r="N268" s="232" t="s">
        <v>46</v>
      </c>
      <c r="O268" s="40"/>
      <c r="P268" s="196">
        <f>O268*H268</f>
        <v>0</v>
      </c>
      <c r="Q268" s="196">
        <v>0.016</v>
      </c>
      <c r="R268" s="196">
        <f>Q268*H268</f>
        <v>0.064</v>
      </c>
      <c r="S268" s="196">
        <v>0</v>
      </c>
      <c r="T268" s="197">
        <f>S268*H268</f>
        <v>0</v>
      </c>
      <c r="AR268" s="22" t="s">
        <v>243</v>
      </c>
      <c r="AT268" s="22" t="s">
        <v>147</v>
      </c>
      <c r="AU268" s="22" t="s">
        <v>85</v>
      </c>
      <c r="AY268" s="22" t="s">
        <v>124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22" t="s">
        <v>83</v>
      </c>
      <c r="BK268" s="198">
        <f>ROUND(I268*H268,2)</f>
        <v>0</v>
      </c>
      <c r="BL268" s="22" t="s">
        <v>174</v>
      </c>
      <c r="BM268" s="22" t="s">
        <v>427</v>
      </c>
    </row>
    <row r="269" spans="2:51" s="11" customFormat="1" ht="13.5">
      <c r="B269" s="199"/>
      <c r="C269" s="200"/>
      <c r="D269" s="201" t="s">
        <v>135</v>
      </c>
      <c r="E269" s="202" t="s">
        <v>21</v>
      </c>
      <c r="F269" s="203" t="s">
        <v>133</v>
      </c>
      <c r="G269" s="200"/>
      <c r="H269" s="204">
        <v>4</v>
      </c>
      <c r="I269" s="205"/>
      <c r="J269" s="200"/>
      <c r="K269" s="200"/>
      <c r="L269" s="206"/>
      <c r="M269" s="207"/>
      <c r="N269" s="208"/>
      <c r="O269" s="208"/>
      <c r="P269" s="208"/>
      <c r="Q269" s="208"/>
      <c r="R269" s="208"/>
      <c r="S269" s="208"/>
      <c r="T269" s="209"/>
      <c r="AT269" s="210" t="s">
        <v>135</v>
      </c>
      <c r="AU269" s="210" t="s">
        <v>85</v>
      </c>
      <c r="AV269" s="11" t="s">
        <v>85</v>
      </c>
      <c r="AW269" s="11" t="s">
        <v>38</v>
      </c>
      <c r="AX269" s="11" t="s">
        <v>75</v>
      </c>
      <c r="AY269" s="210" t="s">
        <v>124</v>
      </c>
    </row>
    <row r="270" spans="2:51" s="12" customFormat="1" ht="13.5">
      <c r="B270" s="211"/>
      <c r="C270" s="212"/>
      <c r="D270" s="213" t="s">
        <v>135</v>
      </c>
      <c r="E270" s="214" t="s">
        <v>21</v>
      </c>
      <c r="F270" s="215" t="s">
        <v>137</v>
      </c>
      <c r="G270" s="212"/>
      <c r="H270" s="216">
        <v>4</v>
      </c>
      <c r="I270" s="217"/>
      <c r="J270" s="212"/>
      <c r="K270" s="212"/>
      <c r="L270" s="218"/>
      <c r="M270" s="219"/>
      <c r="N270" s="220"/>
      <c r="O270" s="220"/>
      <c r="P270" s="220"/>
      <c r="Q270" s="220"/>
      <c r="R270" s="220"/>
      <c r="S270" s="220"/>
      <c r="T270" s="221"/>
      <c r="AT270" s="222" t="s">
        <v>135</v>
      </c>
      <c r="AU270" s="222" t="s">
        <v>85</v>
      </c>
      <c r="AV270" s="12" t="s">
        <v>133</v>
      </c>
      <c r="AW270" s="12" t="s">
        <v>38</v>
      </c>
      <c r="AX270" s="12" t="s">
        <v>83</v>
      </c>
      <c r="AY270" s="222" t="s">
        <v>124</v>
      </c>
    </row>
    <row r="271" spans="2:65" s="1" customFormat="1" ht="22.5" customHeight="1">
      <c r="B271" s="39"/>
      <c r="C271" s="223" t="s">
        <v>428</v>
      </c>
      <c r="D271" s="223" t="s">
        <v>147</v>
      </c>
      <c r="E271" s="224" t="s">
        <v>316</v>
      </c>
      <c r="F271" s="225" t="s">
        <v>317</v>
      </c>
      <c r="G271" s="226" t="s">
        <v>234</v>
      </c>
      <c r="H271" s="227">
        <v>1570</v>
      </c>
      <c r="I271" s="228"/>
      <c r="J271" s="229">
        <f>ROUND(I271*H271,2)</f>
        <v>0</v>
      </c>
      <c r="K271" s="225" t="s">
        <v>132</v>
      </c>
      <c r="L271" s="230"/>
      <c r="M271" s="231" t="s">
        <v>21</v>
      </c>
      <c r="N271" s="232" t="s">
        <v>46</v>
      </c>
      <c r="O271" s="40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7">
        <f>S271*H271</f>
        <v>0</v>
      </c>
      <c r="AR271" s="22" t="s">
        <v>243</v>
      </c>
      <c r="AT271" s="22" t="s">
        <v>147</v>
      </c>
      <c r="AU271" s="22" t="s">
        <v>85</v>
      </c>
      <c r="AY271" s="22" t="s">
        <v>124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22" t="s">
        <v>83</v>
      </c>
      <c r="BK271" s="198">
        <f>ROUND(I271*H271,2)</f>
        <v>0</v>
      </c>
      <c r="BL271" s="22" t="s">
        <v>174</v>
      </c>
      <c r="BM271" s="22" t="s">
        <v>429</v>
      </c>
    </row>
    <row r="272" spans="2:51" s="11" customFormat="1" ht="13.5">
      <c r="B272" s="199"/>
      <c r="C272" s="200"/>
      <c r="D272" s="201" t="s">
        <v>135</v>
      </c>
      <c r="E272" s="202" t="s">
        <v>21</v>
      </c>
      <c r="F272" s="203" t="s">
        <v>430</v>
      </c>
      <c r="G272" s="200"/>
      <c r="H272" s="204">
        <v>1520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135</v>
      </c>
      <c r="AU272" s="210" t="s">
        <v>85</v>
      </c>
      <c r="AV272" s="11" t="s">
        <v>85</v>
      </c>
      <c r="AW272" s="11" t="s">
        <v>38</v>
      </c>
      <c r="AX272" s="11" t="s">
        <v>75</v>
      </c>
      <c r="AY272" s="210" t="s">
        <v>124</v>
      </c>
    </row>
    <row r="273" spans="2:51" s="11" customFormat="1" ht="13.5">
      <c r="B273" s="199"/>
      <c r="C273" s="200"/>
      <c r="D273" s="201" t="s">
        <v>135</v>
      </c>
      <c r="E273" s="202" t="s">
        <v>21</v>
      </c>
      <c r="F273" s="203" t="s">
        <v>431</v>
      </c>
      <c r="G273" s="200"/>
      <c r="H273" s="204">
        <v>21.2</v>
      </c>
      <c r="I273" s="205"/>
      <c r="J273" s="200"/>
      <c r="K273" s="200"/>
      <c r="L273" s="206"/>
      <c r="M273" s="207"/>
      <c r="N273" s="208"/>
      <c r="O273" s="208"/>
      <c r="P273" s="208"/>
      <c r="Q273" s="208"/>
      <c r="R273" s="208"/>
      <c r="S273" s="208"/>
      <c r="T273" s="209"/>
      <c r="AT273" s="210" t="s">
        <v>135</v>
      </c>
      <c r="AU273" s="210" t="s">
        <v>85</v>
      </c>
      <c r="AV273" s="11" t="s">
        <v>85</v>
      </c>
      <c r="AW273" s="11" t="s">
        <v>38</v>
      </c>
      <c r="AX273" s="11" t="s">
        <v>75</v>
      </c>
      <c r="AY273" s="210" t="s">
        <v>124</v>
      </c>
    </row>
    <row r="274" spans="2:51" s="11" customFormat="1" ht="13.5">
      <c r="B274" s="199"/>
      <c r="C274" s="200"/>
      <c r="D274" s="201" t="s">
        <v>135</v>
      </c>
      <c r="E274" s="202" t="s">
        <v>21</v>
      </c>
      <c r="F274" s="203" t="s">
        <v>432</v>
      </c>
      <c r="G274" s="200"/>
      <c r="H274" s="204">
        <v>28.8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135</v>
      </c>
      <c r="AU274" s="210" t="s">
        <v>85</v>
      </c>
      <c r="AV274" s="11" t="s">
        <v>85</v>
      </c>
      <c r="AW274" s="11" t="s">
        <v>38</v>
      </c>
      <c r="AX274" s="11" t="s">
        <v>75</v>
      </c>
      <c r="AY274" s="210" t="s">
        <v>124</v>
      </c>
    </row>
    <row r="275" spans="2:51" s="12" customFormat="1" ht="13.5">
      <c r="B275" s="211"/>
      <c r="C275" s="212"/>
      <c r="D275" s="213" t="s">
        <v>135</v>
      </c>
      <c r="E275" s="214" t="s">
        <v>21</v>
      </c>
      <c r="F275" s="215" t="s">
        <v>137</v>
      </c>
      <c r="G275" s="212"/>
      <c r="H275" s="216">
        <v>1570</v>
      </c>
      <c r="I275" s="217"/>
      <c r="J275" s="212"/>
      <c r="K275" s="212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135</v>
      </c>
      <c r="AU275" s="222" t="s">
        <v>85</v>
      </c>
      <c r="AV275" s="12" t="s">
        <v>133</v>
      </c>
      <c r="AW275" s="12" t="s">
        <v>38</v>
      </c>
      <c r="AX275" s="12" t="s">
        <v>83</v>
      </c>
      <c r="AY275" s="222" t="s">
        <v>124</v>
      </c>
    </row>
    <row r="276" spans="2:65" s="1" customFormat="1" ht="22.5" customHeight="1">
      <c r="B276" s="39"/>
      <c r="C276" s="223" t="s">
        <v>433</v>
      </c>
      <c r="D276" s="223" t="s">
        <v>147</v>
      </c>
      <c r="E276" s="224" t="s">
        <v>321</v>
      </c>
      <c r="F276" s="225" t="s">
        <v>322</v>
      </c>
      <c r="G276" s="226" t="s">
        <v>234</v>
      </c>
      <c r="H276" s="227">
        <v>1570</v>
      </c>
      <c r="I276" s="228"/>
      <c r="J276" s="229">
        <f>ROUND(I276*H276,2)</f>
        <v>0</v>
      </c>
      <c r="K276" s="225" t="s">
        <v>132</v>
      </c>
      <c r="L276" s="230"/>
      <c r="M276" s="231" t="s">
        <v>21</v>
      </c>
      <c r="N276" s="232" t="s">
        <v>46</v>
      </c>
      <c r="O276" s="40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AR276" s="22" t="s">
        <v>243</v>
      </c>
      <c r="AT276" s="22" t="s">
        <v>147</v>
      </c>
      <c r="AU276" s="22" t="s">
        <v>85</v>
      </c>
      <c r="AY276" s="22" t="s">
        <v>124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22" t="s">
        <v>83</v>
      </c>
      <c r="BK276" s="198">
        <f>ROUND(I276*H276,2)</f>
        <v>0</v>
      </c>
      <c r="BL276" s="22" t="s">
        <v>174</v>
      </c>
      <c r="BM276" s="22" t="s">
        <v>434</v>
      </c>
    </row>
    <row r="277" spans="2:51" s="11" customFormat="1" ht="13.5">
      <c r="B277" s="199"/>
      <c r="C277" s="200"/>
      <c r="D277" s="201" t="s">
        <v>135</v>
      </c>
      <c r="E277" s="202" t="s">
        <v>21</v>
      </c>
      <c r="F277" s="203" t="s">
        <v>430</v>
      </c>
      <c r="G277" s="200"/>
      <c r="H277" s="204">
        <v>1520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135</v>
      </c>
      <c r="AU277" s="210" t="s">
        <v>85</v>
      </c>
      <c r="AV277" s="11" t="s">
        <v>85</v>
      </c>
      <c r="AW277" s="11" t="s">
        <v>38</v>
      </c>
      <c r="AX277" s="11" t="s">
        <v>75</v>
      </c>
      <c r="AY277" s="210" t="s">
        <v>124</v>
      </c>
    </row>
    <row r="278" spans="2:51" s="11" customFormat="1" ht="13.5">
      <c r="B278" s="199"/>
      <c r="C278" s="200"/>
      <c r="D278" s="201" t="s">
        <v>135</v>
      </c>
      <c r="E278" s="202" t="s">
        <v>21</v>
      </c>
      <c r="F278" s="203" t="s">
        <v>431</v>
      </c>
      <c r="G278" s="200"/>
      <c r="H278" s="204">
        <v>21.2</v>
      </c>
      <c r="I278" s="205"/>
      <c r="J278" s="200"/>
      <c r="K278" s="200"/>
      <c r="L278" s="206"/>
      <c r="M278" s="207"/>
      <c r="N278" s="208"/>
      <c r="O278" s="208"/>
      <c r="P278" s="208"/>
      <c r="Q278" s="208"/>
      <c r="R278" s="208"/>
      <c r="S278" s="208"/>
      <c r="T278" s="209"/>
      <c r="AT278" s="210" t="s">
        <v>135</v>
      </c>
      <c r="AU278" s="210" t="s">
        <v>85</v>
      </c>
      <c r="AV278" s="11" t="s">
        <v>85</v>
      </c>
      <c r="AW278" s="11" t="s">
        <v>38</v>
      </c>
      <c r="AX278" s="11" t="s">
        <v>75</v>
      </c>
      <c r="AY278" s="210" t="s">
        <v>124</v>
      </c>
    </row>
    <row r="279" spans="2:51" s="11" customFormat="1" ht="13.5">
      <c r="B279" s="199"/>
      <c r="C279" s="200"/>
      <c r="D279" s="201" t="s">
        <v>135</v>
      </c>
      <c r="E279" s="202" t="s">
        <v>21</v>
      </c>
      <c r="F279" s="203" t="s">
        <v>432</v>
      </c>
      <c r="G279" s="200"/>
      <c r="H279" s="204">
        <v>28.8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135</v>
      </c>
      <c r="AU279" s="210" t="s">
        <v>85</v>
      </c>
      <c r="AV279" s="11" t="s">
        <v>85</v>
      </c>
      <c r="AW279" s="11" t="s">
        <v>38</v>
      </c>
      <c r="AX279" s="11" t="s">
        <v>75</v>
      </c>
      <c r="AY279" s="210" t="s">
        <v>124</v>
      </c>
    </row>
    <row r="280" spans="2:51" s="12" customFormat="1" ht="13.5">
      <c r="B280" s="211"/>
      <c r="C280" s="212"/>
      <c r="D280" s="213" t="s">
        <v>135</v>
      </c>
      <c r="E280" s="214" t="s">
        <v>21</v>
      </c>
      <c r="F280" s="215" t="s">
        <v>137</v>
      </c>
      <c r="G280" s="212"/>
      <c r="H280" s="216">
        <v>1570</v>
      </c>
      <c r="I280" s="217"/>
      <c r="J280" s="212"/>
      <c r="K280" s="212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135</v>
      </c>
      <c r="AU280" s="222" t="s">
        <v>85</v>
      </c>
      <c r="AV280" s="12" t="s">
        <v>133</v>
      </c>
      <c r="AW280" s="12" t="s">
        <v>38</v>
      </c>
      <c r="AX280" s="12" t="s">
        <v>83</v>
      </c>
      <c r="AY280" s="222" t="s">
        <v>124</v>
      </c>
    </row>
    <row r="281" spans="2:65" s="1" customFormat="1" ht="31.5" customHeight="1">
      <c r="B281" s="39"/>
      <c r="C281" s="187" t="s">
        <v>435</v>
      </c>
      <c r="D281" s="187" t="s">
        <v>128</v>
      </c>
      <c r="E281" s="188" t="s">
        <v>436</v>
      </c>
      <c r="F281" s="189" t="s">
        <v>437</v>
      </c>
      <c r="G281" s="190" t="s">
        <v>296</v>
      </c>
      <c r="H281" s="191">
        <v>1</v>
      </c>
      <c r="I281" s="192"/>
      <c r="J281" s="193">
        <f>ROUND(I281*H281,2)</f>
        <v>0</v>
      </c>
      <c r="K281" s="189" t="s">
        <v>132</v>
      </c>
      <c r="L281" s="59"/>
      <c r="M281" s="194" t="s">
        <v>21</v>
      </c>
      <c r="N281" s="195" t="s">
        <v>46</v>
      </c>
      <c r="O281" s="40"/>
      <c r="P281" s="196">
        <f>O281*H281</f>
        <v>0</v>
      </c>
      <c r="Q281" s="196">
        <v>0.00088</v>
      </c>
      <c r="R281" s="196">
        <f>Q281*H281</f>
        <v>0.00088</v>
      </c>
      <c r="S281" s="196">
        <v>0</v>
      </c>
      <c r="T281" s="197">
        <f>S281*H281</f>
        <v>0</v>
      </c>
      <c r="AR281" s="22" t="s">
        <v>174</v>
      </c>
      <c r="AT281" s="22" t="s">
        <v>128</v>
      </c>
      <c r="AU281" s="22" t="s">
        <v>85</v>
      </c>
      <c r="AY281" s="22" t="s">
        <v>124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2" t="s">
        <v>83</v>
      </c>
      <c r="BK281" s="198">
        <f>ROUND(I281*H281,2)</f>
        <v>0</v>
      </c>
      <c r="BL281" s="22" t="s">
        <v>174</v>
      </c>
      <c r="BM281" s="22" t="s">
        <v>438</v>
      </c>
    </row>
    <row r="282" spans="2:51" s="11" customFormat="1" ht="13.5">
      <c r="B282" s="199"/>
      <c r="C282" s="200"/>
      <c r="D282" s="201" t="s">
        <v>135</v>
      </c>
      <c r="E282" s="202" t="s">
        <v>21</v>
      </c>
      <c r="F282" s="203" t="s">
        <v>83</v>
      </c>
      <c r="G282" s="200"/>
      <c r="H282" s="204">
        <v>1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135</v>
      </c>
      <c r="AU282" s="210" t="s">
        <v>85</v>
      </c>
      <c r="AV282" s="11" t="s">
        <v>85</v>
      </c>
      <c r="AW282" s="11" t="s">
        <v>38</v>
      </c>
      <c r="AX282" s="11" t="s">
        <v>75</v>
      </c>
      <c r="AY282" s="210" t="s">
        <v>124</v>
      </c>
    </row>
    <row r="283" spans="2:51" s="12" customFormat="1" ht="13.5">
      <c r="B283" s="211"/>
      <c r="C283" s="212"/>
      <c r="D283" s="213" t="s">
        <v>135</v>
      </c>
      <c r="E283" s="214" t="s">
        <v>21</v>
      </c>
      <c r="F283" s="215" t="s">
        <v>137</v>
      </c>
      <c r="G283" s="212"/>
      <c r="H283" s="216">
        <v>1</v>
      </c>
      <c r="I283" s="217"/>
      <c r="J283" s="212"/>
      <c r="K283" s="212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135</v>
      </c>
      <c r="AU283" s="222" t="s">
        <v>85</v>
      </c>
      <c r="AV283" s="12" t="s">
        <v>133</v>
      </c>
      <c r="AW283" s="12" t="s">
        <v>38</v>
      </c>
      <c r="AX283" s="12" t="s">
        <v>83</v>
      </c>
      <c r="AY283" s="222" t="s">
        <v>124</v>
      </c>
    </row>
    <row r="284" spans="2:65" s="1" customFormat="1" ht="22.5" customHeight="1">
      <c r="B284" s="39"/>
      <c r="C284" s="223" t="s">
        <v>439</v>
      </c>
      <c r="D284" s="223" t="s">
        <v>147</v>
      </c>
      <c r="E284" s="224" t="s">
        <v>440</v>
      </c>
      <c r="F284" s="225" t="s">
        <v>441</v>
      </c>
      <c r="G284" s="226" t="s">
        <v>296</v>
      </c>
      <c r="H284" s="227">
        <v>1</v>
      </c>
      <c r="I284" s="228"/>
      <c r="J284" s="229">
        <f>ROUND(I284*H284,2)</f>
        <v>0</v>
      </c>
      <c r="K284" s="225" t="s">
        <v>132</v>
      </c>
      <c r="L284" s="230"/>
      <c r="M284" s="231" t="s">
        <v>21</v>
      </c>
      <c r="N284" s="232" t="s">
        <v>46</v>
      </c>
      <c r="O284" s="40"/>
      <c r="P284" s="196">
        <f>O284*H284</f>
        <v>0</v>
      </c>
      <c r="Q284" s="196">
        <v>0.169</v>
      </c>
      <c r="R284" s="196">
        <f>Q284*H284</f>
        <v>0.169</v>
      </c>
      <c r="S284" s="196">
        <v>0</v>
      </c>
      <c r="T284" s="197">
        <f>S284*H284</f>
        <v>0</v>
      </c>
      <c r="AR284" s="22" t="s">
        <v>243</v>
      </c>
      <c r="AT284" s="22" t="s">
        <v>147</v>
      </c>
      <c r="AU284" s="22" t="s">
        <v>85</v>
      </c>
      <c r="AY284" s="22" t="s">
        <v>124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22" t="s">
        <v>83</v>
      </c>
      <c r="BK284" s="198">
        <f>ROUND(I284*H284,2)</f>
        <v>0</v>
      </c>
      <c r="BL284" s="22" t="s">
        <v>174</v>
      </c>
      <c r="BM284" s="22" t="s">
        <v>442</v>
      </c>
    </row>
    <row r="285" spans="2:51" s="11" customFormat="1" ht="13.5">
      <c r="B285" s="199"/>
      <c r="C285" s="200"/>
      <c r="D285" s="201" t="s">
        <v>135</v>
      </c>
      <c r="E285" s="202" t="s">
        <v>21</v>
      </c>
      <c r="F285" s="203" t="s">
        <v>83</v>
      </c>
      <c r="G285" s="200"/>
      <c r="H285" s="204">
        <v>1</v>
      </c>
      <c r="I285" s="205"/>
      <c r="J285" s="200"/>
      <c r="K285" s="200"/>
      <c r="L285" s="206"/>
      <c r="M285" s="207"/>
      <c r="N285" s="208"/>
      <c r="O285" s="208"/>
      <c r="P285" s="208"/>
      <c r="Q285" s="208"/>
      <c r="R285" s="208"/>
      <c r="S285" s="208"/>
      <c r="T285" s="209"/>
      <c r="AT285" s="210" t="s">
        <v>135</v>
      </c>
      <c r="AU285" s="210" t="s">
        <v>85</v>
      </c>
      <c r="AV285" s="11" t="s">
        <v>85</v>
      </c>
      <c r="AW285" s="11" t="s">
        <v>38</v>
      </c>
      <c r="AX285" s="11" t="s">
        <v>75</v>
      </c>
      <c r="AY285" s="210" t="s">
        <v>124</v>
      </c>
    </row>
    <row r="286" spans="2:51" s="12" customFormat="1" ht="13.5">
      <c r="B286" s="211"/>
      <c r="C286" s="212"/>
      <c r="D286" s="213" t="s">
        <v>135</v>
      </c>
      <c r="E286" s="214" t="s">
        <v>21</v>
      </c>
      <c r="F286" s="215" t="s">
        <v>137</v>
      </c>
      <c r="G286" s="212"/>
      <c r="H286" s="216">
        <v>1</v>
      </c>
      <c r="I286" s="217"/>
      <c r="J286" s="212"/>
      <c r="K286" s="212"/>
      <c r="L286" s="218"/>
      <c r="M286" s="219"/>
      <c r="N286" s="220"/>
      <c r="O286" s="220"/>
      <c r="P286" s="220"/>
      <c r="Q286" s="220"/>
      <c r="R286" s="220"/>
      <c r="S286" s="220"/>
      <c r="T286" s="221"/>
      <c r="AT286" s="222" t="s">
        <v>135</v>
      </c>
      <c r="AU286" s="222" t="s">
        <v>85</v>
      </c>
      <c r="AV286" s="12" t="s">
        <v>133</v>
      </c>
      <c r="AW286" s="12" t="s">
        <v>38</v>
      </c>
      <c r="AX286" s="12" t="s">
        <v>83</v>
      </c>
      <c r="AY286" s="222" t="s">
        <v>124</v>
      </c>
    </row>
    <row r="287" spans="2:65" s="1" customFormat="1" ht="31.5" customHeight="1">
      <c r="B287" s="39"/>
      <c r="C287" s="187" t="s">
        <v>443</v>
      </c>
      <c r="D287" s="187" t="s">
        <v>128</v>
      </c>
      <c r="E287" s="188" t="s">
        <v>444</v>
      </c>
      <c r="F287" s="189" t="s">
        <v>445</v>
      </c>
      <c r="G287" s="190" t="s">
        <v>296</v>
      </c>
      <c r="H287" s="191">
        <v>11</v>
      </c>
      <c r="I287" s="192"/>
      <c r="J287" s="193">
        <f>ROUND(I287*H287,2)</f>
        <v>0</v>
      </c>
      <c r="K287" s="189" t="s">
        <v>132</v>
      </c>
      <c r="L287" s="59"/>
      <c r="M287" s="194" t="s">
        <v>21</v>
      </c>
      <c r="N287" s="195" t="s">
        <v>46</v>
      </c>
      <c r="O287" s="40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7">
        <f>S287*H287</f>
        <v>0</v>
      </c>
      <c r="AR287" s="22" t="s">
        <v>174</v>
      </c>
      <c r="AT287" s="22" t="s">
        <v>128</v>
      </c>
      <c r="AU287" s="22" t="s">
        <v>85</v>
      </c>
      <c r="AY287" s="22" t="s">
        <v>124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22" t="s">
        <v>83</v>
      </c>
      <c r="BK287" s="198">
        <f>ROUND(I287*H287,2)</f>
        <v>0</v>
      </c>
      <c r="BL287" s="22" t="s">
        <v>174</v>
      </c>
      <c r="BM287" s="22" t="s">
        <v>446</v>
      </c>
    </row>
    <row r="288" spans="2:51" s="11" customFormat="1" ht="13.5">
      <c r="B288" s="199"/>
      <c r="C288" s="200"/>
      <c r="D288" s="201" t="s">
        <v>135</v>
      </c>
      <c r="E288" s="202" t="s">
        <v>21</v>
      </c>
      <c r="F288" s="203" t="s">
        <v>416</v>
      </c>
      <c r="G288" s="200"/>
      <c r="H288" s="204">
        <v>11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135</v>
      </c>
      <c r="AU288" s="210" t="s">
        <v>85</v>
      </c>
      <c r="AV288" s="11" t="s">
        <v>85</v>
      </c>
      <c r="AW288" s="11" t="s">
        <v>38</v>
      </c>
      <c r="AX288" s="11" t="s">
        <v>75</v>
      </c>
      <c r="AY288" s="210" t="s">
        <v>124</v>
      </c>
    </row>
    <row r="289" spans="2:51" s="12" customFormat="1" ht="13.5">
      <c r="B289" s="211"/>
      <c r="C289" s="212"/>
      <c r="D289" s="213" t="s">
        <v>135</v>
      </c>
      <c r="E289" s="214" t="s">
        <v>21</v>
      </c>
      <c r="F289" s="215" t="s">
        <v>137</v>
      </c>
      <c r="G289" s="212"/>
      <c r="H289" s="216">
        <v>11</v>
      </c>
      <c r="I289" s="217"/>
      <c r="J289" s="212"/>
      <c r="K289" s="212"/>
      <c r="L289" s="218"/>
      <c r="M289" s="219"/>
      <c r="N289" s="220"/>
      <c r="O289" s="220"/>
      <c r="P289" s="220"/>
      <c r="Q289" s="220"/>
      <c r="R289" s="220"/>
      <c r="S289" s="220"/>
      <c r="T289" s="221"/>
      <c r="AT289" s="222" t="s">
        <v>135</v>
      </c>
      <c r="AU289" s="222" t="s">
        <v>85</v>
      </c>
      <c r="AV289" s="12" t="s">
        <v>133</v>
      </c>
      <c r="AW289" s="12" t="s">
        <v>38</v>
      </c>
      <c r="AX289" s="12" t="s">
        <v>83</v>
      </c>
      <c r="AY289" s="222" t="s">
        <v>124</v>
      </c>
    </row>
    <row r="290" spans="2:65" s="1" customFormat="1" ht="22.5" customHeight="1">
      <c r="B290" s="39"/>
      <c r="C290" s="223" t="s">
        <v>447</v>
      </c>
      <c r="D290" s="223" t="s">
        <v>147</v>
      </c>
      <c r="E290" s="224" t="s">
        <v>448</v>
      </c>
      <c r="F290" s="225" t="s">
        <v>449</v>
      </c>
      <c r="G290" s="226" t="s">
        <v>234</v>
      </c>
      <c r="H290" s="227">
        <v>7.4</v>
      </c>
      <c r="I290" s="228"/>
      <c r="J290" s="229">
        <f>ROUND(I290*H290,2)</f>
        <v>0</v>
      </c>
      <c r="K290" s="225" t="s">
        <v>132</v>
      </c>
      <c r="L290" s="230"/>
      <c r="M290" s="231" t="s">
        <v>21</v>
      </c>
      <c r="N290" s="232" t="s">
        <v>46</v>
      </c>
      <c r="O290" s="40"/>
      <c r="P290" s="196">
        <f>O290*H290</f>
        <v>0</v>
      </c>
      <c r="Q290" s="196">
        <v>0.0011</v>
      </c>
      <c r="R290" s="196">
        <f>Q290*H290</f>
        <v>0.008140000000000001</v>
      </c>
      <c r="S290" s="196">
        <v>0</v>
      </c>
      <c r="T290" s="197">
        <f>S290*H290</f>
        <v>0</v>
      </c>
      <c r="AR290" s="22" t="s">
        <v>243</v>
      </c>
      <c r="AT290" s="22" t="s">
        <v>147</v>
      </c>
      <c r="AU290" s="22" t="s">
        <v>85</v>
      </c>
      <c r="AY290" s="22" t="s">
        <v>124</v>
      </c>
      <c r="BE290" s="198">
        <f>IF(N290="základní",J290,0)</f>
        <v>0</v>
      </c>
      <c r="BF290" s="198">
        <f>IF(N290="snížená",J290,0)</f>
        <v>0</v>
      </c>
      <c r="BG290" s="198">
        <f>IF(N290="zákl. přenesená",J290,0)</f>
        <v>0</v>
      </c>
      <c r="BH290" s="198">
        <f>IF(N290="sníž. přenesená",J290,0)</f>
        <v>0</v>
      </c>
      <c r="BI290" s="198">
        <f>IF(N290="nulová",J290,0)</f>
        <v>0</v>
      </c>
      <c r="BJ290" s="22" t="s">
        <v>83</v>
      </c>
      <c r="BK290" s="198">
        <f>ROUND(I290*H290,2)</f>
        <v>0</v>
      </c>
      <c r="BL290" s="22" t="s">
        <v>174</v>
      </c>
      <c r="BM290" s="22" t="s">
        <v>450</v>
      </c>
    </row>
    <row r="291" spans="2:51" s="11" customFormat="1" ht="13.5">
      <c r="B291" s="199"/>
      <c r="C291" s="200"/>
      <c r="D291" s="201" t="s">
        <v>135</v>
      </c>
      <c r="E291" s="202" t="s">
        <v>21</v>
      </c>
      <c r="F291" s="203" t="s">
        <v>451</v>
      </c>
      <c r="G291" s="200"/>
      <c r="H291" s="204">
        <v>7.4</v>
      </c>
      <c r="I291" s="205"/>
      <c r="J291" s="200"/>
      <c r="K291" s="200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135</v>
      </c>
      <c r="AU291" s="210" t="s">
        <v>85</v>
      </c>
      <c r="AV291" s="11" t="s">
        <v>85</v>
      </c>
      <c r="AW291" s="11" t="s">
        <v>38</v>
      </c>
      <c r="AX291" s="11" t="s">
        <v>75</v>
      </c>
      <c r="AY291" s="210" t="s">
        <v>124</v>
      </c>
    </row>
    <row r="292" spans="2:51" s="12" customFormat="1" ht="13.5">
      <c r="B292" s="211"/>
      <c r="C292" s="212"/>
      <c r="D292" s="213" t="s">
        <v>135</v>
      </c>
      <c r="E292" s="214" t="s">
        <v>21</v>
      </c>
      <c r="F292" s="215" t="s">
        <v>137</v>
      </c>
      <c r="G292" s="212"/>
      <c r="H292" s="216">
        <v>7.4</v>
      </c>
      <c r="I292" s="217"/>
      <c r="J292" s="212"/>
      <c r="K292" s="212"/>
      <c r="L292" s="218"/>
      <c r="M292" s="219"/>
      <c r="N292" s="220"/>
      <c r="O292" s="220"/>
      <c r="P292" s="220"/>
      <c r="Q292" s="220"/>
      <c r="R292" s="220"/>
      <c r="S292" s="220"/>
      <c r="T292" s="221"/>
      <c r="AT292" s="222" t="s">
        <v>135</v>
      </c>
      <c r="AU292" s="222" t="s">
        <v>85</v>
      </c>
      <c r="AV292" s="12" t="s">
        <v>133</v>
      </c>
      <c r="AW292" s="12" t="s">
        <v>38</v>
      </c>
      <c r="AX292" s="12" t="s">
        <v>83</v>
      </c>
      <c r="AY292" s="222" t="s">
        <v>124</v>
      </c>
    </row>
    <row r="293" spans="2:65" s="1" customFormat="1" ht="22.5" customHeight="1">
      <c r="B293" s="39"/>
      <c r="C293" s="223" t="s">
        <v>452</v>
      </c>
      <c r="D293" s="223" t="s">
        <v>147</v>
      </c>
      <c r="E293" s="224" t="s">
        <v>453</v>
      </c>
      <c r="F293" s="225" t="s">
        <v>454</v>
      </c>
      <c r="G293" s="226" t="s">
        <v>296</v>
      </c>
      <c r="H293" s="227">
        <v>11</v>
      </c>
      <c r="I293" s="228"/>
      <c r="J293" s="229">
        <f>ROUND(I293*H293,2)</f>
        <v>0</v>
      </c>
      <c r="K293" s="225" t="s">
        <v>132</v>
      </c>
      <c r="L293" s="230"/>
      <c r="M293" s="231" t="s">
        <v>21</v>
      </c>
      <c r="N293" s="232" t="s">
        <v>46</v>
      </c>
      <c r="O293" s="40"/>
      <c r="P293" s="196">
        <f>O293*H293</f>
        <v>0</v>
      </c>
      <c r="Q293" s="196">
        <v>0.0002</v>
      </c>
      <c r="R293" s="196">
        <f>Q293*H293</f>
        <v>0.0022</v>
      </c>
      <c r="S293" s="196">
        <v>0</v>
      </c>
      <c r="T293" s="197">
        <f>S293*H293</f>
        <v>0</v>
      </c>
      <c r="AR293" s="22" t="s">
        <v>243</v>
      </c>
      <c r="AT293" s="22" t="s">
        <v>147</v>
      </c>
      <c r="AU293" s="22" t="s">
        <v>85</v>
      </c>
      <c r="AY293" s="22" t="s">
        <v>124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22" t="s">
        <v>83</v>
      </c>
      <c r="BK293" s="198">
        <f>ROUND(I293*H293,2)</f>
        <v>0</v>
      </c>
      <c r="BL293" s="22" t="s">
        <v>174</v>
      </c>
      <c r="BM293" s="22" t="s">
        <v>455</v>
      </c>
    </row>
    <row r="294" spans="2:51" s="11" customFormat="1" ht="13.5">
      <c r="B294" s="199"/>
      <c r="C294" s="200"/>
      <c r="D294" s="201" t="s">
        <v>135</v>
      </c>
      <c r="E294" s="202" t="s">
        <v>21</v>
      </c>
      <c r="F294" s="203" t="s">
        <v>416</v>
      </c>
      <c r="G294" s="200"/>
      <c r="H294" s="204">
        <v>11</v>
      </c>
      <c r="I294" s="205"/>
      <c r="J294" s="200"/>
      <c r="K294" s="200"/>
      <c r="L294" s="206"/>
      <c r="M294" s="207"/>
      <c r="N294" s="208"/>
      <c r="O294" s="208"/>
      <c r="P294" s="208"/>
      <c r="Q294" s="208"/>
      <c r="R294" s="208"/>
      <c r="S294" s="208"/>
      <c r="T294" s="209"/>
      <c r="AT294" s="210" t="s">
        <v>135</v>
      </c>
      <c r="AU294" s="210" t="s">
        <v>85</v>
      </c>
      <c r="AV294" s="11" t="s">
        <v>85</v>
      </c>
      <c r="AW294" s="11" t="s">
        <v>38</v>
      </c>
      <c r="AX294" s="11" t="s">
        <v>75</v>
      </c>
      <c r="AY294" s="210" t="s">
        <v>124</v>
      </c>
    </row>
    <row r="295" spans="2:51" s="12" customFormat="1" ht="13.5">
      <c r="B295" s="211"/>
      <c r="C295" s="212"/>
      <c r="D295" s="213" t="s">
        <v>135</v>
      </c>
      <c r="E295" s="214" t="s">
        <v>21</v>
      </c>
      <c r="F295" s="215" t="s">
        <v>137</v>
      </c>
      <c r="G295" s="212"/>
      <c r="H295" s="216">
        <v>11</v>
      </c>
      <c r="I295" s="217"/>
      <c r="J295" s="212"/>
      <c r="K295" s="212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135</v>
      </c>
      <c r="AU295" s="222" t="s">
        <v>85</v>
      </c>
      <c r="AV295" s="12" t="s">
        <v>133</v>
      </c>
      <c r="AW295" s="12" t="s">
        <v>38</v>
      </c>
      <c r="AX295" s="12" t="s">
        <v>83</v>
      </c>
      <c r="AY295" s="222" t="s">
        <v>124</v>
      </c>
    </row>
    <row r="296" spans="2:65" s="1" customFormat="1" ht="31.5" customHeight="1">
      <c r="B296" s="39"/>
      <c r="C296" s="187" t="s">
        <v>456</v>
      </c>
      <c r="D296" s="187" t="s">
        <v>128</v>
      </c>
      <c r="E296" s="188" t="s">
        <v>457</v>
      </c>
      <c r="F296" s="189" t="s">
        <v>458</v>
      </c>
      <c r="G296" s="190" t="s">
        <v>296</v>
      </c>
      <c r="H296" s="191">
        <v>190</v>
      </c>
      <c r="I296" s="192"/>
      <c r="J296" s="193">
        <f>ROUND(I296*H296,2)</f>
        <v>0</v>
      </c>
      <c r="K296" s="189" t="s">
        <v>132</v>
      </c>
      <c r="L296" s="59"/>
      <c r="M296" s="194" t="s">
        <v>21</v>
      </c>
      <c r="N296" s="195" t="s">
        <v>46</v>
      </c>
      <c r="O296" s="40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AR296" s="22" t="s">
        <v>174</v>
      </c>
      <c r="AT296" s="22" t="s">
        <v>128</v>
      </c>
      <c r="AU296" s="22" t="s">
        <v>85</v>
      </c>
      <c r="AY296" s="22" t="s">
        <v>124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22" t="s">
        <v>83</v>
      </c>
      <c r="BK296" s="198">
        <f>ROUND(I296*H296,2)</f>
        <v>0</v>
      </c>
      <c r="BL296" s="22" t="s">
        <v>174</v>
      </c>
      <c r="BM296" s="22" t="s">
        <v>459</v>
      </c>
    </row>
    <row r="297" spans="2:51" s="11" customFormat="1" ht="13.5">
      <c r="B297" s="199"/>
      <c r="C297" s="200"/>
      <c r="D297" s="201" t="s">
        <v>135</v>
      </c>
      <c r="E297" s="202" t="s">
        <v>21</v>
      </c>
      <c r="F297" s="203" t="s">
        <v>411</v>
      </c>
      <c r="G297" s="200"/>
      <c r="H297" s="204">
        <v>190</v>
      </c>
      <c r="I297" s="205"/>
      <c r="J297" s="200"/>
      <c r="K297" s="200"/>
      <c r="L297" s="206"/>
      <c r="M297" s="207"/>
      <c r="N297" s="208"/>
      <c r="O297" s="208"/>
      <c r="P297" s="208"/>
      <c r="Q297" s="208"/>
      <c r="R297" s="208"/>
      <c r="S297" s="208"/>
      <c r="T297" s="209"/>
      <c r="AT297" s="210" t="s">
        <v>135</v>
      </c>
      <c r="AU297" s="210" t="s">
        <v>85</v>
      </c>
      <c r="AV297" s="11" t="s">
        <v>85</v>
      </c>
      <c r="AW297" s="11" t="s">
        <v>38</v>
      </c>
      <c r="AX297" s="11" t="s">
        <v>75</v>
      </c>
      <c r="AY297" s="210" t="s">
        <v>124</v>
      </c>
    </row>
    <row r="298" spans="2:51" s="12" customFormat="1" ht="13.5">
      <c r="B298" s="211"/>
      <c r="C298" s="212"/>
      <c r="D298" s="213" t="s">
        <v>135</v>
      </c>
      <c r="E298" s="214" t="s">
        <v>21</v>
      </c>
      <c r="F298" s="215" t="s">
        <v>137</v>
      </c>
      <c r="G298" s="212"/>
      <c r="H298" s="216">
        <v>190</v>
      </c>
      <c r="I298" s="217"/>
      <c r="J298" s="212"/>
      <c r="K298" s="212"/>
      <c r="L298" s="218"/>
      <c r="M298" s="219"/>
      <c r="N298" s="220"/>
      <c r="O298" s="220"/>
      <c r="P298" s="220"/>
      <c r="Q298" s="220"/>
      <c r="R298" s="220"/>
      <c r="S298" s="220"/>
      <c r="T298" s="221"/>
      <c r="AT298" s="222" t="s">
        <v>135</v>
      </c>
      <c r="AU298" s="222" t="s">
        <v>85</v>
      </c>
      <c r="AV298" s="12" t="s">
        <v>133</v>
      </c>
      <c r="AW298" s="12" t="s">
        <v>38</v>
      </c>
      <c r="AX298" s="12" t="s">
        <v>83</v>
      </c>
      <c r="AY298" s="222" t="s">
        <v>124</v>
      </c>
    </row>
    <row r="299" spans="2:65" s="1" customFormat="1" ht="22.5" customHeight="1">
      <c r="B299" s="39"/>
      <c r="C299" s="223" t="s">
        <v>460</v>
      </c>
      <c r="D299" s="223" t="s">
        <v>147</v>
      </c>
      <c r="E299" s="224" t="s">
        <v>448</v>
      </c>
      <c r="F299" s="225" t="s">
        <v>449</v>
      </c>
      <c r="G299" s="226" t="s">
        <v>234</v>
      </c>
      <c r="H299" s="227">
        <v>456</v>
      </c>
      <c r="I299" s="228"/>
      <c r="J299" s="229">
        <f>ROUND(I299*H299,2)</f>
        <v>0</v>
      </c>
      <c r="K299" s="225" t="s">
        <v>132</v>
      </c>
      <c r="L299" s="230"/>
      <c r="M299" s="231" t="s">
        <v>21</v>
      </c>
      <c r="N299" s="232" t="s">
        <v>46</v>
      </c>
      <c r="O299" s="40"/>
      <c r="P299" s="196">
        <f>O299*H299</f>
        <v>0</v>
      </c>
      <c r="Q299" s="196">
        <v>0.0011</v>
      </c>
      <c r="R299" s="196">
        <f>Q299*H299</f>
        <v>0.5016</v>
      </c>
      <c r="S299" s="196">
        <v>0</v>
      </c>
      <c r="T299" s="197">
        <f>S299*H299</f>
        <v>0</v>
      </c>
      <c r="AR299" s="22" t="s">
        <v>243</v>
      </c>
      <c r="AT299" s="22" t="s">
        <v>147</v>
      </c>
      <c r="AU299" s="22" t="s">
        <v>85</v>
      </c>
      <c r="AY299" s="22" t="s">
        <v>124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22" t="s">
        <v>83</v>
      </c>
      <c r="BK299" s="198">
        <f>ROUND(I299*H299,2)</f>
        <v>0</v>
      </c>
      <c r="BL299" s="22" t="s">
        <v>174</v>
      </c>
      <c r="BM299" s="22" t="s">
        <v>461</v>
      </c>
    </row>
    <row r="300" spans="2:51" s="11" customFormat="1" ht="13.5">
      <c r="B300" s="199"/>
      <c r="C300" s="200"/>
      <c r="D300" s="201" t="s">
        <v>135</v>
      </c>
      <c r="E300" s="202" t="s">
        <v>21</v>
      </c>
      <c r="F300" s="203" t="s">
        <v>462</v>
      </c>
      <c r="G300" s="200"/>
      <c r="H300" s="204">
        <v>456</v>
      </c>
      <c r="I300" s="205"/>
      <c r="J300" s="200"/>
      <c r="K300" s="200"/>
      <c r="L300" s="206"/>
      <c r="M300" s="207"/>
      <c r="N300" s="208"/>
      <c r="O300" s="208"/>
      <c r="P300" s="208"/>
      <c r="Q300" s="208"/>
      <c r="R300" s="208"/>
      <c r="S300" s="208"/>
      <c r="T300" s="209"/>
      <c r="AT300" s="210" t="s">
        <v>135</v>
      </c>
      <c r="AU300" s="210" t="s">
        <v>85</v>
      </c>
      <c r="AV300" s="11" t="s">
        <v>85</v>
      </c>
      <c r="AW300" s="11" t="s">
        <v>38</v>
      </c>
      <c r="AX300" s="11" t="s">
        <v>75</v>
      </c>
      <c r="AY300" s="210" t="s">
        <v>124</v>
      </c>
    </row>
    <row r="301" spans="2:51" s="12" customFormat="1" ht="13.5">
      <c r="B301" s="211"/>
      <c r="C301" s="212"/>
      <c r="D301" s="213" t="s">
        <v>135</v>
      </c>
      <c r="E301" s="214" t="s">
        <v>21</v>
      </c>
      <c r="F301" s="215" t="s">
        <v>137</v>
      </c>
      <c r="G301" s="212"/>
      <c r="H301" s="216">
        <v>456</v>
      </c>
      <c r="I301" s="217"/>
      <c r="J301" s="212"/>
      <c r="K301" s="212"/>
      <c r="L301" s="218"/>
      <c r="M301" s="219"/>
      <c r="N301" s="220"/>
      <c r="O301" s="220"/>
      <c r="P301" s="220"/>
      <c r="Q301" s="220"/>
      <c r="R301" s="220"/>
      <c r="S301" s="220"/>
      <c r="T301" s="221"/>
      <c r="AT301" s="222" t="s">
        <v>135</v>
      </c>
      <c r="AU301" s="222" t="s">
        <v>85</v>
      </c>
      <c r="AV301" s="12" t="s">
        <v>133</v>
      </c>
      <c r="AW301" s="12" t="s">
        <v>38</v>
      </c>
      <c r="AX301" s="12" t="s">
        <v>83</v>
      </c>
      <c r="AY301" s="222" t="s">
        <v>124</v>
      </c>
    </row>
    <row r="302" spans="2:65" s="1" customFormat="1" ht="22.5" customHeight="1">
      <c r="B302" s="39"/>
      <c r="C302" s="223" t="s">
        <v>463</v>
      </c>
      <c r="D302" s="223" t="s">
        <v>147</v>
      </c>
      <c r="E302" s="224" t="s">
        <v>453</v>
      </c>
      <c r="F302" s="225" t="s">
        <v>454</v>
      </c>
      <c r="G302" s="226" t="s">
        <v>296</v>
      </c>
      <c r="H302" s="227">
        <v>190</v>
      </c>
      <c r="I302" s="228"/>
      <c r="J302" s="229">
        <f>ROUND(I302*H302,2)</f>
        <v>0</v>
      </c>
      <c r="K302" s="225" t="s">
        <v>132</v>
      </c>
      <c r="L302" s="230"/>
      <c r="M302" s="231" t="s">
        <v>21</v>
      </c>
      <c r="N302" s="232" t="s">
        <v>46</v>
      </c>
      <c r="O302" s="40"/>
      <c r="P302" s="196">
        <f>O302*H302</f>
        <v>0</v>
      </c>
      <c r="Q302" s="196">
        <v>0.0002</v>
      </c>
      <c r="R302" s="196">
        <f>Q302*H302</f>
        <v>0.038</v>
      </c>
      <c r="S302" s="196">
        <v>0</v>
      </c>
      <c r="T302" s="197">
        <f>S302*H302</f>
        <v>0</v>
      </c>
      <c r="AR302" s="22" t="s">
        <v>243</v>
      </c>
      <c r="AT302" s="22" t="s">
        <v>147</v>
      </c>
      <c r="AU302" s="22" t="s">
        <v>85</v>
      </c>
      <c r="AY302" s="22" t="s">
        <v>124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22" t="s">
        <v>83</v>
      </c>
      <c r="BK302" s="198">
        <f>ROUND(I302*H302,2)</f>
        <v>0</v>
      </c>
      <c r="BL302" s="22" t="s">
        <v>174</v>
      </c>
      <c r="BM302" s="22" t="s">
        <v>464</v>
      </c>
    </row>
    <row r="303" spans="2:51" s="11" customFormat="1" ht="13.5">
      <c r="B303" s="199"/>
      <c r="C303" s="200"/>
      <c r="D303" s="201" t="s">
        <v>135</v>
      </c>
      <c r="E303" s="202" t="s">
        <v>21</v>
      </c>
      <c r="F303" s="203" t="s">
        <v>411</v>
      </c>
      <c r="G303" s="200"/>
      <c r="H303" s="204">
        <v>190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135</v>
      </c>
      <c r="AU303" s="210" t="s">
        <v>85</v>
      </c>
      <c r="AV303" s="11" t="s">
        <v>85</v>
      </c>
      <c r="AW303" s="11" t="s">
        <v>38</v>
      </c>
      <c r="AX303" s="11" t="s">
        <v>75</v>
      </c>
      <c r="AY303" s="210" t="s">
        <v>124</v>
      </c>
    </row>
    <row r="304" spans="2:51" s="12" customFormat="1" ht="13.5">
      <c r="B304" s="211"/>
      <c r="C304" s="212"/>
      <c r="D304" s="213" t="s">
        <v>135</v>
      </c>
      <c r="E304" s="214" t="s">
        <v>21</v>
      </c>
      <c r="F304" s="215" t="s">
        <v>137</v>
      </c>
      <c r="G304" s="212"/>
      <c r="H304" s="216">
        <v>190</v>
      </c>
      <c r="I304" s="217"/>
      <c r="J304" s="212"/>
      <c r="K304" s="212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135</v>
      </c>
      <c r="AU304" s="222" t="s">
        <v>85</v>
      </c>
      <c r="AV304" s="12" t="s">
        <v>133</v>
      </c>
      <c r="AW304" s="12" t="s">
        <v>38</v>
      </c>
      <c r="AX304" s="12" t="s">
        <v>83</v>
      </c>
      <c r="AY304" s="222" t="s">
        <v>124</v>
      </c>
    </row>
    <row r="305" spans="2:65" s="1" customFormat="1" ht="31.5" customHeight="1">
      <c r="B305" s="39"/>
      <c r="C305" s="187" t="s">
        <v>465</v>
      </c>
      <c r="D305" s="187" t="s">
        <v>128</v>
      </c>
      <c r="E305" s="188" t="s">
        <v>466</v>
      </c>
      <c r="F305" s="189" t="s">
        <v>467</v>
      </c>
      <c r="G305" s="190" t="s">
        <v>296</v>
      </c>
      <c r="H305" s="191">
        <v>2</v>
      </c>
      <c r="I305" s="192"/>
      <c r="J305" s="193">
        <f>ROUND(I305*H305,2)</f>
        <v>0</v>
      </c>
      <c r="K305" s="189" t="s">
        <v>132</v>
      </c>
      <c r="L305" s="59"/>
      <c r="M305" s="194" t="s">
        <v>21</v>
      </c>
      <c r="N305" s="195" t="s">
        <v>46</v>
      </c>
      <c r="O305" s="40"/>
      <c r="P305" s="196">
        <f>O305*H305</f>
        <v>0</v>
      </c>
      <c r="Q305" s="196">
        <v>0</v>
      </c>
      <c r="R305" s="196">
        <f>Q305*H305</f>
        <v>0</v>
      </c>
      <c r="S305" s="196">
        <v>0</v>
      </c>
      <c r="T305" s="197">
        <f>S305*H305</f>
        <v>0</v>
      </c>
      <c r="AR305" s="22" t="s">
        <v>174</v>
      </c>
      <c r="AT305" s="22" t="s">
        <v>128</v>
      </c>
      <c r="AU305" s="22" t="s">
        <v>85</v>
      </c>
      <c r="AY305" s="22" t="s">
        <v>124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22" t="s">
        <v>83</v>
      </c>
      <c r="BK305" s="198">
        <f>ROUND(I305*H305,2)</f>
        <v>0</v>
      </c>
      <c r="BL305" s="22" t="s">
        <v>174</v>
      </c>
      <c r="BM305" s="22" t="s">
        <v>468</v>
      </c>
    </row>
    <row r="306" spans="2:51" s="11" customFormat="1" ht="13.5">
      <c r="B306" s="199"/>
      <c r="C306" s="200"/>
      <c r="D306" s="201" t="s">
        <v>135</v>
      </c>
      <c r="E306" s="202" t="s">
        <v>21</v>
      </c>
      <c r="F306" s="203" t="s">
        <v>469</v>
      </c>
      <c r="G306" s="200"/>
      <c r="H306" s="204">
        <v>2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135</v>
      </c>
      <c r="AU306" s="210" t="s">
        <v>85</v>
      </c>
      <c r="AV306" s="11" t="s">
        <v>85</v>
      </c>
      <c r="AW306" s="11" t="s">
        <v>38</v>
      </c>
      <c r="AX306" s="11" t="s">
        <v>75</v>
      </c>
      <c r="AY306" s="210" t="s">
        <v>124</v>
      </c>
    </row>
    <row r="307" spans="2:51" s="12" customFormat="1" ht="13.5">
      <c r="B307" s="211"/>
      <c r="C307" s="212"/>
      <c r="D307" s="213" t="s">
        <v>135</v>
      </c>
      <c r="E307" s="214" t="s">
        <v>21</v>
      </c>
      <c r="F307" s="215" t="s">
        <v>137</v>
      </c>
      <c r="G307" s="212"/>
      <c r="H307" s="216">
        <v>2</v>
      </c>
      <c r="I307" s="217"/>
      <c r="J307" s="212"/>
      <c r="K307" s="212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135</v>
      </c>
      <c r="AU307" s="222" t="s">
        <v>85</v>
      </c>
      <c r="AV307" s="12" t="s">
        <v>133</v>
      </c>
      <c r="AW307" s="12" t="s">
        <v>38</v>
      </c>
      <c r="AX307" s="12" t="s">
        <v>83</v>
      </c>
      <c r="AY307" s="222" t="s">
        <v>124</v>
      </c>
    </row>
    <row r="308" spans="2:65" s="1" customFormat="1" ht="22.5" customHeight="1">
      <c r="B308" s="39"/>
      <c r="C308" s="223" t="s">
        <v>470</v>
      </c>
      <c r="D308" s="223" t="s">
        <v>147</v>
      </c>
      <c r="E308" s="224" t="s">
        <v>471</v>
      </c>
      <c r="F308" s="225" t="s">
        <v>472</v>
      </c>
      <c r="G308" s="226" t="s">
        <v>234</v>
      </c>
      <c r="H308" s="227">
        <v>9.4</v>
      </c>
      <c r="I308" s="228"/>
      <c r="J308" s="229">
        <f>ROUND(I308*H308,2)</f>
        <v>0</v>
      </c>
      <c r="K308" s="225" t="s">
        <v>132</v>
      </c>
      <c r="L308" s="230"/>
      <c r="M308" s="231" t="s">
        <v>21</v>
      </c>
      <c r="N308" s="232" t="s">
        <v>46</v>
      </c>
      <c r="O308" s="40"/>
      <c r="P308" s="196">
        <f>O308*H308</f>
        <v>0</v>
      </c>
      <c r="Q308" s="196">
        <v>0.003</v>
      </c>
      <c r="R308" s="196">
        <f>Q308*H308</f>
        <v>0.028200000000000003</v>
      </c>
      <c r="S308" s="196">
        <v>0</v>
      </c>
      <c r="T308" s="197">
        <f>S308*H308</f>
        <v>0</v>
      </c>
      <c r="AR308" s="22" t="s">
        <v>243</v>
      </c>
      <c r="AT308" s="22" t="s">
        <v>147</v>
      </c>
      <c r="AU308" s="22" t="s">
        <v>85</v>
      </c>
      <c r="AY308" s="22" t="s">
        <v>124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22" t="s">
        <v>83</v>
      </c>
      <c r="BK308" s="198">
        <f>ROUND(I308*H308,2)</f>
        <v>0</v>
      </c>
      <c r="BL308" s="22" t="s">
        <v>174</v>
      </c>
      <c r="BM308" s="22" t="s">
        <v>473</v>
      </c>
    </row>
    <row r="309" spans="2:51" s="11" customFormat="1" ht="13.5">
      <c r="B309" s="199"/>
      <c r="C309" s="200"/>
      <c r="D309" s="201" t="s">
        <v>135</v>
      </c>
      <c r="E309" s="202" t="s">
        <v>21</v>
      </c>
      <c r="F309" s="203" t="s">
        <v>474</v>
      </c>
      <c r="G309" s="200"/>
      <c r="H309" s="204">
        <v>9.4</v>
      </c>
      <c r="I309" s="205"/>
      <c r="J309" s="200"/>
      <c r="K309" s="200"/>
      <c r="L309" s="206"/>
      <c r="M309" s="207"/>
      <c r="N309" s="208"/>
      <c r="O309" s="208"/>
      <c r="P309" s="208"/>
      <c r="Q309" s="208"/>
      <c r="R309" s="208"/>
      <c r="S309" s="208"/>
      <c r="T309" s="209"/>
      <c r="AT309" s="210" t="s">
        <v>135</v>
      </c>
      <c r="AU309" s="210" t="s">
        <v>85</v>
      </c>
      <c r="AV309" s="11" t="s">
        <v>85</v>
      </c>
      <c r="AW309" s="11" t="s">
        <v>38</v>
      </c>
      <c r="AX309" s="11" t="s">
        <v>75</v>
      </c>
      <c r="AY309" s="210" t="s">
        <v>124</v>
      </c>
    </row>
    <row r="310" spans="2:51" s="12" customFormat="1" ht="13.5">
      <c r="B310" s="211"/>
      <c r="C310" s="212"/>
      <c r="D310" s="213" t="s">
        <v>135</v>
      </c>
      <c r="E310" s="214" t="s">
        <v>21</v>
      </c>
      <c r="F310" s="215" t="s">
        <v>137</v>
      </c>
      <c r="G310" s="212"/>
      <c r="H310" s="216">
        <v>9.4</v>
      </c>
      <c r="I310" s="217"/>
      <c r="J310" s="212"/>
      <c r="K310" s="212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135</v>
      </c>
      <c r="AU310" s="222" t="s">
        <v>85</v>
      </c>
      <c r="AV310" s="12" t="s">
        <v>133</v>
      </c>
      <c r="AW310" s="12" t="s">
        <v>38</v>
      </c>
      <c r="AX310" s="12" t="s">
        <v>83</v>
      </c>
      <c r="AY310" s="222" t="s">
        <v>124</v>
      </c>
    </row>
    <row r="311" spans="2:65" s="1" customFormat="1" ht="22.5" customHeight="1">
      <c r="B311" s="39"/>
      <c r="C311" s="223" t="s">
        <v>475</v>
      </c>
      <c r="D311" s="223" t="s">
        <v>147</v>
      </c>
      <c r="E311" s="224" t="s">
        <v>453</v>
      </c>
      <c r="F311" s="225" t="s">
        <v>454</v>
      </c>
      <c r="G311" s="226" t="s">
        <v>296</v>
      </c>
      <c r="H311" s="227">
        <v>2</v>
      </c>
      <c r="I311" s="228"/>
      <c r="J311" s="229">
        <f>ROUND(I311*H311,2)</f>
        <v>0</v>
      </c>
      <c r="K311" s="225" t="s">
        <v>132</v>
      </c>
      <c r="L311" s="230"/>
      <c r="M311" s="231" t="s">
        <v>21</v>
      </c>
      <c r="N311" s="232" t="s">
        <v>46</v>
      </c>
      <c r="O311" s="40"/>
      <c r="P311" s="196">
        <f>O311*H311</f>
        <v>0</v>
      </c>
      <c r="Q311" s="196">
        <v>0.0002</v>
      </c>
      <c r="R311" s="196">
        <f>Q311*H311</f>
        <v>0.0004</v>
      </c>
      <c r="S311" s="196">
        <v>0</v>
      </c>
      <c r="T311" s="197">
        <f>S311*H311</f>
        <v>0</v>
      </c>
      <c r="AR311" s="22" t="s">
        <v>243</v>
      </c>
      <c r="AT311" s="22" t="s">
        <v>147</v>
      </c>
      <c r="AU311" s="22" t="s">
        <v>85</v>
      </c>
      <c r="AY311" s="22" t="s">
        <v>124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22" t="s">
        <v>83</v>
      </c>
      <c r="BK311" s="198">
        <f>ROUND(I311*H311,2)</f>
        <v>0</v>
      </c>
      <c r="BL311" s="22" t="s">
        <v>174</v>
      </c>
      <c r="BM311" s="22" t="s">
        <v>476</v>
      </c>
    </row>
    <row r="312" spans="2:51" s="11" customFormat="1" ht="13.5">
      <c r="B312" s="199"/>
      <c r="C312" s="200"/>
      <c r="D312" s="201" t="s">
        <v>135</v>
      </c>
      <c r="E312" s="202" t="s">
        <v>21</v>
      </c>
      <c r="F312" s="203" t="s">
        <v>469</v>
      </c>
      <c r="G312" s="200"/>
      <c r="H312" s="204">
        <v>2</v>
      </c>
      <c r="I312" s="205"/>
      <c r="J312" s="200"/>
      <c r="K312" s="200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135</v>
      </c>
      <c r="AU312" s="210" t="s">
        <v>85</v>
      </c>
      <c r="AV312" s="11" t="s">
        <v>85</v>
      </c>
      <c r="AW312" s="11" t="s">
        <v>38</v>
      </c>
      <c r="AX312" s="11" t="s">
        <v>75</v>
      </c>
      <c r="AY312" s="210" t="s">
        <v>124</v>
      </c>
    </row>
    <row r="313" spans="2:51" s="12" customFormat="1" ht="13.5">
      <c r="B313" s="211"/>
      <c r="C313" s="212"/>
      <c r="D313" s="213" t="s">
        <v>135</v>
      </c>
      <c r="E313" s="214" t="s">
        <v>21</v>
      </c>
      <c r="F313" s="215" t="s">
        <v>137</v>
      </c>
      <c r="G313" s="212"/>
      <c r="H313" s="216">
        <v>2</v>
      </c>
      <c r="I313" s="217"/>
      <c r="J313" s="212"/>
      <c r="K313" s="212"/>
      <c r="L313" s="218"/>
      <c r="M313" s="219"/>
      <c r="N313" s="220"/>
      <c r="O313" s="220"/>
      <c r="P313" s="220"/>
      <c r="Q313" s="220"/>
      <c r="R313" s="220"/>
      <c r="S313" s="220"/>
      <c r="T313" s="221"/>
      <c r="AT313" s="222" t="s">
        <v>135</v>
      </c>
      <c r="AU313" s="222" t="s">
        <v>85</v>
      </c>
      <c r="AV313" s="12" t="s">
        <v>133</v>
      </c>
      <c r="AW313" s="12" t="s">
        <v>38</v>
      </c>
      <c r="AX313" s="12" t="s">
        <v>83</v>
      </c>
      <c r="AY313" s="222" t="s">
        <v>124</v>
      </c>
    </row>
    <row r="314" spans="2:65" s="1" customFormat="1" ht="31.5" customHeight="1">
      <c r="B314" s="39"/>
      <c r="C314" s="187" t="s">
        <v>477</v>
      </c>
      <c r="D314" s="187" t="s">
        <v>128</v>
      </c>
      <c r="E314" s="188" t="s">
        <v>478</v>
      </c>
      <c r="F314" s="189" t="s">
        <v>479</v>
      </c>
      <c r="G314" s="190" t="s">
        <v>384</v>
      </c>
      <c r="H314" s="238"/>
      <c r="I314" s="192"/>
      <c r="J314" s="193">
        <f>ROUND(I314*H314,2)</f>
        <v>0</v>
      </c>
      <c r="K314" s="189" t="s">
        <v>132</v>
      </c>
      <c r="L314" s="59"/>
      <c r="M314" s="194" t="s">
        <v>21</v>
      </c>
      <c r="N314" s="195" t="s">
        <v>46</v>
      </c>
      <c r="O314" s="40"/>
      <c r="P314" s="196">
        <f>O314*H314</f>
        <v>0</v>
      </c>
      <c r="Q314" s="196">
        <v>0</v>
      </c>
      <c r="R314" s="196">
        <f>Q314*H314</f>
        <v>0</v>
      </c>
      <c r="S314" s="196">
        <v>0</v>
      </c>
      <c r="T314" s="197">
        <f>S314*H314</f>
        <v>0</v>
      </c>
      <c r="AR314" s="22" t="s">
        <v>174</v>
      </c>
      <c r="AT314" s="22" t="s">
        <v>128</v>
      </c>
      <c r="AU314" s="22" t="s">
        <v>85</v>
      </c>
      <c r="AY314" s="22" t="s">
        <v>124</v>
      </c>
      <c r="BE314" s="198">
        <f>IF(N314="základní",J314,0)</f>
        <v>0</v>
      </c>
      <c r="BF314" s="198">
        <f>IF(N314="snížená",J314,0)</f>
        <v>0</v>
      </c>
      <c r="BG314" s="198">
        <f>IF(N314="zákl. přenesená",J314,0)</f>
        <v>0</v>
      </c>
      <c r="BH314" s="198">
        <f>IF(N314="sníž. přenesená",J314,0)</f>
        <v>0</v>
      </c>
      <c r="BI314" s="198">
        <f>IF(N314="nulová",J314,0)</f>
        <v>0</v>
      </c>
      <c r="BJ314" s="22" t="s">
        <v>83</v>
      </c>
      <c r="BK314" s="198">
        <f>ROUND(I314*H314,2)</f>
        <v>0</v>
      </c>
      <c r="BL314" s="22" t="s">
        <v>174</v>
      </c>
      <c r="BM314" s="22" t="s">
        <v>480</v>
      </c>
    </row>
    <row r="315" spans="2:63" s="10" customFormat="1" ht="29.85" customHeight="1">
      <c r="B315" s="170"/>
      <c r="C315" s="171"/>
      <c r="D315" s="184" t="s">
        <v>74</v>
      </c>
      <c r="E315" s="185" t="s">
        <v>481</v>
      </c>
      <c r="F315" s="185" t="s">
        <v>482</v>
      </c>
      <c r="G315" s="171"/>
      <c r="H315" s="171"/>
      <c r="I315" s="174"/>
      <c r="J315" s="186">
        <f>BK315</f>
        <v>0</v>
      </c>
      <c r="K315" s="171"/>
      <c r="L315" s="176"/>
      <c r="M315" s="177"/>
      <c r="N315" s="178"/>
      <c r="O315" s="178"/>
      <c r="P315" s="179">
        <f>SUM(P316:P342)</f>
        <v>0</v>
      </c>
      <c r="Q315" s="178"/>
      <c r="R315" s="179">
        <f>SUM(R316:R342)</f>
        <v>0.3268</v>
      </c>
      <c r="S315" s="178"/>
      <c r="T315" s="180">
        <f>SUM(T316:T342)</f>
        <v>1.2998699999999999</v>
      </c>
      <c r="AR315" s="181" t="s">
        <v>85</v>
      </c>
      <c r="AT315" s="182" t="s">
        <v>74</v>
      </c>
      <c r="AU315" s="182" t="s">
        <v>83</v>
      </c>
      <c r="AY315" s="181" t="s">
        <v>124</v>
      </c>
      <c r="BK315" s="183">
        <f>SUM(BK316:BK342)</f>
        <v>0</v>
      </c>
    </row>
    <row r="316" spans="2:65" s="1" customFormat="1" ht="22.5" customHeight="1">
      <c r="B316" s="39"/>
      <c r="C316" s="187" t="s">
        <v>483</v>
      </c>
      <c r="D316" s="187" t="s">
        <v>128</v>
      </c>
      <c r="E316" s="188" t="s">
        <v>484</v>
      </c>
      <c r="F316" s="189" t="s">
        <v>485</v>
      </c>
      <c r="G316" s="190" t="s">
        <v>131</v>
      </c>
      <c r="H316" s="191">
        <v>393.9</v>
      </c>
      <c r="I316" s="192"/>
      <c r="J316" s="193">
        <f>ROUND(I316*H316,2)</f>
        <v>0</v>
      </c>
      <c r="K316" s="189" t="s">
        <v>132</v>
      </c>
      <c r="L316" s="59"/>
      <c r="M316" s="194" t="s">
        <v>21</v>
      </c>
      <c r="N316" s="195" t="s">
        <v>46</v>
      </c>
      <c r="O316" s="40"/>
      <c r="P316" s="196">
        <f>O316*H316</f>
        <v>0</v>
      </c>
      <c r="Q316" s="196">
        <v>0</v>
      </c>
      <c r="R316" s="196">
        <f>Q316*H316</f>
        <v>0</v>
      </c>
      <c r="S316" s="196">
        <v>0.0033</v>
      </c>
      <c r="T316" s="197">
        <f>S316*H316</f>
        <v>1.2998699999999999</v>
      </c>
      <c r="AR316" s="22" t="s">
        <v>174</v>
      </c>
      <c r="AT316" s="22" t="s">
        <v>128</v>
      </c>
      <c r="AU316" s="22" t="s">
        <v>85</v>
      </c>
      <c r="AY316" s="22" t="s">
        <v>124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22" t="s">
        <v>83</v>
      </c>
      <c r="BK316" s="198">
        <f>ROUND(I316*H316,2)</f>
        <v>0</v>
      </c>
      <c r="BL316" s="22" t="s">
        <v>174</v>
      </c>
      <c r="BM316" s="22" t="s">
        <v>486</v>
      </c>
    </row>
    <row r="317" spans="2:51" s="11" customFormat="1" ht="13.5">
      <c r="B317" s="199"/>
      <c r="C317" s="200"/>
      <c r="D317" s="201" t="s">
        <v>135</v>
      </c>
      <c r="E317" s="202" t="s">
        <v>21</v>
      </c>
      <c r="F317" s="203" t="s">
        <v>487</v>
      </c>
      <c r="G317" s="200"/>
      <c r="H317" s="204">
        <v>393.9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135</v>
      </c>
      <c r="AU317" s="210" t="s">
        <v>85</v>
      </c>
      <c r="AV317" s="11" t="s">
        <v>85</v>
      </c>
      <c r="AW317" s="11" t="s">
        <v>38</v>
      </c>
      <c r="AX317" s="11" t="s">
        <v>75</v>
      </c>
      <c r="AY317" s="210" t="s">
        <v>124</v>
      </c>
    </row>
    <row r="318" spans="2:51" s="12" customFormat="1" ht="13.5">
      <c r="B318" s="211"/>
      <c r="C318" s="212"/>
      <c r="D318" s="213" t="s">
        <v>135</v>
      </c>
      <c r="E318" s="214" t="s">
        <v>21</v>
      </c>
      <c r="F318" s="215" t="s">
        <v>137</v>
      </c>
      <c r="G318" s="212"/>
      <c r="H318" s="216">
        <v>393.9</v>
      </c>
      <c r="I318" s="217"/>
      <c r="J318" s="212"/>
      <c r="K318" s="212"/>
      <c r="L318" s="218"/>
      <c r="M318" s="219"/>
      <c r="N318" s="220"/>
      <c r="O318" s="220"/>
      <c r="P318" s="220"/>
      <c r="Q318" s="220"/>
      <c r="R318" s="220"/>
      <c r="S318" s="220"/>
      <c r="T318" s="221"/>
      <c r="AT318" s="222" t="s">
        <v>135</v>
      </c>
      <c r="AU318" s="222" t="s">
        <v>85</v>
      </c>
      <c r="AV318" s="12" t="s">
        <v>133</v>
      </c>
      <c r="AW318" s="12" t="s">
        <v>38</v>
      </c>
      <c r="AX318" s="12" t="s">
        <v>83</v>
      </c>
      <c r="AY318" s="222" t="s">
        <v>124</v>
      </c>
    </row>
    <row r="319" spans="2:65" s="1" customFormat="1" ht="22.5" customHeight="1">
      <c r="B319" s="39"/>
      <c r="C319" s="187" t="s">
        <v>488</v>
      </c>
      <c r="D319" s="187" t="s">
        <v>128</v>
      </c>
      <c r="E319" s="188" t="s">
        <v>489</v>
      </c>
      <c r="F319" s="189" t="s">
        <v>490</v>
      </c>
      <c r="G319" s="190" t="s">
        <v>296</v>
      </c>
      <c r="H319" s="191">
        <v>122</v>
      </c>
      <c r="I319" s="192"/>
      <c r="J319" s="193">
        <f>ROUND(I319*H319,2)</f>
        <v>0</v>
      </c>
      <c r="K319" s="189" t="s">
        <v>132</v>
      </c>
      <c r="L319" s="59"/>
      <c r="M319" s="194" t="s">
        <v>21</v>
      </c>
      <c r="N319" s="195" t="s">
        <v>46</v>
      </c>
      <c r="O319" s="40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AR319" s="22" t="s">
        <v>174</v>
      </c>
      <c r="AT319" s="22" t="s">
        <v>128</v>
      </c>
      <c r="AU319" s="22" t="s">
        <v>85</v>
      </c>
      <c r="AY319" s="22" t="s">
        <v>124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22" t="s">
        <v>83</v>
      </c>
      <c r="BK319" s="198">
        <f>ROUND(I319*H319,2)</f>
        <v>0</v>
      </c>
      <c r="BL319" s="22" t="s">
        <v>174</v>
      </c>
      <c r="BM319" s="22" t="s">
        <v>491</v>
      </c>
    </row>
    <row r="320" spans="2:51" s="11" customFormat="1" ht="13.5">
      <c r="B320" s="199"/>
      <c r="C320" s="200"/>
      <c r="D320" s="201" t="s">
        <v>135</v>
      </c>
      <c r="E320" s="202" t="s">
        <v>21</v>
      </c>
      <c r="F320" s="203" t="s">
        <v>492</v>
      </c>
      <c r="G320" s="200"/>
      <c r="H320" s="204">
        <v>122</v>
      </c>
      <c r="I320" s="205"/>
      <c r="J320" s="200"/>
      <c r="K320" s="200"/>
      <c r="L320" s="206"/>
      <c r="M320" s="207"/>
      <c r="N320" s="208"/>
      <c r="O320" s="208"/>
      <c r="P320" s="208"/>
      <c r="Q320" s="208"/>
      <c r="R320" s="208"/>
      <c r="S320" s="208"/>
      <c r="T320" s="209"/>
      <c r="AT320" s="210" t="s">
        <v>135</v>
      </c>
      <c r="AU320" s="210" t="s">
        <v>85</v>
      </c>
      <c r="AV320" s="11" t="s">
        <v>85</v>
      </c>
      <c r="AW320" s="11" t="s">
        <v>38</v>
      </c>
      <c r="AX320" s="11" t="s">
        <v>75</v>
      </c>
      <c r="AY320" s="210" t="s">
        <v>124</v>
      </c>
    </row>
    <row r="321" spans="2:51" s="12" customFormat="1" ht="13.5">
      <c r="B321" s="211"/>
      <c r="C321" s="212"/>
      <c r="D321" s="213" t="s">
        <v>135</v>
      </c>
      <c r="E321" s="214" t="s">
        <v>21</v>
      </c>
      <c r="F321" s="215" t="s">
        <v>137</v>
      </c>
      <c r="G321" s="212"/>
      <c r="H321" s="216">
        <v>122</v>
      </c>
      <c r="I321" s="217"/>
      <c r="J321" s="212"/>
      <c r="K321" s="212"/>
      <c r="L321" s="218"/>
      <c r="M321" s="219"/>
      <c r="N321" s="220"/>
      <c r="O321" s="220"/>
      <c r="P321" s="220"/>
      <c r="Q321" s="220"/>
      <c r="R321" s="220"/>
      <c r="S321" s="220"/>
      <c r="T321" s="221"/>
      <c r="AT321" s="222" t="s">
        <v>135</v>
      </c>
      <c r="AU321" s="222" t="s">
        <v>85</v>
      </c>
      <c r="AV321" s="12" t="s">
        <v>133</v>
      </c>
      <c r="AW321" s="12" t="s">
        <v>38</v>
      </c>
      <c r="AX321" s="12" t="s">
        <v>83</v>
      </c>
      <c r="AY321" s="222" t="s">
        <v>124</v>
      </c>
    </row>
    <row r="322" spans="2:65" s="1" customFormat="1" ht="22.5" customHeight="1">
      <c r="B322" s="39"/>
      <c r="C322" s="223" t="s">
        <v>493</v>
      </c>
      <c r="D322" s="223" t="s">
        <v>147</v>
      </c>
      <c r="E322" s="224" t="s">
        <v>494</v>
      </c>
      <c r="F322" s="225" t="s">
        <v>495</v>
      </c>
      <c r="G322" s="226" t="s">
        <v>234</v>
      </c>
      <c r="H322" s="227">
        <v>1260</v>
      </c>
      <c r="I322" s="228"/>
      <c r="J322" s="229">
        <f>ROUND(I322*H322,2)</f>
        <v>0</v>
      </c>
      <c r="K322" s="225" t="s">
        <v>21</v>
      </c>
      <c r="L322" s="230"/>
      <c r="M322" s="231" t="s">
        <v>21</v>
      </c>
      <c r="N322" s="232" t="s">
        <v>46</v>
      </c>
      <c r="O322" s="40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AR322" s="22" t="s">
        <v>243</v>
      </c>
      <c r="AT322" s="22" t="s">
        <v>147</v>
      </c>
      <c r="AU322" s="22" t="s">
        <v>85</v>
      </c>
      <c r="AY322" s="22" t="s">
        <v>124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22" t="s">
        <v>83</v>
      </c>
      <c r="BK322" s="198">
        <f>ROUND(I322*H322,2)</f>
        <v>0</v>
      </c>
      <c r="BL322" s="22" t="s">
        <v>174</v>
      </c>
      <c r="BM322" s="22" t="s">
        <v>496</v>
      </c>
    </row>
    <row r="323" spans="2:51" s="11" customFormat="1" ht="13.5">
      <c r="B323" s="199"/>
      <c r="C323" s="200"/>
      <c r="D323" s="201" t="s">
        <v>135</v>
      </c>
      <c r="E323" s="202" t="s">
        <v>21</v>
      </c>
      <c r="F323" s="203" t="s">
        <v>497</v>
      </c>
      <c r="G323" s="200"/>
      <c r="H323" s="204">
        <v>621.5</v>
      </c>
      <c r="I323" s="205"/>
      <c r="J323" s="200"/>
      <c r="K323" s="200"/>
      <c r="L323" s="206"/>
      <c r="M323" s="207"/>
      <c r="N323" s="208"/>
      <c r="O323" s="208"/>
      <c r="P323" s="208"/>
      <c r="Q323" s="208"/>
      <c r="R323" s="208"/>
      <c r="S323" s="208"/>
      <c r="T323" s="209"/>
      <c r="AT323" s="210" t="s">
        <v>135</v>
      </c>
      <c r="AU323" s="210" t="s">
        <v>85</v>
      </c>
      <c r="AV323" s="11" t="s">
        <v>85</v>
      </c>
      <c r="AW323" s="11" t="s">
        <v>38</v>
      </c>
      <c r="AX323" s="11" t="s">
        <v>75</v>
      </c>
      <c r="AY323" s="210" t="s">
        <v>124</v>
      </c>
    </row>
    <row r="324" spans="2:51" s="11" customFormat="1" ht="13.5">
      <c r="B324" s="199"/>
      <c r="C324" s="200"/>
      <c r="D324" s="201" t="s">
        <v>135</v>
      </c>
      <c r="E324" s="202" t="s">
        <v>21</v>
      </c>
      <c r="F324" s="203" t="s">
        <v>498</v>
      </c>
      <c r="G324" s="200"/>
      <c r="H324" s="204">
        <v>500.2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135</v>
      </c>
      <c r="AU324" s="210" t="s">
        <v>85</v>
      </c>
      <c r="AV324" s="11" t="s">
        <v>85</v>
      </c>
      <c r="AW324" s="11" t="s">
        <v>38</v>
      </c>
      <c r="AX324" s="11" t="s">
        <v>75</v>
      </c>
      <c r="AY324" s="210" t="s">
        <v>124</v>
      </c>
    </row>
    <row r="325" spans="2:51" s="11" customFormat="1" ht="13.5">
      <c r="B325" s="199"/>
      <c r="C325" s="200"/>
      <c r="D325" s="201" t="s">
        <v>135</v>
      </c>
      <c r="E325" s="202" t="s">
        <v>21</v>
      </c>
      <c r="F325" s="203" t="s">
        <v>499</v>
      </c>
      <c r="G325" s="200"/>
      <c r="H325" s="204">
        <v>138.3</v>
      </c>
      <c r="I325" s="205"/>
      <c r="J325" s="200"/>
      <c r="K325" s="200"/>
      <c r="L325" s="206"/>
      <c r="M325" s="207"/>
      <c r="N325" s="208"/>
      <c r="O325" s="208"/>
      <c r="P325" s="208"/>
      <c r="Q325" s="208"/>
      <c r="R325" s="208"/>
      <c r="S325" s="208"/>
      <c r="T325" s="209"/>
      <c r="AT325" s="210" t="s">
        <v>135</v>
      </c>
      <c r="AU325" s="210" t="s">
        <v>85</v>
      </c>
      <c r="AV325" s="11" t="s">
        <v>85</v>
      </c>
      <c r="AW325" s="11" t="s">
        <v>38</v>
      </c>
      <c r="AX325" s="11" t="s">
        <v>75</v>
      </c>
      <c r="AY325" s="210" t="s">
        <v>124</v>
      </c>
    </row>
    <row r="326" spans="2:51" s="12" customFormat="1" ht="13.5">
      <c r="B326" s="211"/>
      <c r="C326" s="212"/>
      <c r="D326" s="213" t="s">
        <v>135</v>
      </c>
      <c r="E326" s="214" t="s">
        <v>21</v>
      </c>
      <c r="F326" s="215" t="s">
        <v>137</v>
      </c>
      <c r="G326" s="212"/>
      <c r="H326" s="216">
        <v>1260</v>
      </c>
      <c r="I326" s="217"/>
      <c r="J326" s="212"/>
      <c r="K326" s="212"/>
      <c r="L326" s="218"/>
      <c r="M326" s="219"/>
      <c r="N326" s="220"/>
      <c r="O326" s="220"/>
      <c r="P326" s="220"/>
      <c r="Q326" s="220"/>
      <c r="R326" s="220"/>
      <c r="S326" s="220"/>
      <c r="T326" s="221"/>
      <c r="AT326" s="222" t="s">
        <v>135</v>
      </c>
      <c r="AU326" s="222" t="s">
        <v>85</v>
      </c>
      <c r="AV326" s="12" t="s">
        <v>133</v>
      </c>
      <c r="AW326" s="12" t="s">
        <v>38</v>
      </c>
      <c r="AX326" s="12" t="s">
        <v>83</v>
      </c>
      <c r="AY326" s="222" t="s">
        <v>124</v>
      </c>
    </row>
    <row r="327" spans="2:65" s="1" customFormat="1" ht="22.5" customHeight="1">
      <c r="B327" s="39"/>
      <c r="C327" s="187" t="s">
        <v>500</v>
      </c>
      <c r="D327" s="187" t="s">
        <v>128</v>
      </c>
      <c r="E327" s="188" t="s">
        <v>501</v>
      </c>
      <c r="F327" s="189" t="s">
        <v>502</v>
      </c>
      <c r="G327" s="190" t="s">
        <v>296</v>
      </c>
      <c r="H327" s="191">
        <v>143</v>
      </c>
      <c r="I327" s="192"/>
      <c r="J327" s="193">
        <f>ROUND(I327*H327,2)</f>
        <v>0</v>
      </c>
      <c r="K327" s="189" t="s">
        <v>132</v>
      </c>
      <c r="L327" s="59"/>
      <c r="M327" s="194" t="s">
        <v>21</v>
      </c>
      <c r="N327" s="195" t="s">
        <v>46</v>
      </c>
      <c r="O327" s="40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AR327" s="22" t="s">
        <v>174</v>
      </c>
      <c r="AT327" s="22" t="s">
        <v>128</v>
      </c>
      <c r="AU327" s="22" t="s">
        <v>85</v>
      </c>
      <c r="AY327" s="22" t="s">
        <v>124</v>
      </c>
      <c r="BE327" s="198">
        <f>IF(N327="základní",J327,0)</f>
        <v>0</v>
      </c>
      <c r="BF327" s="198">
        <f>IF(N327="snížená",J327,0)</f>
        <v>0</v>
      </c>
      <c r="BG327" s="198">
        <f>IF(N327="zákl. přenesená",J327,0)</f>
        <v>0</v>
      </c>
      <c r="BH327" s="198">
        <f>IF(N327="sníž. přenesená",J327,0)</f>
        <v>0</v>
      </c>
      <c r="BI327" s="198">
        <f>IF(N327="nulová",J327,0)</f>
        <v>0</v>
      </c>
      <c r="BJ327" s="22" t="s">
        <v>83</v>
      </c>
      <c r="BK327" s="198">
        <f>ROUND(I327*H327,2)</f>
        <v>0</v>
      </c>
      <c r="BL327" s="22" t="s">
        <v>174</v>
      </c>
      <c r="BM327" s="22" t="s">
        <v>503</v>
      </c>
    </row>
    <row r="328" spans="2:51" s="11" customFormat="1" ht="13.5">
      <c r="B328" s="199"/>
      <c r="C328" s="200"/>
      <c r="D328" s="201" t="s">
        <v>135</v>
      </c>
      <c r="E328" s="202" t="s">
        <v>21</v>
      </c>
      <c r="F328" s="203" t="s">
        <v>504</v>
      </c>
      <c r="G328" s="200"/>
      <c r="H328" s="204">
        <v>143</v>
      </c>
      <c r="I328" s="205"/>
      <c r="J328" s="200"/>
      <c r="K328" s="200"/>
      <c r="L328" s="206"/>
      <c r="M328" s="207"/>
      <c r="N328" s="208"/>
      <c r="O328" s="208"/>
      <c r="P328" s="208"/>
      <c r="Q328" s="208"/>
      <c r="R328" s="208"/>
      <c r="S328" s="208"/>
      <c r="T328" s="209"/>
      <c r="AT328" s="210" t="s">
        <v>135</v>
      </c>
      <c r="AU328" s="210" t="s">
        <v>85</v>
      </c>
      <c r="AV328" s="11" t="s">
        <v>85</v>
      </c>
      <c r="AW328" s="11" t="s">
        <v>38</v>
      </c>
      <c r="AX328" s="11" t="s">
        <v>75</v>
      </c>
      <c r="AY328" s="210" t="s">
        <v>124</v>
      </c>
    </row>
    <row r="329" spans="2:51" s="12" customFormat="1" ht="13.5">
      <c r="B329" s="211"/>
      <c r="C329" s="212"/>
      <c r="D329" s="213" t="s">
        <v>135</v>
      </c>
      <c r="E329" s="214" t="s">
        <v>21</v>
      </c>
      <c r="F329" s="215" t="s">
        <v>137</v>
      </c>
      <c r="G329" s="212"/>
      <c r="H329" s="216">
        <v>143</v>
      </c>
      <c r="I329" s="217"/>
      <c r="J329" s="212"/>
      <c r="K329" s="212"/>
      <c r="L329" s="218"/>
      <c r="M329" s="219"/>
      <c r="N329" s="220"/>
      <c r="O329" s="220"/>
      <c r="P329" s="220"/>
      <c r="Q329" s="220"/>
      <c r="R329" s="220"/>
      <c r="S329" s="220"/>
      <c r="T329" s="221"/>
      <c r="AT329" s="222" t="s">
        <v>135</v>
      </c>
      <c r="AU329" s="222" t="s">
        <v>85</v>
      </c>
      <c r="AV329" s="12" t="s">
        <v>133</v>
      </c>
      <c r="AW329" s="12" t="s">
        <v>38</v>
      </c>
      <c r="AX329" s="12" t="s">
        <v>83</v>
      </c>
      <c r="AY329" s="222" t="s">
        <v>124</v>
      </c>
    </row>
    <row r="330" spans="2:65" s="1" customFormat="1" ht="22.5" customHeight="1">
      <c r="B330" s="39"/>
      <c r="C330" s="187" t="s">
        <v>505</v>
      </c>
      <c r="D330" s="187" t="s">
        <v>128</v>
      </c>
      <c r="E330" s="188" t="s">
        <v>506</v>
      </c>
      <c r="F330" s="189" t="s">
        <v>507</v>
      </c>
      <c r="G330" s="190" t="s">
        <v>296</v>
      </c>
      <c r="H330" s="191">
        <v>4</v>
      </c>
      <c r="I330" s="192"/>
      <c r="J330" s="193">
        <f>ROUND(I330*H330,2)</f>
        <v>0</v>
      </c>
      <c r="K330" s="189" t="s">
        <v>132</v>
      </c>
      <c r="L330" s="59"/>
      <c r="M330" s="194" t="s">
        <v>21</v>
      </c>
      <c r="N330" s="195" t="s">
        <v>46</v>
      </c>
      <c r="O330" s="40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7">
        <f>S330*H330</f>
        <v>0</v>
      </c>
      <c r="AR330" s="22" t="s">
        <v>174</v>
      </c>
      <c r="AT330" s="22" t="s">
        <v>128</v>
      </c>
      <c r="AU330" s="22" t="s">
        <v>85</v>
      </c>
      <c r="AY330" s="22" t="s">
        <v>124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22" t="s">
        <v>83</v>
      </c>
      <c r="BK330" s="198">
        <f>ROUND(I330*H330,2)</f>
        <v>0</v>
      </c>
      <c r="BL330" s="22" t="s">
        <v>174</v>
      </c>
      <c r="BM330" s="22" t="s">
        <v>508</v>
      </c>
    </row>
    <row r="331" spans="2:51" s="11" customFormat="1" ht="13.5">
      <c r="B331" s="199"/>
      <c r="C331" s="200"/>
      <c r="D331" s="201" t="s">
        <v>135</v>
      </c>
      <c r="E331" s="202" t="s">
        <v>21</v>
      </c>
      <c r="F331" s="203" t="s">
        <v>509</v>
      </c>
      <c r="G331" s="200"/>
      <c r="H331" s="204">
        <v>4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135</v>
      </c>
      <c r="AU331" s="210" t="s">
        <v>85</v>
      </c>
      <c r="AV331" s="11" t="s">
        <v>85</v>
      </c>
      <c r="AW331" s="11" t="s">
        <v>38</v>
      </c>
      <c r="AX331" s="11" t="s">
        <v>75</v>
      </c>
      <c r="AY331" s="210" t="s">
        <v>124</v>
      </c>
    </row>
    <row r="332" spans="2:51" s="12" customFormat="1" ht="13.5">
      <c r="B332" s="211"/>
      <c r="C332" s="212"/>
      <c r="D332" s="213" t="s">
        <v>135</v>
      </c>
      <c r="E332" s="214" t="s">
        <v>21</v>
      </c>
      <c r="F332" s="215" t="s">
        <v>137</v>
      </c>
      <c r="G332" s="212"/>
      <c r="H332" s="216">
        <v>4</v>
      </c>
      <c r="I332" s="217"/>
      <c r="J332" s="212"/>
      <c r="K332" s="212"/>
      <c r="L332" s="218"/>
      <c r="M332" s="219"/>
      <c r="N332" s="220"/>
      <c r="O332" s="220"/>
      <c r="P332" s="220"/>
      <c r="Q332" s="220"/>
      <c r="R332" s="220"/>
      <c r="S332" s="220"/>
      <c r="T332" s="221"/>
      <c r="AT332" s="222" t="s">
        <v>135</v>
      </c>
      <c r="AU332" s="222" t="s">
        <v>85</v>
      </c>
      <c r="AV332" s="12" t="s">
        <v>133</v>
      </c>
      <c r="AW332" s="12" t="s">
        <v>38</v>
      </c>
      <c r="AX332" s="12" t="s">
        <v>83</v>
      </c>
      <c r="AY332" s="222" t="s">
        <v>124</v>
      </c>
    </row>
    <row r="333" spans="2:65" s="1" customFormat="1" ht="22.5" customHeight="1">
      <c r="B333" s="39"/>
      <c r="C333" s="223" t="s">
        <v>510</v>
      </c>
      <c r="D333" s="223" t="s">
        <v>147</v>
      </c>
      <c r="E333" s="224" t="s">
        <v>511</v>
      </c>
      <c r="F333" s="225" t="s">
        <v>512</v>
      </c>
      <c r="G333" s="226" t="s">
        <v>296</v>
      </c>
      <c r="H333" s="227">
        <v>4</v>
      </c>
      <c r="I333" s="228"/>
      <c r="J333" s="229">
        <f>ROUND(I333*H333,2)</f>
        <v>0</v>
      </c>
      <c r="K333" s="225" t="s">
        <v>132</v>
      </c>
      <c r="L333" s="230"/>
      <c r="M333" s="231" t="s">
        <v>21</v>
      </c>
      <c r="N333" s="232" t="s">
        <v>46</v>
      </c>
      <c r="O333" s="40"/>
      <c r="P333" s="196">
        <f>O333*H333</f>
        <v>0</v>
      </c>
      <c r="Q333" s="196">
        <v>0.077</v>
      </c>
      <c r="R333" s="196">
        <f>Q333*H333</f>
        <v>0.308</v>
      </c>
      <c r="S333" s="196">
        <v>0</v>
      </c>
      <c r="T333" s="197">
        <f>S333*H333</f>
        <v>0</v>
      </c>
      <c r="AR333" s="22" t="s">
        <v>243</v>
      </c>
      <c r="AT333" s="22" t="s">
        <v>147</v>
      </c>
      <c r="AU333" s="22" t="s">
        <v>85</v>
      </c>
      <c r="AY333" s="22" t="s">
        <v>124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22" t="s">
        <v>83</v>
      </c>
      <c r="BK333" s="198">
        <f>ROUND(I333*H333,2)</f>
        <v>0</v>
      </c>
      <c r="BL333" s="22" t="s">
        <v>174</v>
      </c>
      <c r="BM333" s="22" t="s">
        <v>513</v>
      </c>
    </row>
    <row r="334" spans="2:51" s="11" customFormat="1" ht="13.5">
      <c r="B334" s="199"/>
      <c r="C334" s="200"/>
      <c r="D334" s="201" t="s">
        <v>135</v>
      </c>
      <c r="E334" s="202" t="s">
        <v>21</v>
      </c>
      <c r="F334" s="203" t="s">
        <v>509</v>
      </c>
      <c r="G334" s="200"/>
      <c r="H334" s="204">
        <v>4</v>
      </c>
      <c r="I334" s="205"/>
      <c r="J334" s="200"/>
      <c r="K334" s="200"/>
      <c r="L334" s="206"/>
      <c r="M334" s="207"/>
      <c r="N334" s="208"/>
      <c r="O334" s="208"/>
      <c r="P334" s="208"/>
      <c r="Q334" s="208"/>
      <c r="R334" s="208"/>
      <c r="S334" s="208"/>
      <c r="T334" s="209"/>
      <c r="AT334" s="210" t="s">
        <v>135</v>
      </c>
      <c r="AU334" s="210" t="s">
        <v>85</v>
      </c>
      <c r="AV334" s="11" t="s">
        <v>85</v>
      </c>
      <c r="AW334" s="11" t="s">
        <v>38</v>
      </c>
      <c r="AX334" s="11" t="s">
        <v>75</v>
      </c>
      <c r="AY334" s="210" t="s">
        <v>124</v>
      </c>
    </row>
    <row r="335" spans="2:51" s="12" customFormat="1" ht="13.5">
      <c r="B335" s="211"/>
      <c r="C335" s="212"/>
      <c r="D335" s="213" t="s">
        <v>135</v>
      </c>
      <c r="E335" s="214" t="s">
        <v>21</v>
      </c>
      <c r="F335" s="215" t="s">
        <v>137</v>
      </c>
      <c r="G335" s="212"/>
      <c r="H335" s="216">
        <v>4</v>
      </c>
      <c r="I335" s="217"/>
      <c r="J335" s="212"/>
      <c r="K335" s="212"/>
      <c r="L335" s="218"/>
      <c r="M335" s="219"/>
      <c r="N335" s="220"/>
      <c r="O335" s="220"/>
      <c r="P335" s="220"/>
      <c r="Q335" s="220"/>
      <c r="R335" s="220"/>
      <c r="S335" s="220"/>
      <c r="T335" s="221"/>
      <c r="AT335" s="222" t="s">
        <v>135</v>
      </c>
      <c r="AU335" s="222" t="s">
        <v>85</v>
      </c>
      <c r="AV335" s="12" t="s">
        <v>133</v>
      </c>
      <c r="AW335" s="12" t="s">
        <v>38</v>
      </c>
      <c r="AX335" s="12" t="s">
        <v>83</v>
      </c>
      <c r="AY335" s="222" t="s">
        <v>124</v>
      </c>
    </row>
    <row r="336" spans="2:65" s="1" customFormat="1" ht="22.5" customHeight="1">
      <c r="B336" s="39"/>
      <c r="C336" s="187" t="s">
        <v>514</v>
      </c>
      <c r="D336" s="187" t="s">
        <v>128</v>
      </c>
      <c r="E336" s="188" t="s">
        <v>515</v>
      </c>
      <c r="F336" s="189" t="s">
        <v>516</v>
      </c>
      <c r="G336" s="190" t="s">
        <v>296</v>
      </c>
      <c r="H336" s="191">
        <v>4</v>
      </c>
      <c r="I336" s="192"/>
      <c r="J336" s="193">
        <f>ROUND(I336*H336,2)</f>
        <v>0</v>
      </c>
      <c r="K336" s="189" t="s">
        <v>132</v>
      </c>
      <c r="L336" s="59"/>
      <c r="M336" s="194" t="s">
        <v>21</v>
      </c>
      <c r="N336" s="195" t="s">
        <v>46</v>
      </c>
      <c r="O336" s="40"/>
      <c r="P336" s="196">
        <f>O336*H336</f>
        <v>0</v>
      </c>
      <c r="Q336" s="196">
        <v>0</v>
      </c>
      <c r="R336" s="196">
        <f>Q336*H336</f>
        <v>0</v>
      </c>
      <c r="S336" s="196">
        <v>0</v>
      </c>
      <c r="T336" s="197">
        <f>S336*H336</f>
        <v>0</v>
      </c>
      <c r="AR336" s="22" t="s">
        <v>174</v>
      </c>
      <c r="AT336" s="22" t="s">
        <v>128</v>
      </c>
      <c r="AU336" s="22" t="s">
        <v>85</v>
      </c>
      <c r="AY336" s="22" t="s">
        <v>124</v>
      </c>
      <c r="BE336" s="198">
        <f>IF(N336="základní",J336,0)</f>
        <v>0</v>
      </c>
      <c r="BF336" s="198">
        <f>IF(N336="snížená",J336,0)</f>
        <v>0</v>
      </c>
      <c r="BG336" s="198">
        <f>IF(N336="zákl. přenesená",J336,0)</f>
        <v>0</v>
      </c>
      <c r="BH336" s="198">
        <f>IF(N336="sníž. přenesená",J336,0)</f>
        <v>0</v>
      </c>
      <c r="BI336" s="198">
        <f>IF(N336="nulová",J336,0)</f>
        <v>0</v>
      </c>
      <c r="BJ336" s="22" t="s">
        <v>83</v>
      </c>
      <c r="BK336" s="198">
        <f>ROUND(I336*H336,2)</f>
        <v>0</v>
      </c>
      <c r="BL336" s="22" t="s">
        <v>174</v>
      </c>
      <c r="BM336" s="22" t="s">
        <v>517</v>
      </c>
    </row>
    <row r="337" spans="2:51" s="11" customFormat="1" ht="13.5">
      <c r="B337" s="199"/>
      <c r="C337" s="200"/>
      <c r="D337" s="201" t="s">
        <v>135</v>
      </c>
      <c r="E337" s="202" t="s">
        <v>21</v>
      </c>
      <c r="F337" s="203" t="s">
        <v>509</v>
      </c>
      <c r="G337" s="200"/>
      <c r="H337" s="204">
        <v>4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135</v>
      </c>
      <c r="AU337" s="210" t="s">
        <v>85</v>
      </c>
      <c r="AV337" s="11" t="s">
        <v>85</v>
      </c>
      <c r="AW337" s="11" t="s">
        <v>38</v>
      </c>
      <c r="AX337" s="11" t="s">
        <v>75</v>
      </c>
      <c r="AY337" s="210" t="s">
        <v>124</v>
      </c>
    </row>
    <row r="338" spans="2:51" s="12" customFormat="1" ht="13.5">
      <c r="B338" s="211"/>
      <c r="C338" s="212"/>
      <c r="D338" s="213" t="s">
        <v>135</v>
      </c>
      <c r="E338" s="214" t="s">
        <v>21</v>
      </c>
      <c r="F338" s="215" t="s">
        <v>137</v>
      </c>
      <c r="G338" s="212"/>
      <c r="H338" s="216">
        <v>4</v>
      </c>
      <c r="I338" s="217"/>
      <c r="J338" s="212"/>
      <c r="K338" s="212"/>
      <c r="L338" s="218"/>
      <c r="M338" s="219"/>
      <c r="N338" s="220"/>
      <c r="O338" s="220"/>
      <c r="P338" s="220"/>
      <c r="Q338" s="220"/>
      <c r="R338" s="220"/>
      <c r="S338" s="220"/>
      <c r="T338" s="221"/>
      <c r="AT338" s="222" t="s">
        <v>135</v>
      </c>
      <c r="AU338" s="222" t="s">
        <v>85</v>
      </c>
      <c r="AV338" s="12" t="s">
        <v>133</v>
      </c>
      <c r="AW338" s="12" t="s">
        <v>38</v>
      </c>
      <c r="AX338" s="12" t="s">
        <v>83</v>
      </c>
      <c r="AY338" s="222" t="s">
        <v>124</v>
      </c>
    </row>
    <row r="339" spans="2:65" s="1" customFormat="1" ht="22.5" customHeight="1">
      <c r="B339" s="39"/>
      <c r="C339" s="223" t="s">
        <v>518</v>
      </c>
      <c r="D339" s="223" t="s">
        <v>147</v>
      </c>
      <c r="E339" s="224" t="s">
        <v>519</v>
      </c>
      <c r="F339" s="225" t="s">
        <v>520</v>
      </c>
      <c r="G339" s="226" t="s">
        <v>296</v>
      </c>
      <c r="H339" s="227">
        <v>4</v>
      </c>
      <c r="I339" s="228"/>
      <c r="J339" s="229">
        <f>ROUND(I339*H339,2)</f>
        <v>0</v>
      </c>
      <c r="K339" s="225" t="s">
        <v>132</v>
      </c>
      <c r="L339" s="230"/>
      <c r="M339" s="231" t="s">
        <v>21</v>
      </c>
      <c r="N339" s="232" t="s">
        <v>46</v>
      </c>
      <c r="O339" s="40"/>
      <c r="P339" s="196">
        <f>O339*H339</f>
        <v>0</v>
      </c>
      <c r="Q339" s="196">
        <v>0.0047</v>
      </c>
      <c r="R339" s="196">
        <f>Q339*H339</f>
        <v>0.0188</v>
      </c>
      <c r="S339" s="196">
        <v>0</v>
      </c>
      <c r="T339" s="197">
        <f>S339*H339</f>
        <v>0</v>
      </c>
      <c r="AR339" s="22" t="s">
        <v>243</v>
      </c>
      <c r="AT339" s="22" t="s">
        <v>147</v>
      </c>
      <c r="AU339" s="22" t="s">
        <v>85</v>
      </c>
      <c r="AY339" s="22" t="s">
        <v>124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22" t="s">
        <v>83</v>
      </c>
      <c r="BK339" s="198">
        <f>ROUND(I339*H339,2)</f>
        <v>0</v>
      </c>
      <c r="BL339" s="22" t="s">
        <v>174</v>
      </c>
      <c r="BM339" s="22" t="s">
        <v>521</v>
      </c>
    </row>
    <row r="340" spans="2:51" s="11" customFormat="1" ht="13.5">
      <c r="B340" s="199"/>
      <c r="C340" s="200"/>
      <c r="D340" s="201" t="s">
        <v>135</v>
      </c>
      <c r="E340" s="202" t="s">
        <v>21</v>
      </c>
      <c r="F340" s="203" t="s">
        <v>509</v>
      </c>
      <c r="G340" s="200"/>
      <c r="H340" s="204">
        <v>4</v>
      </c>
      <c r="I340" s="205"/>
      <c r="J340" s="200"/>
      <c r="K340" s="200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135</v>
      </c>
      <c r="AU340" s="210" t="s">
        <v>85</v>
      </c>
      <c r="AV340" s="11" t="s">
        <v>85</v>
      </c>
      <c r="AW340" s="11" t="s">
        <v>38</v>
      </c>
      <c r="AX340" s="11" t="s">
        <v>75</v>
      </c>
      <c r="AY340" s="210" t="s">
        <v>124</v>
      </c>
    </row>
    <row r="341" spans="2:51" s="12" customFormat="1" ht="13.5">
      <c r="B341" s="211"/>
      <c r="C341" s="212"/>
      <c r="D341" s="213" t="s">
        <v>135</v>
      </c>
      <c r="E341" s="214" t="s">
        <v>21</v>
      </c>
      <c r="F341" s="215" t="s">
        <v>137</v>
      </c>
      <c r="G341" s="212"/>
      <c r="H341" s="216">
        <v>4</v>
      </c>
      <c r="I341" s="217"/>
      <c r="J341" s="212"/>
      <c r="K341" s="212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135</v>
      </c>
      <c r="AU341" s="222" t="s">
        <v>85</v>
      </c>
      <c r="AV341" s="12" t="s">
        <v>133</v>
      </c>
      <c r="AW341" s="12" t="s">
        <v>38</v>
      </c>
      <c r="AX341" s="12" t="s">
        <v>83</v>
      </c>
      <c r="AY341" s="222" t="s">
        <v>124</v>
      </c>
    </row>
    <row r="342" spans="2:65" s="1" customFormat="1" ht="31.5" customHeight="1">
      <c r="B342" s="39"/>
      <c r="C342" s="187" t="s">
        <v>522</v>
      </c>
      <c r="D342" s="187" t="s">
        <v>128</v>
      </c>
      <c r="E342" s="188" t="s">
        <v>523</v>
      </c>
      <c r="F342" s="189" t="s">
        <v>524</v>
      </c>
      <c r="G342" s="190" t="s">
        <v>384</v>
      </c>
      <c r="H342" s="238"/>
      <c r="I342" s="192"/>
      <c r="J342" s="193">
        <f>ROUND(I342*H342,2)</f>
        <v>0</v>
      </c>
      <c r="K342" s="189" t="s">
        <v>132</v>
      </c>
      <c r="L342" s="59"/>
      <c r="M342" s="194" t="s">
        <v>21</v>
      </c>
      <c r="N342" s="239" t="s">
        <v>46</v>
      </c>
      <c r="O342" s="240"/>
      <c r="P342" s="241">
        <f>O342*H342</f>
        <v>0</v>
      </c>
      <c r="Q342" s="241">
        <v>0</v>
      </c>
      <c r="R342" s="241">
        <f>Q342*H342</f>
        <v>0</v>
      </c>
      <c r="S342" s="241">
        <v>0</v>
      </c>
      <c r="T342" s="242">
        <f>S342*H342</f>
        <v>0</v>
      </c>
      <c r="AR342" s="22" t="s">
        <v>174</v>
      </c>
      <c r="AT342" s="22" t="s">
        <v>128</v>
      </c>
      <c r="AU342" s="22" t="s">
        <v>85</v>
      </c>
      <c r="AY342" s="22" t="s">
        <v>124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22" t="s">
        <v>83</v>
      </c>
      <c r="BK342" s="198">
        <f>ROUND(I342*H342,2)</f>
        <v>0</v>
      </c>
      <c r="BL342" s="22" t="s">
        <v>174</v>
      </c>
      <c r="BM342" s="22" t="s">
        <v>525</v>
      </c>
    </row>
    <row r="343" spans="2:12" s="1" customFormat="1" ht="6.95" customHeight="1">
      <c r="B343" s="54"/>
      <c r="C343" s="55"/>
      <c r="D343" s="55"/>
      <c r="E343" s="55"/>
      <c r="F343" s="55"/>
      <c r="G343" s="55"/>
      <c r="H343" s="55"/>
      <c r="I343" s="133"/>
      <c r="J343" s="55"/>
      <c r="K343" s="55"/>
      <c r="L343" s="59"/>
    </row>
  </sheetData>
  <sheetProtection algorithmName="SHA-512" hashValue="lF2Ixp6xcaxYOok59ft6QzRZzVax1p2G7xdERJDt/0a0PcR8fYuazU7W5MJfUp3T1X0c+Si5PWzd4J/40XzHVw==" saltValue="hXFoHFLelsdv2tUQPSMNEQ==" spinCount="100000" sheet="1" objects="1" scenarios="1" formatCells="0" formatColumns="0" formatRows="0" sort="0" autoFilter="0"/>
  <autoFilter ref="C84:K342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3" customFormat="1" ht="45" customHeight="1">
      <c r="B3" s="247"/>
      <c r="C3" s="370" t="s">
        <v>526</v>
      </c>
      <c r="D3" s="370"/>
      <c r="E3" s="370"/>
      <c r="F3" s="370"/>
      <c r="G3" s="370"/>
      <c r="H3" s="370"/>
      <c r="I3" s="370"/>
      <c r="J3" s="370"/>
      <c r="K3" s="248"/>
    </row>
    <row r="4" spans="2:11" ht="25.5" customHeight="1">
      <c r="B4" s="249"/>
      <c r="C4" s="374" t="s">
        <v>527</v>
      </c>
      <c r="D4" s="374"/>
      <c r="E4" s="374"/>
      <c r="F4" s="374"/>
      <c r="G4" s="374"/>
      <c r="H4" s="374"/>
      <c r="I4" s="374"/>
      <c r="J4" s="374"/>
      <c r="K4" s="250"/>
    </row>
    <row r="5" spans="2:11" ht="5.25" customHeight="1">
      <c r="B5" s="249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9"/>
      <c r="C6" s="373" t="s">
        <v>528</v>
      </c>
      <c r="D6" s="373"/>
      <c r="E6" s="373"/>
      <c r="F6" s="373"/>
      <c r="G6" s="373"/>
      <c r="H6" s="373"/>
      <c r="I6" s="373"/>
      <c r="J6" s="373"/>
      <c r="K6" s="250"/>
    </row>
    <row r="7" spans="2:11" ht="15" customHeight="1">
      <c r="B7" s="253"/>
      <c r="C7" s="373" t="s">
        <v>529</v>
      </c>
      <c r="D7" s="373"/>
      <c r="E7" s="373"/>
      <c r="F7" s="373"/>
      <c r="G7" s="373"/>
      <c r="H7" s="373"/>
      <c r="I7" s="373"/>
      <c r="J7" s="373"/>
      <c r="K7" s="250"/>
    </row>
    <row r="8" spans="2:1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pans="2:11" ht="15" customHeight="1">
      <c r="B9" s="253"/>
      <c r="C9" s="373" t="s">
        <v>530</v>
      </c>
      <c r="D9" s="373"/>
      <c r="E9" s="373"/>
      <c r="F9" s="373"/>
      <c r="G9" s="373"/>
      <c r="H9" s="373"/>
      <c r="I9" s="373"/>
      <c r="J9" s="373"/>
      <c r="K9" s="250"/>
    </row>
    <row r="10" spans="2:11" ht="15" customHeight="1">
      <c r="B10" s="253"/>
      <c r="C10" s="252"/>
      <c r="D10" s="373" t="s">
        <v>531</v>
      </c>
      <c r="E10" s="373"/>
      <c r="F10" s="373"/>
      <c r="G10" s="373"/>
      <c r="H10" s="373"/>
      <c r="I10" s="373"/>
      <c r="J10" s="373"/>
      <c r="K10" s="250"/>
    </row>
    <row r="11" spans="2:11" ht="15" customHeight="1">
      <c r="B11" s="253"/>
      <c r="C11" s="254"/>
      <c r="D11" s="373" t="s">
        <v>532</v>
      </c>
      <c r="E11" s="373"/>
      <c r="F11" s="373"/>
      <c r="G11" s="373"/>
      <c r="H11" s="373"/>
      <c r="I11" s="373"/>
      <c r="J11" s="373"/>
      <c r="K11" s="250"/>
    </row>
    <row r="12" spans="2:11" ht="12.75" customHeight="1">
      <c r="B12" s="253"/>
      <c r="C12" s="254"/>
      <c r="D12" s="254"/>
      <c r="E12" s="254"/>
      <c r="F12" s="254"/>
      <c r="G12" s="254"/>
      <c r="H12" s="254"/>
      <c r="I12" s="254"/>
      <c r="J12" s="254"/>
      <c r="K12" s="250"/>
    </row>
    <row r="13" spans="2:11" ht="15" customHeight="1">
      <c r="B13" s="253"/>
      <c r="C13" s="254"/>
      <c r="D13" s="373" t="s">
        <v>533</v>
      </c>
      <c r="E13" s="373"/>
      <c r="F13" s="373"/>
      <c r="G13" s="373"/>
      <c r="H13" s="373"/>
      <c r="I13" s="373"/>
      <c r="J13" s="373"/>
      <c r="K13" s="250"/>
    </row>
    <row r="14" spans="2:11" ht="15" customHeight="1">
      <c r="B14" s="253"/>
      <c r="C14" s="254"/>
      <c r="D14" s="373" t="s">
        <v>534</v>
      </c>
      <c r="E14" s="373"/>
      <c r="F14" s="373"/>
      <c r="G14" s="373"/>
      <c r="H14" s="373"/>
      <c r="I14" s="373"/>
      <c r="J14" s="373"/>
      <c r="K14" s="250"/>
    </row>
    <row r="15" spans="2:11" ht="15" customHeight="1">
      <c r="B15" s="253"/>
      <c r="C15" s="254"/>
      <c r="D15" s="373" t="s">
        <v>535</v>
      </c>
      <c r="E15" s="373"/>
      <c r="F15" s="373"/>
      <c r="G15" s="373"/>
      <c r="H15" s="373"/>
      <c r="I15" s="373"/>
      <c r="J15" s="373"/>
      <c r="K15" s="250"/>
    </row>
    <row r="16" spans="2:11" ht="15" customHeight="1">
      <c r="B16" s="253"/>
      <c r="C16" s="254"/>
      <c r="D16" s="254"/>
      <c r="E16" s="255" t="s">
        <v>82</v>
      </c>
      <c r="F16" s="373" t="s">
        <v>536</v>
      </c>
      <c r="G16" s="373"/>
      <c r="H16" s="373"/>
      <c r="I16" s="373"/>
      <c r="J16" s="373"/>
      <c r="K16" s="250"/>
    </row>
    <row r="17" spans="2:11" ht="15" customHeight="1">
      <c r="B17" s="253"/>
      <c r="C17" s="254"/>
      <c r="D17" s="254"/>
      <c r="E17" s="255" t="s">
        <v>537</v>
      </c>
      <c r="F17" s="373" t="s">
        <v>538</v>
      </c>
      <c r="G17" s="373"/>
      <c r="H17" s="373"/>
      <c r="I17" s="373"/>
      <c r="J17" s="373"/>
      <c r="K17" s="250"/>
    </row>
    <row r="18" spans="2:11" ht="15" customHeight="1">
      <c r="B18" s="253"/>
      <c r="C18" s="254"/>
      <c r="D18" s="254"/>
      <c r="E18" s="255" t="s">
        <v>539</v>
      </c>
      <c r="F18" s="373" t="s">
        <v>540</v>
      </c>
      <c r="G18" s="373"/>
      <c r="H18" s="373"/>
      <c r="I18" s="373"/>
      <c r="J18" s="373"/>
      <c r="K18" s="250"/>
    </row>
    <row r="19" spans="2:11" ht="15" customHeight="1">
      <c r="B19" s="253"/>
      <c r="C19" s="254"/>
      <c r="D19" s="254"/>
      <c r="E19" s="255" t="s">
        <v>541</v>
      </c>
      <c r="F19" s="373" t="s">
        <v>542</v>
      </c>
      <c r="G19" s="373"/>
      <c r="H19" s="373"/>
      <c r="I19" s="373"/>
      <c r="J19" s="373"/>
      <c r="K19" s="250"/>
    </row>
    <row r="20" spans="2:11" ht="15" customHeight="1">
      <c r="B20" s="253"/>
      <c r="C20" s="254"/>
      <c r="D20" s="254"/>
      <c r="E20" s="255" t="s">
        <v>543</v>
      </c>
      <c r="F20" s="373" t="s">
        <v>544</v>
      </c>
      <c r="G20" s="373"/>
      <c r="H20" s="373"/>
      <c r="I20" s="373"/>
      <c r="J20" s="373"/>
      <c r="K20" s="250"/>
    </row>
    <row r="21" spans="2:11" ht="15" customHeight="1">
      <c r="B21" s="253"/>
      <c r="C21" s="254"/>
      <c r="D21" s="254"/>
      <c r="E21" s="255" t="s">
        <v>545</v>
      </c>
      <c r="F21" s="373" t="s">
        <v>546</v>
      </c>
      <c r="G21" s="373"/>
      <c r="H21" s="373"/>
      <c r="I21" s="373"/>
      <c r="J21" s="373"/>
      <c r="K21" s="250"/>
    </row>
    <row r="22" spans="2:11" ht="12.75" customHeight="1">
      <c r="B22" s="253"/>
      <c r="C22" s="254"/>
      <c r="D22" s="254"/>
      <c r="E22" s="254"/>
      <c r="F22" s="254"/>
      <c r="G22" s="254"/>
      <c r="H22" s="254"/>
      <c r="I22" s="254"/>
      <c r="J22" s="254"/>
      <c r="K22" s="250"/>
    </row>
    <row r="23" spans="2:11" ht="15" customHeight="1">
      <c r="B23" s="253"/>
      <c r="C23" s="373" t="s">
        <v>547</v>
      </c>
      <c r="D23" s="373"/>
      <c r="E23" s="373"/>
      <c r="F23" s="373"/>
      <c r="G23" s="373"/>
      <c r="H23" s="373"/>
      <c r="I23" s="373"/>
      <c r="J23" s="373"/>
      <c r="K23" s="250"/>
    </row>
    <row r="24" spans="2:11" ht="15" customHeight="1">
      <c r="B24" s="253"/>
      <c r="C24" s="373" t="s">
        <v>548</v>
      </c>
      <c r="D24" s="373"/>
      <c r="E24" s="373"/>
      <c r="F24" s="373"/>
      <c r="G24" s="373"/>
      <c r="H24" s="373"/>
      <c r="I24" s="373"/>
      <c r="J24" s="373"/>
      <c r="K24" s="250"/>
    </row>
    <row r="25" spans="2:11" ht="15" customHeight="1">
      <c r="B25" s="253"/>
      <c r="C25" s="252"/>
      <c r="D25" s="373" t="s">
        <v>549</v>
      </c>
      <c r="E25" s="373"/>
      <c r="F25" s="373"/>
      <c r="G25" s="373"/>
      <c r="H25" s="373"/>
      <c r="I25" s="373"/>
      <c r="J25" s="373"/>
      <c r="K25" s="250"/>
    </row>
    <row r="26" spans="2:11" ht="15" customHeight="1">
      <c r="B26" s="253"/>
      <c r="C26" s="254"/>
      <c r="D26" s="373" t="s">
        <v>550</v>
      </c>
      <c r="E26" s="373"/>
      <c r="F26" s="373"/>
      <c r="G26" s="373"/>
      <c r="H26" s="373"/>
      <c r="I26" s="373"/>
      <c r="J26" s="373"/>
      <c r="K26" s="250"/>
    </row>
    <row r="27" spans="2:11" ht="12.75" customHeight="1">
      <c r="B27" s="253"/>
      <c r="C27" s="254"/>
      <c r="D27" s="254"/>
      <c r="E27" s="254"/>
      <c r="F27" s="254"/>
      <c r="G27" s="254"/>
      <c r="H27" s="254"/>
      <c r="I27" s="254"/>
      <c r="J27" s="254"/>
      <c r="K27" s="250"/>
    </row>
    <row r="28" spans="2:11" ht="15" customHeight="1">
      <c r="B28" s="253"/>
      <c r="C28" s="254"/>
      <c r="D28" s="373" t="s">
        <v>551</v>
      </c>
      <c r="E28" s="373"/>
      <c r="F28" s="373"/>
      <c r="G28" s="373"/>
      <c r="H28" s="373"/>
      <c r="I28" s="373"/>
      <c r="J28" s="373"/>
      <c r="K28" s="250"/>
    </row>
    <row r="29" spans="2:11" ht="15" customHeight="1">
      <c r="B29" s="253"/>
      <c r="C29" s="254"/>
      <c r="D29" s="373" t="s">
        <v>552</v>
      </c>
      <c r="E29" s="373"/>
      <c r="F29" s="373"/>
      <c r="G29" s="373"/>
      <c r="H29" s="373"/>
      <c r="I29" s="373"/>
      <c r="J29" s="373"/>
      <c r="K29" s="250"/>
    </row>
    <row r="30" spans="2:11" ht="12.75" customHeight="1">
      <c r="B30" s="253"/>
      <c r="C30" s="254"/>
      <c r="D30" s="254"/>
      <c r="E30" s="254"/>
      <c r="F30" s="254"/>
      <c r="G30" s="254"/>
      <c r="H30" s="254"/>
      <c r="I30" s="254"/>
      <c r="J30" s="254"/>
      <c r="K30" s="250"/>
    </row>
    <row r="31" spans="2:11" ht="15" customHeight="1">
      <c r="B31" s="253"/>
      <c r="C31" s="254"/>
      <c r="D31" s="373" t="s">
        <v>553</v>
      </c>
      <c r="E31" s="373"/>
      <c r="F31" s="373"/>
      <c r="G31" s="373"/>
      <c r="H31" s="373"/>
      <c r="I31" s="373"/>
      <c r="J31" s="373"/>
      <c r="K31" s="250"/>
    </row>
    <row r="32" spans="2:11" ht="15" customHeight="1">
      <c r="B32" s="253"/>
      <c r="C32" s="254"/>
      <c r="D32" s="373" t="s">
        <v>554</v>
      </c>
      <c r="E32" s="373"/>
      <c r="F32" s="373"/>
      <c r="G32" s="373"/>
      <c r="H32" s="373"/>
      <c r="I32" s="373"/>
      <c r="J32" s="373"/>
      <c r="K32" s="250"/>
    </row>
    <row r="33" spans="2:11" ht="15" customHeight="1">
      <c r="B33" s="253"/>
      <c r="C33" s="254"/>
      <c r="D33" s="373" t="s">
        <v>555</v>
      </c>
      <c r="E33" s="373"/>
      <c r="F33" s="373"/>
      <c r="G33" s="373"/>
      <c r="H33" s="373"/>
      <c r="I33" s="373"/>
      <c r="J33" s="373"/>
      <c r="K33" s="250"/>
    </row>
    <row r="34" spans="2:11" ht="15" customHeight="1">
      <c r="B34" s="253"/>
      <c r="C34" s="254"/>
      <c r="D34" s="252"/>
      <c r="E34" s="256" t="s">
        <v>109</v>
      </c>
      <c r="F34" s="252"/>
      <c r="G34" s="373" t="s">
        <v>556</v>
      </c>
      <c r="H34" s="373"/>
      <c r="I34" s="373"/>
      <c r="J34" s="373"/>
      <c r="K34" s="250"/>
    </row>
    <row r="35" spans="2:11" ht="30.75" customHeight="1">
      <c r="B35" s="253"/>
      <c r="C35" s="254"/>
      <c r="D35" s="252"/>
      <c r="E35" s="256" t="s">
        <v>557</v>
      </c>
      <c r="F35" s="252"/>
      <c r="G35" s="373" t="s">
        <v>558</v>
      </c>
      <c r="H35" s="373"/>
      <c r="I35" s="373"/>
      <c r="J35" s="373"/>
      <c r="K35" s="250"/>
    </row>
    <row r="36" spans="2:11" ht="15" customHeight="1">
      <c r="B36" s="253"/>
      <c r="C36" s="254"/>
      <c r="D36" s="252"/>
      <c r="E36" s="256" t="s">
        <v>56</v>
      </c>
      <c r="F36" s="252"/>
      <c r="G36" s="373" t="s">
        <v>559</v>
      </c>
      <c r="H36" s="373"/>
      <c r="I36" s="373"/>
      <c r="J36" s="373"/>
      <c r="K36" s="250"/>
    </row>
    <row r="37" spans="2:11" ht="15" customHeight="1">
      <c r="B37" s="253"/>
      <c r="C37" s="254"/>
      <c r="D37" s="252"/>
      <c r="E37" s="256" t="s">
        <v>110</v>
      </c>
      <c r="F37" s="252"/>
      <c r="G37" s="373" t="s">
        <v>560</v>
      </c>
      <c r="H37" s="373"/>
      <c r="I37" s="373"/>
      <c r="J37" s="373"/>
      <c r="K37" s="250"/>
    </row>
    <row r="38" spans="2:11" ht="15" customHeight="1">
      <c r="B38" s="253"/>
      <c r="C38" s="254"/>
      <c r="D38" s="252"/>
      <c r="E38" s="256" t="s">
        <v>111</v>
      </c>
      <c r="F38" s="252"/>
      <c r="G38" s="373" t="s">
        <v>561</v>
      </c>
      <c r="H38" s="373"/>
      <c r="I38" s="373"/>
      <c r="J38" s="373"/>
      <c r="K38" s="250"/>
    </row>
    <row r="39" spans="2:11" ht="15" customHeight="1">
      <c r="B39" s="253"/>
      <c r="C39" s="254"/>
      <c r="D39" s="252"/>
      <c r="E39" s="256" t="s">
        <v>112</v>
      </c>
      <c r="F39" s="252"/>
      <c r="G39" s="373" t="s">
        <v>562</v>
      </c>
      <c r="H39" s="373"/>
      <c r="I39" s="373"/>
      <c r="J39" s="373"/>
      <c r="K39" s="250"/>
    </row>
    <row r="40" spans="2:11" ht="15" customHeight="1">
      <c r="B40" s="253"/>
      <c r="C40" s="254"/>
      <c r="D40" s="252"/>
      <c r="E40" s="256" t="s">
        <v>563</v>
      </c>
      <c r="F40" s="252"/>
      <c r="G40" s="373" t="s">
        <v>564</v>
      </c>
      <c r="H40" s="373"/>
      <c r="I40" s="373"/>
      <c r="J40" s="373"/>
      <c r="K40" s="250"/>
    </row>
    <row r="41" spans="2:11" ht="15" customHeight="1">
      <c r="B41" s="253"/>
      <c r="C41" s="254"/>
      <c r="D41" s="252"/>
      <c r="E41" s="256"/>
      <c r="F41" s="252"/>
      <c r="G41" s="373" t="s">
        <v>565</v>
      </c>
      <c r="H41" s="373"/>
      <c r="I41" s="373"/>
      <c r="J41" s="373"/>
      <c r="K41" s="250"/>
    </row>
    <row r="42" spans="2:11" ht="15" customHeight="1">
      <c r="B42" s="253"/>
      <c r="C42" s="254"/>
      <c r="D42" s="252"/>
      <c r="E42" s="256" t="s">
        <v>566</v>
      </c>
      <c r="F42" s="252"/>
      <c r="G42" s="373" t="s">
        <v>567</v>
      </c>
      <c r="H42" s="373"/>
      <c r="I42" s="373"/>
      <c r="J42" s="373"/>
      <c r="K42" s="250"/>
    </row>
    <row r="43" spans="2:11" ht="15" customHeight="1">
      <c r="B43" s="253"/>
      <c r="C43" s="254"/>
      <c r="D43" s="252"/>
      <c r="E43" s="256" t="s">
        <v>114</v>
      </c>
      <c r="F43" s="252"/>
      <c r="G43" s="373" t="s">
        <v>568</v>
      </c>
      <c r="H43" s="373"/>
      <c r="I43" s="373"/>
      <c r="J43" s="373"/>
      <c r="K43" s="250"/>
    </row>
    <row r="44" spans="2:11" ht="12.75" customHeight="1">
      <c r="B44" s="253"/>
      <c r="C44" s="254"/>
      <c r="D44" s="252"/>
      <c r="E44" s="252"/>
      <c r="F44" s="252"/>
      <c r="G44" s="252"/>
      <c r="H44" s="252"/>
      <c r="I44" s="252"/>
      <c r="J44" s="252"/>
      <c r="K44" s="250"/>
    </row>
    <row r="45" spans="2:11" ht="15" customHeight="1">
      <c r="B45" s="253"/>
      <c r="C45" s="254"/>
      <c r="D45" s="373" t="s">
        <v>569</v>
      </c>
      <c r="E45" s="373"/>
      <c r="F45" s="373"/>
      <c r="G45" s="373"/>
      <c r="H45" s="373"/>
      <c r="I45" s="373"/>
      <c r="J45" s="373"/>
      <c r="K45" s="250"/>
    </row>
    <row r="46" spans="2:11" ht="15" customHeight="1">
      <c r="B46" s="253"/>
      <c r="C46" s="254"/>
      <c r="D46" s="254"/>
      <c r="E46" s="373" t="s">
        <v>570</v>
      </c>
      <c r="F46" s="373"/>
      <c r="G46" s="373"/>
      <c r="H46" s="373"/>
      <c r="I46" s="373"/>
      <c r="J46" s="373"/>
      <c r="K46" s="250"/>
    </row>
    <row r="47" spans="2:11" ht="15" customHeight="1">
      <c r="B47" s="253"/>
      <c r="C47" s="254"/>
      <c r="D47" s="254"/>
      <c r="E47" s="373" t="s">
        <v>571</v>
      </c>
      <c r="F47" s="373"/>
      <c r="G47" s="373"/>
      <c r="H47" s="373"/>
      <c r="I47" s="373"/>
      <c r="J47" s="373"/>
      <c r="K47" s="250"/>
    </row>
    <row r="48" spans="2:11" ht="15" customHeight="1">
      <c r="B48" s="253"/>
      <c r="C48" s="254"/>
      <c r="D48" s="254"/>
      <c r="E48" s="373" t="s">
        <v>572</v>
      </c>
      <c r="F48" s="373"/>
      <c r="G48" s="373"/>
      <c r="H48" s="373"/>
      <c r="I48" s="373"/>
      <c r="J48" s="373"/>
      <c r="K48" s="250"/>
    </row>
    <row r="49" spans="2:11" ht="15" customHeight="1">
      <c r="B49" s="253"/>
      <c r="C49" s="254"/>
      <c r="D49" s="373" t="s">
        <v>573</v>
      </c>
      <c r="E49" s="373"/>
      <c r="F49" s="373"/>
      <c r="G49" s="373"/>
      <c r="H49" s="373"/>
      <c r="I49" s="373"/>
      <c r="J49" s="373"/>
      <c r="K49" s="250"/>
    </row>
    <row r="50" spans="2:11" ht="25.5" customHeight="1">
      <c r="B50" s="249"/>
      <c r="C50" s="374" t="s">
        <v>574</v>
      </c>
      <c r="D50" s="374"/>
      <c r="E50" s="374"/>
      <c r="F50" s="374"/>
      <c r="G50" s="374"/>
      <c r="H50" s="374"/>
      <c r="I50" s="374"/>
      <c r="J50" s="374"/>
      <c r="K50" s="250"/>
    </row>
    <row r="51" spans="2:11" ht="5.25" customHeight="1">
      <c r="B51" s="249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9"/>
      <c r="C52" s="373" t="s">
        <v>575</v>
      </c>
      <c r="D52" s="373"/>
      <c r="E52" s="373"/>
      <c r="F52" s="373"/>
      <c r="G52" s="373"/>
      <c r="H52" s="373"/>
      <c r="I52" s="373"/>
      <c r="J52" s="373"/>
      <c r="K52" s="250"/>
    </row>
    <row r="53" spans="2:11" ht="15" customHeight="1">
      <c r="B53" s="249"/>
      <c r="C53" s="373" t="s">
        <v>576</v>
      </c>
      <c r="D53" s="373"/>
      <c r="E53" s="373"/>
      <c r="F53" s="373"/>
      <c r="G53" s="373"/>
      <c r="H53" s="373"/>
      <c r="I53" s="373"/>
      <c r="J53" s="373"/>
      <c r="K53" s="250"/>
    </row>
    <row r="54" spans="2:11" ht="12.75" customHeight="1">
      <c r="B54" s="249"/>
      <c r="C54" s="252"/>
      <c r="D54" s="252"/>
      <c r="E54" s="252"/>
      <c r="F54" s="252"/>
      <c r="G54" s="252"/>
      <c r="H54" s="252"/>
      <c r="I54" s="252"/>
      <c r="J54" s="252"/>
      <c r="K54" s="250"/>
    </row>
    <row r="55" spans="2:11" ht="15" customHeight="1">
      <c r="B55" s="249"/>
      <c r="C55" s="373" t="s">
        <v>577</v>
      </c>
      <c r="D55" s="373"/>
      <c r="E55" s="373"/>
      <c r="F55" s="373"/>
      <c r="G55" s="373"/>
      <c r="H55" s="373"/>
      <c r="I55" s="373"/>
      <c r="J55" s="373"/>
      <c r="K55" s="250"/>
    </row>
    <row r="56" spans="2:11" ht="15" customHeight="1">
      <c r="B56" s="249"/>
      <c r="C56" s="254"/>
      <c r="D56" s="373" t="s">
        <v>578</v>
      </c>
      <c r="E56" s="373"/>
      <c r="F56" s="373"/>
      <c r="G56" s="373"/>
      <c r="H56" s="373"/>
      <c r="I56" s="373"/>
      <c r="J56" s="373"/>
      <c r="K56" s="250"/>
    </row>
    <row r="57" spans="2:11" ht="15" customHeight="1">
      <c r="B57" s="249"/>
      <c r="C57" s="254"/>
      <c r="D57" s="373" t="s">
        <v>579</v>
      </c>
      <c r="E57" s="373"/>
      <c r="F57" s="373"/>
      <c r="G57" s="373"/>
      <c r="H57" s="373"/>
      <c r="I57" s="373"/>
      <c r="J57" s="373"/>
      <c r="K57" s="250"/>
    </row>
    <row r="58" spans="2:11" ht="15" customHeight="1">
      <c r="B58" s="249"/>
      <c r="C58" s="254"/>
      <c r="D58" s="373" t="s">
        <v>580</v>
      </c>
      <c r="E58" s="373"/>
      <c r="F58" s="373"/>
      <c r="G58" s="373"/>
      <c r="H58" s="373"/>
      <c r="I58" s="373"/>
      <c r="J58" s="373"/>
      <c r="K58" s="250"/>
    </row>
    <row r="59" spans="2:11" ht="15" customHeight="1">
      <c r="B59" s="249"/>
      <c r="C59" s="254"/>
      <c r="D59" s="373" t="s">
        <v>581</v>
      </c>
      <c r="E59" s="373"/>
      <c r="F59" s="373"/>
      <c r="G59" s="373"/>
      <c r="H59" s="373"/>
      <c r="I59" s="373"/>
      <c r="J59" s="373"/>
      <c r="K59" s="250"/>
    </row>
    <row r="60" spans="2:11" ht="15" customHeight="1">
      <c r="B60" s="249"/>
      <c r="C60" s="254"/>
      <c r="D60" s="372" t="s">
        <v>582</v>
      </c>
      <c r="E60" s="372"/>
      <c r="F60" s="372"/>
      <c r="G60" s="372"/>
      <c r="H60" s="372"/>
      <c r="I60" s="372"/>
      <c r="J60" s="372"/>
      <c r="K60" s="250"/>
    </row>
    <row r="61" spans="2:11" ht="15" customHeight="1">
      <c r="B61" s="249"/>
      <c r="C61" s="254"/>
      <c r="D61" s="373" t="s">
        <v>583</v>
      </c>
      <c r="E61" s="373"/>
      <c r="F61" s="373"/>
      <c r="G61" s="373"/>
      <c r="H61" s="373"/>
      <c r="I61" s="373"/>
      <c r="J61" s="373"/>
      <c r="K61" s="250"/>
    </row>
    <row r="62" spans="2:11" ht="12.75" customHeight="1">
      <c r="B62" s="249"/>
      <c r="C62" s="254"/>
      <c r="D62" s="254"/>
      <c r="E62" s="257"/>
      <c r="F62" s="254"/>
      <c r="G62" s="254"/>
      <c r="H62" s="254"/>
      <c r="I62" s="254"/>
      <c r="J62" s="254"/>
      <c r="K62" s="250"/>
    </row>
    <row r="63" spans="2:11" ht="15" customHeight="1">
      <c r="B63" s="249"/>
      <c r="C63" s="254"/>
      <c r="D63" s="373" t="s">
        <v>584</v>
      </c>
      <c r="E63" s="373"/>
      <c r="F63" s="373"/>
      <c r="G63" s="373"/>
      <c r="H63" s="373"/>
      <c r="I63" s="373"/>
      <c r="J63" s="373"/>
      <c r="K63" s="250"/>
    </row>
    <row r="64" spans="2:11" ht="15" customHeight="1">
      <c r="B64" s="249"/>
      <c r="C64" s="254"/>
      <c r="D64" s="372" t="s">
        <v>585</v>
      </c>
      <c r="E64" s="372"/>
      <c r="F64" s="372"/>
      <c r="G64" s="372"/>
      <c r="H64" s="372"/>
      <c r="I64" s="372"/>
      <c r="J64" s="372"/>
      <c r="K64" s="250"/>
    </row>
    <row r="65" spans="2:11" ht="15" customHeight="1">
      <c r="B65" s="249"/>
      <c r="C65" s="254"/>
      <c r="D65" s="373" t="s">
        <v>586</v>
      </c>
      <c r="E65" s="373"/>
      <c r="F65" s="373"/>
      <c r="G65" s="373"/>
      <c r="H65" s="373"/>
      <c r="I65" s="373"/>
      <c r="J65" s="373"/>
      <c r="K65" s="250"/>
    </row>
    <row r="66" spans="2:11" ht="15" customHeight="1">
      <c r="B66" s="249"/>
      <c r="C66" s="254"/>
      <c r="D66" s="373" t="s">
        <v>587</v>
      </c>
      <c r="E66" s="373"/>
      <c r="F66" s="373"/>
      <c r="G66" s="373"/>
      <c r="H66" s="373"/>
      <c r="I66" s="373"/>
      <c r="J66" s="373"/>
      <c r="K66" s="250"/>
    </row>
    <row r="67" spans="2:11" ht="15" customHeight="1">
      <c r="B67" s="249"/>
      <c r="C67" s="254"/>
      <c r="D67" s="373" t="s">
        <v>588</v>
      </c>
      <c r="E67" s="373"/>
      <c r="F67" s="373"/>
      <c r="G67" s="373"/>
      <c r="H67" s="373"/>
      <c r="I67" s="373"/>
      <c r="J67" s="373"/>
      <c r="K67" s="250"/>
    </row>
    <row r="68" spans="2:11" ht="15" customHeight="1">
      <c r="B68" s="249"/>
      <c r="C68" s="254"/>
      <c r="D68" s="373" t="s">
        <v>589</v>
      </c>
      <c r="E68" s="373"/>
      <c r="F68" s="373"/>
      <c r="G68" s="373"/>
      <c r="H68" s="373"/>
      <c r="I68" s="373"/>
      <c r="J68" s="373"/>
      <c r="K68" s="250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371" t="s">
        <v>90</v>
      </c>
      <c r="D73" s="371"/>
      <c r="E73" s="371"/>
      <c r="F73" s="371"/>
      <c r="G73" s="371"/>
      <c r="H73" s="371"/>
      <c r="I73" s="371"/>
      <c r="J73" s="371"/>
      <c r="K73" s="267"/>
    </row>
    <row r="74" spans="2:11" ht="17.25" customHeight="1">
      <c r="B74" s="266"/>
      <c r="C74" s="268" t="s">
        <v>590</v>
      </c>
      <c r="D74" s="268"/>
      <c r="E74" s="268"/>
      <c r="F74" s="268" t="s">
        <v>591</v>
      </c>
      <c r="G74" s="269"/>
      <c r="H74" s="268" t="s">
        <v>110</v>
      </c>
      <c r="I74" s="268" t="s">
        <v>60</v>
      </c>
      <c r="J74" s="268" t="s">
        <v>592</v>
      </c>
      <c r="K74" s="267"/>
    </row>
    <row r="75" spans="2:11" ht="17.25" customHeight="1">
      <c r="B75" s="266"/>
      <c r="C75" s="270" t="s">
        <v>593</v>
      </c>
      <c r="D75" s="270"/>
      <c r="E75" s="270"/>
      <c r="F75" s="271" t="s">
        <v>594</v>
      </c>
      <c r="G75" s="272"/>
      <c r="H75" s="270"/>
      <c r="I75" s="270"/>
      <c r="J75" s="270" t="s">
        <v>595</v>
      </c>
      <c r="K75" s="267"/>
    </row>
    <row r="76" spans="2:11" ht="5.25" customHeight="1">
      <c r="B76" s="266"/>
      <c r="C76" s="273"/>
      <c r="D76" s="273"/>
      <c r="E76" s="273"/>
      <c r="F76" s="273"/>
      <c r="G76" s="274"/>
      <c r="H76" s="273"/>
      <c r="I76" s="273"/>
      <c r="J76" s="273"/>
      <c r="K76" s="267"/>
    </row>
    <row r="77" spans="2:11" ht="15" customHeight="1">
      <c r="B77" s="266"/>
      <c r="C77" s="256" t="s">
        <v>56</v>
      </c>
      <c r="D77" s="273"/>
      <c r="E77" s="273"/>
      <c r="F77" s="275" t="s">
        <v>596</v>
      </c>
      <c r="G77" s="274"/>
      <c r="H77" s="256" t="s">
        <v>597</v>
      </c>
      <c r="I77" s="256" t="s">
        <v>598</v>
      </c>
      <c r="J77" s="256">
        <v>20</v>
      </c>
      <c r="K77" s="267"/>
    </row>
    <row r="78" spans="2:11" ht="15" customHeight="1">
      <c r="B78" s="266"/>
      <c r="C78" s="256" t="s">
        <v>599</v>
      </c>
      <c r="D78" s="256"/>
      <c r="E78" s="256"/>
      <c r="F78" s="275" t="s">
        <v>596</v>
      </c>
      <c r="G78" s="274"/>
      <c r="H78" s="256" t="s">
        <v>600</v>
      </c>
      <c r="I78" s="256" t="s">
        <v>598</v>
      </c>
      <c r="J78" s="256">
        <v>120</v>
      </c>
      <c r="K78" s="267"/>
    </row>
    <row r="79" spans="2:11" ht="15" customHeight="1">
      <c r="B79" s="276"/>
      <c r="C79" s="256" t="s">
        <v>601</v>
      </c>
      <c r="D79" s="256"/>
      <c r="E79" s="256"/>
      <c r="F79" s="275" t="s">
        <v>602</v>
      </c>
      <c r="G79" s="274"/>
      <c r="H79" s="256" t="s">
        <v>603</v>
      </c>
      <c r="I79" s="256" t="s">
        <v>598</v>
      </c>
      <c r="J79" s="256">
        <v>50</v>
      </c>
      <c r="K79" s="267"/>
    </row>
    <row r="80" spans="2:11" ht="15" customHeight="1">
      <c r="B80" s="276"/>
      <c r="C80" s="256" t="s">
        <v>604</v>
      </c>
      <c r="D80" s="256"/>
      <c r="E80" s="256"/>
      <c r="F80" s="275" t="s">
        <v>596</v>
      </c>
      <c r="G80" s="274"/>
      <c r="H80" s="256" t="s">
        <v>605</v>
      </c>
      <c r="I80" s="256" t="s">
        <v>606</v>
      </c>
      <c r="J80" s="256"/>
      <c r="K80" s="267"/>
    </row>
    <row r="81" spans="2:11" ht="15" customHeight="1">
      <c r="B81" s="276"/>
      <c r="C81" s="277" t="s">
        <v>607</v>
      </c>
      <c r="D81" s="277"/>
      <c r="E81" s="277"/>
      <c r="F81" s="278" t="s">
        <v>602</v>
      </c>
      <c r="G81" s="277"/>
      <c r="H81" s="277" t="s">
        <v>608</v>
      </c>
      <c r="I81" s="277" t="s">
        <v>598</v>
      </c>
      <c r="J81" s="277">
        <v>15</v>
      </c>
      <c r="K81" s="267"/>
    </row>
    <row r="82" spans="2:11" ht="15" customHeight="1">
      <c r="B82" s="276"/>
      <c r="C82" s="277" t="s">
        <v>609</v>
      </c>
      <c r="D82" s="277"/>
      <c r="E82" s="277"/>
      <c r="F82" s="278" t="s">
        <v>602</v>
      </c>
      <c r="G82" s="277"/>
      <c r="H82" s="277" t="s">
        <v>610</v>
      </c>
      <c r="I82" s="277" t="s">
        <v>598</v>
      </c>
      <c r="J82" s="277">
        <v>15</v>
      </c>
      <c r="K82" s="267"/>
    </row>
    <row r="83" spans="2:11" ht="15" customHeight="1">
      <c r="B83" s="276"/>
      <c r="C83" s="277" t="s">
        <v>611</v>
      </c>
      <c r="D83" s="277"/>
      <c r="E83" s="277"/>
      <c r="F83" s="278" t="s">
        <v>602</v>
      </c>
      <c r="G83" s="277"/>
      <c r="H83" s="277" t="s">
        <v>612</v>
      </c>
      <c r="I83" s="277" t="s">
        <v>598</v>
      </c>
      <c r="J83" s="277">
        <v>20</v>
      </c>
      <c r="K83" s="267"/>
    </row>
    <row r="84" spans="2:11" ht="15" customHeight="1">
      <c r="B84" s="276"/>
      <c r="C84" s="277" t="s">
        <v>613</v>
      </c>
      <c r="D84" s="277"/>
      <c r="E84" s="277"/>
      <c r="F84" s="278" t="s">
        <v>602</v>
      </c>
      <c r="G84" s="277"/>
      <c r="H84" s="277" t="s">
        <v>614</v>
      </c>
      <c r="I84" s="277" t="s">
        <v>598</v>
      </c>
      <c r="J84" s="277">
        <v>20</v>
      </c>
      <c r="K84" s="267"/>
    </row>
    <row r="85" spans="2:11" ht="15" customHeight="1">
      <c r="B85" s="276"/>
      <c r="C85" s="256" t="s">
        <v>615</v>
      </c>
      <c r="D85" s="256"/>
      <c r="E85" s="256"/>
      <c r="F85" s="275" t="s">
        <v>602</v>
      </c>
      <c r="G85" s="274"/>
      <c r="H85" s="256" t="s">
        <v>616</v>
      </c>
      <c r="I85" s="256" t="s">
        <v>598</v>
      </c>
      <c r="J85" s="256">
        <v>50</v>
      </c>
      <c r="K85" s="267"/>
    </row>
    <row r="86" spans="2:11" ht="15" customHeight="1">
      <c r="B86" s="276"/>
      <c r="C86" s="256" t="s">
        <v>617</v>
      </c>
      <c r="D86" s="256"/>
      <c r="E86" s="256"/>
      <c r="F86" s="275" t="s">
        <v>602</v>
      </c>
      <c r="G86" s="274"/>
      <c r="H86" s="256" t="s">
        <v>618</v>
      </c>
      <c r="I86" s="256" t="s">
        <v>598</v>
      </c>
      <c r="J86" s="256">
        <v>20</v>
      </c>
      <c r="K86" s="267"/>
    </row>
    <row r="87" spans="2:11" ht="15" customHeight="1">
      <c r="B87" s="276"/>
      <c r="C87" s="256" t="s">
        <v>619</v>
      </c>
      <c r="D87" s="256"/>
      <c r="E87" s="256"/>
      <c r="F87" s="275" t="s">
        <v>602</v>
      </c>
      <c r="G87" s="274"/>
      <c r="H87" s="256" t="s">
        <v>620</v>
      </c>
      <c r="I87" s="256" t="s">
        <v>598</v>
      </c>
      <c r="J87" s="256">
        <v>20</v>
      </c>
      <c r="K87" s="267"/>
    </row>
    <row r="88" spans="2:11" ht="15" customHeight="1">
      <c r="B88" s="276"/>
      <c r="C88" s="256" t="s">
        <v>621</v>
      </c>
      <c r="D88" s="256"/>
      <c r="E88" s="256"/>
      <c r="F88" s="275" t="s">
        <v>602</v>
      </c>
      <c r="G88" s="274"/>
      <c r="H88" s="256" t="s">
        <v>622</v>
      </c>
      <c r="I88" s="256" t="s">
        <v>598</v>
      </c>
      <c r="J88" s="256">
        <v>50</v>
      </c>
      <c r="K88" s="267"/>
    </row>
    <row r="89" spans="2:11" ht="15" customHeight="1">
      <c r="B89" s="276"/>
      <c r="C89" s="256" t="s">
        <v>623</v>
      </c>
      <c r="D89" s="256"/>
      <c r="E89" s="256"/>
      <c r="F89" s="275" t="s">
        <v>602</v>
      </c>
      <c r="G89" s="274"/>
      <c r="H89" s="256" t="s">
        <v>623</v>
      </c>
      <c r="I89" s="256" t="s">
        <v>598</v>
      </c>
      <c r="J89" s="256">
        <v>50</v>
      </c>
      <c r="K89" s="267"/>
    </row>
    <row r="90" spans="2:11" ht="15" customHeight="1">
      <c r="B90" s="276"/>
      <c r="C90" s="256" t="s">
        <v>115</v>
      </c>
      <c r="D90" s="256"/>
      <c r="E90" s="256"/>
      <c r="F90" s="275" t="s">
        <v>602</v>
      </c>
      <c r="G90" s="274"/>
      <c r="H90" s="256" t="s">
        <v>624</v>
      </c>
      <c r="I90" s="256" t="s">
        <v>598</v>
      </c>
      <c r="J90" s="256">
        <v>255</v>
      </c>
      <c r="K90" s="267"/>
    </row>
    <row r="91" spans="2:11" ht="15" customHeight="1">
      <c r="B91" s="276"/>
      <c r="C91" s="256" t="s">
        <v>625</v>
      </c>
      <c r="D91" s="256"/>
      <c r="E91" s="256"/>
      <c r="F91" s="275" t="s">
        <v>596</v>
      </c>
      <c r="G91" s="274"/>
      <c r="H91" s="256" t="s">
        <v>626</v>
      </c>
      <c r="I91" s="256" t="s">
        <v>627</v>
      </c>
      <c r="J91" s="256"/>
      <c r="K91" s="267"/>
    </row>
    <row r="92" spans="2:11" ht="15" customHeight="1">
      <c r="B92" s="276"/>
      <c r="C92" s="256" t="s">
        <v>628</v>
      </c>
      <c r="D92" s="256"/>
      <c r="E92" s="256"/>
      <c r="F92" s="275" t="s">
        <v>596</v>
      </c>
      <c r="G92" s="274"/>
      <c r="H92" s="256" t="s">
        <v>629</v>
      </c>
      <c r="I92" s="256" t="s">
        <v>630</v>
      </c>
      <c r="J92" s="256"/>
      <c r="K92" s="267"/>
    </row>
    <row r="93" spans="2:11" ht="15" customHeight="1">
      <c r="B93" s="276"/>
      <c r="C93" s="256" t="s">
        <v>631</v>
      </c>
      <c r="D93" s="256"/>
      <c r="E93" s="256"/>
      <c r="F93" s="275" t="s">
        <v>596</v>
      </c>
      <c r="G93" s="274"/>
      <c r="H93" s="256" t="s">
        <v>631</v>
      </c>
      <c r="I93" s="256" t="s">
        <v>630</v>
      </c>
      <c r="J93" s="256"/>
      <c r="K93" s="267"/>
    </row>
    <row r="94" spans="2:11" ht="15" customHeight="1">
      <c r="B94" s="276"/>
      <c r="C94" s="256" t="s">
        <v>41</v>
      </c>
      <c r="D94" s="256"/>
      <c r="E94" s="256"/>
      <c r="F94" s="275" t="s">
        <v>596</v>
      </c>
      <c r="G94" s="274"/>
      <c r="H94" s="256" t="s">
        <v>632</v>
      </c>
      <c r="I94" s="256" t="s">
        <v>630</v>
      </c>
      <c r="J94" s="256"/>
      <c r="K94" s="267"/>
    </row>
    <row r="95" spans="2:11" ht="15" customHeight="1">
      <c r="B95" s="276"/>
      <c r="C95" s="256" t="s">
        <v>51</v>
      </c>
      <c r="D95" s="256"/>
      <c r="E95" s="256"/>
      <c r="F95" s="275" t="s">
        <v>596</v>
      </c>
      <c r="G95" s="274"/>
      <c r="H95" s="256" t="s">
        <v>633</v>
      </c>
      <c r="I95" s="256" t="s">
        <v>630</v>
      </c>
      <c r="J95" s="256"/>
      <c r="K95" s="267"/>
    </row>
    <row r="96" spans="2:11" ht="15" customHeight="1">
      <c r="B96" s="279"/>
      <c r="C96" s="280"/>
      <c r="D96" s="280"/>
      <c r="E96" s="280"/>
      <c r="F96" s="280"/>
      <c r="G96" s="280"/>
      <c r="H96" s="280"/>
      <c r="I96" s="280"/>
      <c r="J96" s="280"/>
      <c r="K96" s="281"/>
    </row>
    <row r="97" spans="2:11" ht="18.75" customHeight="1">
      <c r="B97" s="282"/>
      <c r="C97" s="283"/>
      <c r="D97" s="283"/>
      <c r="E97" s="283"/>
      <c r="F97" s="283"/>
      <c r="G97" s="283"/>
      <c r="H97" s="283"/>
      <c r="I97" s="283"/>
      <c r="J97" s="283"/>
      <c r="K97" s="282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371" t="s">
        <v>634</v>
      </c>
      <c r="D100" s="371"/>
      <c r="E100" s="371"/>
      <c r="F100" s="371"/>
      <c r="G100" s="371"/>
      <c r="H100" s="371"/>
      <c r="I100" s="371"/>
      <c r="J100" s="371"/>
      <c r="K100" s="267"/>
    </row>
    <row r="101" spans="2:11" ht="17.25" customHeight="1">
      <c r="B101" s="266"/>
      <c r="C101" s="268" t="s">
        <v>590</v>
      </c>
      <c r="D101" s="268"/>
      <c r="E101" s="268"/>
      <c r="F101" s="268" t="s">
        <v>591</v>
      </c>
      <c r="G101" s="269"/>
      <c r="H101" s="268" t="s">
        <v>110</v>
      </c>
      <c r="I101" s="268" t="s">
        <v>60</v>
      </c>
      <c r="J101" s="268" t="s">
        <v>592</v>
      </c>
      <c r="K101" s="267"/>
    </row>
    <row r="102" spans="2:11" ht="17.25" customHeight="1">
      <c r="B102" s="266"/>
      <c r="C102" s="270" t="s">
        <v>593</v>
      </c>
      <c r="D102" s="270"/>
      <c r="E102" s="270"/>
      <c r="F102" s="271" t="s">
        <v>594</v>
      </c>
      <c r="G102" s="272"/>
      <c r="H102" s="270"/>
      <c r="I102" s="270"/>
      <c r="J102" s="270" t="s">
        <v>595</v>
      </c>
      <c r="K102" s="267"/>
    </row>
    <row r="103" spans="2:11" ht="5.25" customHeight="1">
      <c r="B103" s="266"/>
      <c r="C103" s="268"/>
      <c r="D103" s="268"/>
      <c r="E103" s="268"/>
      <c r="F103" s="268"/>
      <c r="G103" s="284"/>
      <c r="H103" s="268"/>
      <c r="I103" s="268"/>
      <c r="J103" s="268"/>
      <c r="K103" s="267"/>
    </row>
    <row r="104" spans="2:11" ht="15" customHeight="1">
      <c r="B104" s="266"/>
      <c r="C104" s="256" t="s">
        <v>56</v>
      </c>
      <c r="D104" s="273"/>
      <c r="E104" s="273"/>
      <c r="F104" s="275" t="s">
        <v>596</v>
      </c>
      <c r="G104" s="284"/>
      <c r="H104" s="256" t="s">
        <v>635</v>
      </c>
      <c r="I104" s="256" t="s">
        <v>598</v>
      </c>
      <c r="J104" s="256">
        <v>20</v>
      </c>
      <c r="K104" s="267"/>
    </row>
    <row r="105" spans="2:11" ht="15" customHeight="1">
      <c r="B105" s="266"/>
      <c r="C105" s="256" t="s">
        <v>599</v>
      </c>
      <c r="D105" s="256"/>
      <c r="E105" s="256"/>
      <c r="F105" s="275" t="s">
        <v>596</v>
      </c>
      <c r="G105" s="256"/>
      <c r="H105" s="256" t="s">
        <v>635</v>
      </c>
      <c r="I105" s="256" t="s">
        <v>598</v>
      </c>
      <c r="J105" s="256">
        <v>120</v>
      </c>
      <c r="K105" s="267"/>
    </row>
    <row r="106" spans="2:11" ht="15" customHeight="1">
      <c r="B106" s="276"/>
      <c r="C106" s="256" t="s">
        <v>601</v>
      </c>
      <c r="D106" s="256"/>
      <c r="E106" s="256"/>
      <c r="F106" s="275" t="s">
        <v>602</v>
      </c>
      <c r="G106" s="256"/>
      <c r="H106" s="256" t="s">
        <v>635</v>
      </c>
      <c r="I106" s="256" t="s">
        <v>598</v>
      </c>
      <c r="J106" s="256">
        <v>50</v>
      </c>
      <c r="K106" s="267"/>
    </row>
    <row r="107" spans="2:11" ht="15" customHeight="1">
      <c r="B107" s="276"/>
      <c r="C107" s="256" t="s">
        <v>604</v>
      </c>
      <c r="D107" s="256"/>
      <c r="E107" s="256"/>
      <c r="F107" s="275" t="s">
        <v>596</v>
      </c>
      <c r="G107" s="256"/>
      <c r="H107" s="256" t="s">
        <v>635</v>
      </c>
      <c r="I107" s="256" t="s">
        <v>606</v>
      </c>
      <c r="J107" s="256"/>
      <c r="K107" s="267"/>
    </row>
    <row r="108" spans="2:11" ht="15" customHeight="1">
      <c r="B108" s="276"/>
      <c r="C108" s="256" t="s">
        <v>615</v>
      </c>
      <c r="D108" s="256"/>
      <c r="E108" s="256"/>
      <c r="F108" s="275" t="s">
        <v>602</v>
      </c>
      <c r="G108" s="256"/>
      <c r="H108" s="256" t="s">
        <v>635</v>
      </c>
      <c r="I108" s="256" t="s">
        <v>598</v>
      </c>
      <c r="J108" s="256">
        <v>50</v>
      </c>
      <c r="K108" s="267"/>
    </row>
    <row r="109" spans="2:11" ht="15" customHeight="1">
      <c r="B109" s="276"/>
      <c r="C109" s="256" t="s">
        <v>623</v>
      </c>
      <c r="D109" s="256"/>
      <c r="E109" s="256"/>
      <c r="F109" s="275" t="s">
        <v>602</v>
      </c>
      <c r="G109" s="256"/>
      <c r="H109" s="256" t="s">
        <v>635</v>
      </c>
      <c r="I109" s="256" t="s">
        <v>598</v>
      </c>
      <c r="J109" s="256">
        <v>50</v>
      </c>
      <c r="K109" s="267"/>
    </row>
    <row r="110" spans="2:11" ht="15" customHeight="1">
      <c r="B110" s="276"/>
      <c r="C110" s="256" t="s">
        <v>621</v>
      </c>
      <c r="D110" s="256"/>
      <c r="E110" s="256"/>
      <c r="F110" s="275" t="s">
        <v>602</v>
      </c>
      <c r="G110" s="256"/>
      <c r="H110" s="256" t="s">
        <v>635</v>
      </c>
      <c r="I110" s="256" t="s">
        <v>598</v>
      </c>
      <c r="J110" s="256">
        <v>50</v>
      </c>
      <c r="K110" s="267"/>
    </row>
    <row r="111" spans="2:11" ht="15" customHeight="1">
      <c r="B111" s="276"/>
      <c r="C111" s="256" t="s">
        <v>56</v>
      </c>
      <c r="D111" s="256"/>
      <c r="E111" s="256"/>
      <c r="F111" s="275" t="s">
        <v>596</v>
      </c>
      <c r="G111" s="256"/>
      <c r="H111" s="256" t="s">
        <v>636</v>
      </c>
      <c r="I111" s="256" t="s">
        <v>598</v>
      </c>
      <c r="J111" s="256">
        <v>20</v>
      </c>
      <c r="K111" s="267"/>
    </row>
    <row r="112" spans="2:11" ht="15" customHeight="1">
      <c r="B112" s="276"/>
      <c r="C112" s="256" t="s">
        <v>637</v>
      </c>
      <c r="D112" s="256"/>
      <c r="E112" s="256"/>
      <c r="F112" s="275" t="s">
        <v>596</v>
      </c>
      <c r="G112" s="256"/>
      <c r="H112" s="256" t="s">
        <v>638</v>
      </c>
      <c r="I112" s="256" t="s">
        <v>598</v>
      </c>
      <c r="J112" s="256">
        <v>120</v>
      </c>
      <c r="K112" s="267"/>
    </row>
    <row r="113" spans="2:11" ht="15" customHeight="1">
      <c r="B113" s="276"/>
      <c r="C113" s="256" t="s">
        <v>41</v>
      </c>
      <c r="D113" s="256"/>
      <c r="E113" s="256"/>
      <c r="F113" s="275" t="s">
        <v>596</v>
      </c>
      <c r="G113" s="256"/>
      <c r="H113" s="256" t="s">
        <v>639</v>
      </c>
      <c r="I113" s="256" t="s">
        <v>630</v>
      </c>
      <c r="J113" s="256"/>
      <c r="K113" s="267"/>
    </row>
    <row r="114" spans="2:11" ht="15" customHeight="1">
      <c r="B114" s="276"/>
      <c r="C114" s="256" t="s">
        <v>51</v>
      </c>
      <c r="D114" s="256"/>
      <c r="E114" s="256"/>
      <c r="F114" s="275" t="s">
        <v>596</v>
      </c>
      <c r="G114" s="256"/>
      <c r="H114" s="256" t="s">
        <v>640</v>
      </c>
      <c r="I114" s="256" t="s">
        <v>630</v>
      </c>
      <c r="J114" s="256"/>
      <c r="K114" s="267"/>
    </row>
    <row r="115" spans="2:11" ht="15" customHeight="1">
      <c r="B115" s="276"/>
      <c r="C115" s="256" t="s">
        <v>60</v>
      </c>
      <c r="D115" s="256"/>
      <c r="E115" s="256"/>
      <c r="F115" s="275" t="s">
        <v>596</v>
      </c>
      <c r="G115" s="256"/>
      <c r="H115" s="256" t="s">
        <v>641</v>
      </c>
      <c r="I115" s="256" t="s">
        <v>642</v>
      </c>
      <c r="J115" s="256"/>
      <c r="K115" s="267"/>
    </row>
    <row r="116" spans="2:11" ht="15" customHeight="1">
      <c r="B116" s="279"/>
      <c r="C116" s="285"/>
      <c r="D116" s="285"/>
      <c r="E116" s="285"/>
      <c r="F116" s="285"/>
      <c r="G116" s="285"/>
      <c r="H116" s="285"/>
      <c r="I116" s="285"/>
      <c r="J116" s="285"/>
      <c r="K116" s="281"/>
    </row>
    <row r="117" spans="2:11" ht="18.75" customHeight="1">
      <c r="B117" s="286"/>
      <c r="C117" s="252"/>
      <c r="D117" s="252"/>
      <c r="E117" s="252"/>
      <c r="F117" s="287"/>
      <c r="G117" s="252"/>
      <c r="H117" s="252"/>
      <c r="I117" s="252"/>
      <c r="J117" s="252"/>
      <c r="K117" s="286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8"/>
      <c r="C119" s="289"/>
      <c r="D119" s="289"/>
      <c r="E119" s="289"/>
      <c r="F119" s="289"/>
      <c r="G119" s="289"/>
      <c r="H119" s="289"/>
      <c r="I119" s="289"/>
      <c r="J119" s="289"/>
      <c r="K119" s="290"/>
    </row>
    <row r="120" spans="2:11" ht="45" customHeight="1">
      <c r="B120" s="291"/>
      <c r="C120" s="370" t="s">
        <v>643</v>
      </c>
      <c r="D120" s="370"/>
      <c r="E120" s="370"/>
      <c r="F120" s="370"/>
      <c r="G120" s="370"/>
      <c r="H120" s="370"/>
      <c r="I120" s="370"/>
      <c r="J120" s="370"/>
      <c r="K120" s="292"/>
    </row>
    <row r="121" spans="2:11" ht="17.25" customHeight="1">
      <c r="B121" s="293"/>
      <c r="C121" s="268" t="s">
        <v>590</v>
      </c>
      <c r="D121" s="268"/>
      <c r="E121" s="268"/>
      <c r="F121" s="268" t="s">
        <v>591</v>
      </c>
      <c r="G121" s="269"/>
      <c r="H121" s="268" t="s">
        <v>110</v>
      </c>
      <c r="I121" s="268" t="s">
        <v>60</v>
      </c>
      <c r="J121" s="268" t="s">
        <v>592</v>
      </c>
      <c r="K121" s="294"/>
    </row>
    <row r="122" spans="2:11" ht="17.25" customHeight="1">
      <c r="B122" s="293"/>
      <c r="C122" s="270" t="s">
        <v>593</v>
      </c>
      <c r="D122" s="270"/>
      <c r="E122" s="270"/>
      <c r="F122" s="271" t="s">
        <v>594</v>
      </c>
      <c r="G122" s="272"/>
      <c r="H122" s="270"/>
      <c r="I122" s="270"/>
      <c r="J122" s="270" t="s">
        <v>595</v>
      </c>
      <c r="K122" s="294"/>
    </row>
    <row r="123" spans="2:11" ht="5.25" customHeight="1">
      <c r="B123" s="295"/>
      <c r="C123" s="273"/>
      <c r="D123" s="273"/>
      <c r="E123" s="273"/>
      <c r="F123" s="273"/>
      <c r="G123" s="256"/>
      <c r="H123" s="273"/>
      <c r="I123" s="273"/>
      <c r="J123" s="273"/>
      <c r="K123" s="296"/>
    </row>
    <row r="124" spans="2:11" ht="15" customHeight="1">
      <c r="B124" s="295"/>
      <c r="C124" s="256" t="s">
        <v>599</v>
      </c>
      <c r="D124" s="273"/>
      <c r="E124" s="273"/>
      <c r="F124" s="275" t="s">
        <v>596</v>
      </c>
      <c r="G124" s="256"/>
      <c r="H124" s="256" t="s">
        <v>635</v>
      </c>
      <c r="I124" s="256" t="s">
        <v>598</v>
      </c>
      <c r="J124" s="256">
        <v>120</v>
      </c>
      <c r="K124" s="297"/>
    </row>
    <row r="125" spans="2:11" ht="15" customHeight="1">
      <c r="B125" s="295"/>
      <c r="C125" s="256" t="s">
        <v>644</v>
      </c>
      <c r="D125" s="256"/>
      <c r="E125" s="256"/>
      <c r="F125" s="275" t="s">
        <v>596</v>
      </c>
      <c r="G125" s="256"/>
      <c r="H125" s="256" t="s">
        <v>645</v>
      </c>
      <c r="I125" s="256" t="s">
        <v>598</v>
      </c>
      <c r="J125" s="256" t="s">
        <v>646</v>
      </c>
      <c r="K125" s="297"/>
    </row>
    <row r="126" spans="2:11" ht="15" customHeight="1">
      <c r="B126" s="295"/>
      <c r="C126" s="256" t="s">
        <v>545</v>
      </c>
      <c r="D126" s="256"/>
      <c r="E126" s="256"/>
      <c r="F126" s="275" t="s">
        <v>596</v>
      </c>
      <c r="G126" s="256"/>
      <c r="H126" s="256" t="s">
        <v>647</v>
      </c>
      <c r="I126" s="256" t="s">
        <v>598</v>
      </c>
      <c r="J126" s="256" t="s">
        <v>646</v>
      </c>
      <c r="K126" s="297"/>
    </row>
    <row r="127" spans="2:11" ht="15" customHeight="1">
      <c r="B127" s="295"/>
      <c r="C127" s="256" t="s">
        <v>607</v>
      </c>
      <c r="D127" s="256"/>
      <c r="E127" s="256"/>
      <c r="F127" s="275" t="s">
        <v>602</v>
      </c>
      <c r="G127" s="256"/>
      <c r="H127" s="256" t="s">
        <v>608</v>
      </c>
      <c r="I127" s="256" t="s">
        <v>598</v>
      </c>
      <c r="J127" s="256">
        <v>15</v>
      </c>
      <c r="K127" s="297"/>
    </row>
    <row r="128" spans="2:11" ht="15" customHeight="1">
      <c r="B128" s="295"/>
      <c r="C128" s="277" t="s">
        <v>609</v>
      </c>
      <c r="D128" s="277"/>
      <c r="E128" s="277"/>
      <c r="F128" s="278" t="s">
        <v>602</v>
      </c>
      <c r="G128" s="277"/>
      <c r="H128" s="277" t="s">
        <v>610</v>
      </c>
      <c r="I128" s="277" t="s">
        <v>598</v>
      </c>
      <c r="J128" s="277">
        <v>15</v>
      </c>
      <c r="K128" s="297"/>
    </row>
    <row r="129" spans="2:11" ht="15" customHeight="1">
      <c r="B129" s="295"/>
      <c r="C129" s="277" t="s">
        <v>611</v>
      </c>
      <c r="D129" s="277"/>
      <c r="E129" s="277"/>
      <c r="F129" s="278" t="s">
        <v>602</v>
      </c>
      <c r="G129" s="277"/>
      <c r="H129" s="277" t="s">
        <v>612</v>
      </c>
      <c r="I129" s="277" t="s">
        <v>598</v>
      </c>
      <c r="J129" s="277">
        <v>20</v>
      </c>
      <c r="K129" s="297"/>
    </row>
    <row r="130" spans="2:11" ht="15" customHeight="1">
      <c r="B130" s="295"/>
      <c r="C130" s="277" t="s">
        <v>613</v>
      </c>
      <c r="D130" s="277"/>
      <c r="E130" s="277"/>
      <c r="F130" s="278" t="s">
        <v>602</v>
      </c>
      <c r="G130" s="277"/>
      <c r="H130" s="277" t="s">
        <v>614</v>
      </c>
      <c r="I130" s="277" t="s">
        <v>598</v>
      </c>
      <c r="J130" s="277">
        <v>20</v>
      </c>
      <c r="K130" s="297"/>
    </row>
    <row r="131" spans="2:11" ht="15" customHeight="1">
      <c r="B131" s="295"/>
      <c r="C131" s="256" t="s">
        <v>601</v>
      </c>
      <c r="D131" s="256"/>
      <c r="E131" s="256"/>
      <c r="F131" s="275" t="s">
        <v>602</v>
      </c>
      <c r="G131" s="256"/>
      <c r="H131" s="256" t="s">
        <v>635</v>
      </c>
      <c r="I131" s="256" t="s">
        <v>598</v>
      </c>
      <c r="J131" s="256">
        <v>50</v>
      </c>
      <c r="K131" s="297"/>
    </row>
    <row r="132" spans="2:11" ht="15" customHeight="1">
      <c r="B132" s="295"/>
      <c r="C132" s="256" t="s">
        <v>615</v>
      </c>
      <c r="D132" s="256"/>
      <c r="E132" s="256"/>
      <c r="F132" s="275" t="s">
        <v>602</v>
      </c>
      <c r="G132" s="256"/>
      <c r="H132" s="256" t="s">
        <v>635</v>
      </c>
      <c r="I132" s="256" t="s">
        <v>598</v>
      </c>
      <c r="J132" s="256">
        <v>50</v>
      </c>
      <c r="K132" s="297"/>
    </row>
    <row r="133" spans="2:11" ht="15" customHeight="1">
      <c r="B133" s="295"/>
      <c r="C133" s="256" t="s">
        <v>621</v>
      </c>
      <c r="D133" s="256"/>
      <c r="E133" s="256"/>
      <c r="F133" s="275" t="s">
        <v>602</v>
      </c>
      <c r="G133" s="256"/>
      <c r="H133" s="256" t="s">
        <v>635</v>
      </c>
      <c r="I133" s="256" t="s">
        <v>598</v>
      </c>
      <c r="J133" s="256">
        <v>50</v>
      </c>
      <c r="K133" s="297"/>
    </row>
    <row r="134" spans="2:11" ht="15" customHeight="1">
      <c r="B134" s="295"/>
      <c r="C134" s="256" t="s">
        <v>623</v>
      </c>
      <c r="D134" s="256"/>
      <c r="E134" s="256"/>
      <c r="F134" s="275" t="s">
        <v>602</v>
      </c>
      <c r="G134" s="256"/>
      <c r="H134" s="256" t="s">
        <v>635</v>
      </c>
      <c r="I134" s="256" t="s">
        <v>598</v>
      </c>
      <c r="J134" s="256">
        <v>50</v>
      </c>
      <c r="K134" s="297"/>
    </row>
    <row r="135" spans="2:11" ht="15" customHeight="1">
      <c r="B135" s="295"/>
      <c r="C135" s="256" t="s">
        <v>115</v>
      </c>
      <c r="D135" s="256"/>
      <c r="E135" s="256"/>
      <c r="F135" s="275" t="s">
        <v>602</v>
      </c>
      <c r="G135" s="256"/>
      <c r="H135" s="256" t="s">
        <v>648</v>
      </c>
      <c r="I135" s="256" t="s">
        <v>598</v>
      </c>
      <c r="J135" s="256">
        <v>255</v>
      </c>
      <c r="K135" s="297"/>
    </row>
    <row r="136" spans="2:11" ht="15" customHeight="1">
      <c r="B136" s="295"/>
      <c r="C136" s="256" t="s">
        <v>625</v>
      </c>
      <c r="D136" s="256"/>
      <c r="E136" s="256"/>
      <c r="F136" s="275" t="s">
        <v>596</v>
      </c>
      <c r="G136" s="256"/>
      <c r="H136" s="256" t="s">
        <v>649</v>
      </c>
      <c r="I136" s="256" t="s">
        <v>627</v>
      </c>
      <c r="J136" s="256"/>
      <c r="K136" s="297"/>
    </row>
    <row r="137" spans="2:11" ht="15" customHeight="1">
      <c r="B137" s="295"/>
      <c r="C137" s="256" t="s">
        <v>628</v>
      </c>
      <c r="D137" s="256"/>
      <c r="E137" s="256"/>
      <c r="F137" s="275" t="s">
        <v>596</v>
      </c>
      <c r="G137" s="256"/>
      <c r="H137" s="256" t="s">
        <v>650</v>
      </c>
      <c r="I137" s="256" t="s">
        <v>630</v>
      </c>
      <c r="J137" s="256"/>
      <c r="K137" s="297"/>
    </row>
    <row r="138" spans="2:11" ht="15" customHeight="1">
      <c r="B138" s="295"/>
      <c r="C138" s="256" t="s">
        <v>631</v>
      </c>
      <c r="D138" s="256"/>
      <c r="E138" s="256"/>
      <c r="F138" s="275" t="s">
        <v>596</v>
      </c>
      <c r="G138" s="256"/>
      <c r="H138" s="256" t="s">
        <v>631</v>
      </c>
      <c r="I138" s="256" t="s">
        <v>630</v>
      </c>
      <c r="J138" s="256"/>
      <c r="K138" s="297"/>
    </row>
    <row r="139" spans="2:11" ht="15" customHeight="1">
      <c r="B139" s="295"/>
      <c r="C139" s="256" t="s">
        <v>41</v>
      </c>
      <c r="D139" s="256"/>
      <c r="E139" s="256"/>
      <c r="F139" s="275" t="s">
        <v>596</v>
      </c>
      <c r="G139" s="256"/>
      <c r="H139" s="256" t="s">
        <v>651</v>
      </c>
      <c r="I139" s="256" t="s">
        <v>630</v>
      </c>
      <c r="J139" s="256"/>
      <c r="K139" s="297"/>
    </row>
    <row r="140" spans="2:11" ht="15" customHeight="1">
      <c r="B140" s="295"/>
      <c r="C140" s="256" t="s">
        <v>652</v>
      </c>
      <c r="D140" s="256"/>
      <c r="E140" s="256"/>
      <c r="F140" s="275" t="s">
        <v>596</v>
      </c>
      <c r="G140" s="256"/>
      <c r="H140" s="256" t="s">
        <v>653</v>
      </c>
      <c r="I140" s="256" t="s">
        <v>630</v>
      </c>
      <c r="J140" s="256"/>
      <c r="K140" s="297"/>
    </row>
    <row r="141" spans="2:11" ht="15" customHeight="1">
      <c r="B141" s="298"/>
      <c r="C141" s="299"/>
      <c r="D141" s="299"/>
      <c r="E141" s="299"/>
      <c r="F141" s="299"/>
      <c r="G141" s="299"/>
      <c r="H141" s="299"/>
      <c r="I141" s="299"/>
      <c r="J141" s="299"/>
      <c r="K141" s="300"/>
    </row>
    <row r="142" spans="2:11" ht="18.75" customHeight="1">
      <c r="B142" s="252"/>
      <c r="C142" s="252"/>
      <c r="D142" s="252"/>
      <c r="E142" s="252"/>
      <c r="F142" s="287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371" t="s">
        <v>654</v>
      </c>
      <c r="D145" s="371"/>
      <c r="E145" s="371"/>
      <c r="F145" s="371"/>
      <c r="G145" s="371"/>
      <c r="H145" s="371"/>
      <c r="I145" s="371"/>
      <c r="J145" s="371"/>
      <c r="K145" s="267"/>
    </row>
    <row r="146" spans="2:11" ht="17.25" customHeight="1">
      <c r="B146" s="266"/>
      <c r="C146" s="268" t="s">
        <v>590</v>
      </c>
      <c r="D146" s="268"/>
      <c r="E146" s="268"/>
      <c r="F146" s="268" t="s">
        <v>591</v>
      </c>
      <c r="G146" s="269"/>
      <c r="H146" s="268" t="s">
        <v>110</v>
      </c>
      <c r="I146" s="268" t="s">
        <v>60</v>
      </c>
      <c r="J146" s="268" t="s">
        <v>592</v>
      </c>
      <c r="K146" s="267"/>
    </row>
    <row r="147" spans="2:11" ht="17.25" customHeight="1">
      <c r="B147" s="266"/>
      <c r="C147" s="270" t="s">
        <v>593</v>
      </c>
      <c r="D147" s="270"/>
      <c r="E147" s="270"/>
      <c r="F147" s="271" t="s">
        <v>594</v>
      </c>
      <c r="G147" s="272"/>
      <c r="H147" s="270"/>
      <c r="I147" s="270"/>
      <c r="J147" s="270" t="s">
        <v>595</v>
      </c>
      <c r="K147" s="267"/>
    </row>
    <row r="148" spans="2:11" ht="5.25" customHeight="1">
      <c r="B148" s="276"/>
      <c r="C148" s="273"/>
      <c r="D148" s="273"/>
      <c r="E148" s="273"/>
      <c r="F148" s="273"/>
      <c r="G148" s="274"/>
      <c r="H148" s="273"/>
      <c r="I148" s="273"/>
      <c r="J148" s="273"/>
      <c r="K148" s="297"/>
    </row>
    <row r="149" spans="2:11" ht="15" customHeight="1">
      <c r="B149" s="276"/>
      <c r="C149" s="301" t="s">
        <v>599</v>
      </c>
      <c r="D149" s="256"/>
      <c r="E149" s="256"/>
      <c r="F149" s="302" t="s">
        <v>596</v>
      </c>
      <c r="G149" s="256"/>
      <c r="H149" s="301" t="s">
        <v>635</v>
      </c>
      <c r="I149" s="301" t="s">
        <v>598</v>
      </c>
      <c r="J149" s="301">
        <v>120</v>
      </c>
      <c r="K149" s="297"/>
    </row>
    <row r="150" spans="2:11" ht="15" customHeight="1">
      <c r="B150" s="276"/>
      <c r="C150" s="301" t="s">
        <v>644</v>
      </c>
      <c r="D150" s="256"/>
      <c r="E150" s="256"/>
      <c r="F150" s="302" t="s">
        <v>596</v>
      </c>
      <c r="G150" s="256"/>
      <c r="H150" s="301" t="s">
        <v>655</v>
      </c>
      <c r="I150" s="301" t="s">
        <v>598</v>
      </c>
      <c r="J150" s="301" t="s">
        <v>646</v>
      </c>
      <c r="K150" s="297"/>
    </row>
    <row r="151" spans="2:11" ht="15" customHeight="1">
      <c r="B151" s="276"/>
      <c r="C151" s="301" t="s">
        <v>545</v>
      </c>
      <c r="D151" s="256"/>
      <c r="E151" s="256"/>
      <c r="F151" s="302" t="s">
        <v>596</v>
      </c>
      <c r="G151" s="256"/>
      <c r="H151" s="301" t="s">
        <v>656</v>
      </c>
      <c r="I151" s="301" t="s">
        <v>598</v>
      </c>
      <c r="J151" s="301" t="s">
        <v>646</v>
      </c>
      <c r="K151" s="297"/>
    </row>
    <row r="152" spans="2:11" ht="15" customHeight="1">
      <c r="B152" s="276"/>
      <c r="C152" s="301" t="s">
        <v>601</v>
      </c>
      <c r="D152" s="256"/>
      <c r="E152" s="256"/>
      <c r="F152" s="302" t="s">
        <v>602</v>
      </c>
      <c r="G152" s="256"/>
      <c r="H152" s="301" t="s">
        <v>635</v>
      </c>
      <c r="I152" s="301" t="s">
        <v>598</v>
      </c>
      <c r="J152" s="301">
        <v>50</v>
      </c>
      <c r="K152" s="297"/>
    </row>
    <row r="153" spans="2:11" ht="15" customHeight="1">
      <c r="B153" s="276"/>
      <c r="C153" s="301" t="s">
        <v>604</v>
      </c>
      <c r="D153" s="256"/>
      <c r="E153" s="256"/>
      <c r="F153" s="302" t="s">
        <v>596</v>
      </c>
      <c r="G153" s="256"/>
      <c r="H153" s="301" t="s">
        <v>635</v>
      </c>
      <c r="I153" s="301" t="s">
        <v>606</v>
      </c>
      <c r="J153" s="301"/>
      <c r="K153" s="297"/>
    </row>
    <row r="154" spans="2:11" ht="15" customHeight="1">
      <c r="B154" s="276"/>
      <c r="C154" s="301" t="s">
        <v>615</v>
      </c>
      <c r="D154" s="256"/>
      <c r="E154" s="256"/>
      <c r="F154" s="302" t="s">
        <v>602</v>
      </c>
      <c r="G154" s="256"/>
      <c r="H154" s="301" t="s">
        <v>635</v>
      </c>
      <c r="I154" s="301" t="s">
        <v>598</v>
      </c>
      <c r="J154" s="301">
        <v>50</v>
      </c>
      <c r="K154" s="297"/>
    </row>
    <row r="155" spans="2:11" ht="15" customHeight="1">
      <c r="B155" s="276"/>
      <c r="C155" s="301" t="s">
        <v>623</v>
      </c>
      <c r="D155" s="256"/>
      <c r="E155" s="256"/>
      <c r="F155" s="302" t="s">
        <v>602</v>
      </c>
      <c r="G155" s="256"/>
      <c r="H155" s="301" t="s">
        <v>635</v>
      </c>
      <c r="I155" s="301" t="s">
        <v>598</v>
      </c>
      <c r="J155" s="301">
        <v>50</v>
      </c>
      <c r="K155" s="297"/>
    </row>
    <row r="156" spans="2:11" ht="15" customHeight="1">
      <c r="B156" s="276"/>
      <c r="C156" s="301" t="s">
        <v>621</v>
      </c>
      <c r="D156" s="256"/>
      <c r="E156" s="256"/>
      <c r="F156" s="302" t="s">
        <v>602</v>
      </c>
      <c r="G156" s="256"/>
      <c r="H156" s="301" t="s">
        <v>635</v>
      </c>
      <c r="I156" s="301" t="s">
        <v>598</v>
      </c>
      <c r="J156" s="301">
        <v>50</v>
      </c>
      <c r="K156" s="297"/>
    </row>
    <row r="157" spans="2:11" ht="15" customHeight="1">
      <c r="B157" s="276"/>
      <c r="C157" s="301" t="s">
        <v>95</v>
      </c>
      <c r="D157" s="256"/>
      <c r="E157" s="256"/>
      <c r="F157" s="302" t="s">
        <v>596</v>
      </c>
      <c r="G157" s="256"/>
      <c r="H157" s="301" t="s">
        <v>657</v>
      </c>
      <c r="I157" s="301" t="s">
        <v>598</v>
      </c>
      <c r="J157" s="301" t="s">
        <v>658</v>
      </c>
      <c r="K157" s="297"/>
    </row>
    <row r="158" spans="2:11" ht="15" customHeight="1">
      <c r="B158" s="276"/>
      <c r="C158" s="301" t="s">
        <v>659</v>
      </c>
      <c r="D158" s="256"/>
      <c r="E158" s="256"/>
      <c r="F158" s="302" t="s">
        <v>596</v>
      </c>
      <c r="G158" s="256"/>
      <c r="H158" s="301" t="s">
        <v>660</v>
      </c>
      <c r="I158" s="301" t="s">
        <v>630</v>
      </c>
      <c r="J158" s="301"/>
      <c r="K158" s="297"/>
    </row>
    <row r="159" spans="2:11" ht="15" customHeight="1">
      <c r="B159" s="303"/>
      <c r="C159" s="285"/>
      <c r="D159" s="285"/>
      <c r="E159" s="285"/>
      <c r="F159" s="285"/>
      <c r="G159" s="285"/>
      <c r="H159" s="285"/>
      <c r="I159" s="285"/>
      <c r="J159" s="285"/>
      <c r="K159" s="304"/>
    </row>
    <row r="160" spans="2:11" ht="18.75" customHeight="1">
      <c r="B160" s="252"/>
      <c r="C160" s="256"/>
      <c r="D160" s="256"/>
      <c r="E160" s="256"/>
      <c r="F160" s="275"/>
      <c r="G160" s="256"/>
      <c r="H160" s="256"/>
      <c r="I160" s="256"/>
      <c r="J160" s="256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370" t="s">
        <v>661</v>
      </c>
      <c r="D163" s="370"/>
      <c r="E163" s="370"/>
      <c r="F163" s="370"/>
      <c r="G163" s="370"/>
      <c r="H163" s="370"/>
      <c r="I163" s="370"/>
      <c r="J163" s="370"/>
      <c r="K163" s="248"/>
    </row>
    <row r="164" spans="2:11" ht="17.25" customHeight="1">
      <c r="B164" s="247"/>
      <c r="C164" s="268" t="s">
        <v>590</v>
      </c>
      <c r="D164" s="268"/>
      <c r="E164" s="268"/>
      <c r="F164" s="268" t="s">
        <v>591</v>
      </c>
      <c r="G164" s="305"/>
      <c r="H164" s="306" t="s">
        <v>110</v>
      </c>
      <c r="I164" s="306" t="s">
        <v>60</v>
      </c>
      <c r="J164" s="268" t="s">
        <v>592</v>
      </c>
      <c r="K164" s="248"/>
    </row>
    <row r="165" spans="2:11" ht="17.25" customHeight="1">
      <c r="B165" s="249"/>
      <c r="C165" s="270" t="s">
        <v>593</v>
      </c>
      <c r="D165" s="270"/>
      <c r="E165" s="270"/>
      <c r="F165" s="271" t="s">
        <v>594</v>
      </c>
      <c r="G165" s="307"/>
      <c r="H165" s="308"/>
      <c r="I165" s="308"/>
      <c r="J165" s="270" t="s">
        <v>595</v>
      </c>
      <c r="K165" s="250"/>
    </row>
    <row r="166" spans="2:11" ht="5.25" customHeight="1">
      <c r="B166" s="276"/>
      <c r="C166" s="273"/>
      <c r="D166" s="273"/>
      <c r="E166" s="273"/>
      <c r="F166" s="273"/>
      <c r="G166" s="274"/>
      <c r="H166" s="273"/>
      <c r="I166" s="273"/>
      <c r="J166" s="273"/>
      <c r="K166" s="297"/>
    </row>
    <row r="167" spans="2:11" ht="15" customHeight="1">
      <c r="B167" s="276"/>
      <c r="C167" s="256" t="s">
        <v>599</v>
      </c>
      <c r="D167" s="256"/>
      <c r="E167" s="256"/>
      <c r="F167" s="275" t="s">
        <v>596</v>
      </c>
      <c r="G167" s="256"/>
      <c r="H167" s="256" t="s">
        <v>635</v>
      </c>
      <c r="I167" s="256" t="s">
        <v>598</v>
      </c>
      <c r="J167" s="256">
        <v>120</v>
      </c>
      <c r="K167" s="297"/>
    </row>
    <row r="168" spans="2:11" ht="15" customHeight="1">
      <c r="B168" s="276"/>
      <c r="C168" s="256" t="s">
        <v>644</v>
      </c>
      <c r="D168" s="256"/>
      <c r="E168" s="256"/>
      <c r="F168" s="275" t="s">
        <v>596</v>
      </c>
      <c r="G168" s="256"/>
      <c r="H168" s="256" t="s">
        <v>645</v>
      </c>
      <c r="I168" s="256" t="s">
        <v>598</v>
      </c>
      <c r="J168" s="256" t="s">
        <v>646</v>
      </c>
      <c r="K168" s="297"/>
    </row>
    <row r="169" spans="2:11" ht="15" customHeight="1">
      <c r="B169" s="276"/>
      <c r="C169" s="256" t="s">
        <v>545</v>
      </c>
      <c r="D169" s="256"/>
      <c r="E169" s="256"/>
      <c r="F169" s="275" t="s">
        <v>596</v>
      </c>
      <c r="G169" s="256"/>
      <c r="H169" s="256" t="s">
        <v>662</v>
      </c>
      <c r="I169" s="256" t="s">
        <v>598</v>
      </c>
      <c r="J169" s="256" t="s">
        <v>646</v>
      </c>
      <c r="K169" s="297"/>
    </row>
    <row r="170" spans="2:11" ht="15" customHeight="1">
      <c r="B170" s="276"/>
      <c r="C170" s="256" t="s">
        <v>601</v>
      </c>
      <c r="D170" s="256"/>
      <c r="E170" s="256"/>
      <c r="F170" s="275" t="s">
        <v>602</v>
      </c>
      <c r="G170" s="256"/>
      <c r="H170" s="256" t="s">
        <v>662</v>
      </c>
      <c r="I170" s="256" t="s">
        <v>598</v>
      </c>
      <c r="J170" s="256">
        <v>50</v>
      </c>
      <c r="K170" s="297"/>
    </row>
    <row r="171" spans="2:11" ht="15" customHeight="1">
      <c r="B171" s="276"/>
      <c r="C171" s="256" t="s">
        <v>604</v>
      </c>
      <c r="D171" s="256"/>
      <c r="E171" s="256"/>
      <c r="F171" s="275" t="s">
        <v>596</v>
      </c>
      <c r="G171" s="256"/>
      <c r="H171" s="256" t="s">
        <v>662</v>
      </c>
      <c r="I171" s="256" t="s">
        <v>606</v>
      </c>
      <c r="J171" s="256"/>
      <c r="K171" s="297"/>
    </row>
    <row r="172" spans="2:11" ht="15" customHeight="1">
      <c r="B172" s="276"/>
      <c r="C172" s="256" t="s">
        <v>615</v>
      </c>
      <c r="D172" s="256"/>
      <c r="E172" s="256"/>
      <c r="F172" s="275" t="s">
        <v>602</v>
      </c>
      <c r="G172" s="256"/>
      <c r="H172" s="256" t="s">
        <v>662</v>
      </c>
      <c r="I172" s="256" t="s">
        <v>598</v>
      </c>
      <c r="J172" s="256">
        <v>50</v>
      </c>
      <c r="K172" s="297"/>
    </row>
    <row r="173" spans="2:11" ht="15" customHeight="1">
      <c r="B173" s="276"/>
      <c r="C173" s="256" t="s">
        <v>623</v>
      </c>
      <c r="D173" s="256"/>
      <c r="E173" s="256"/>
      <c r="F173" s="275" t="s">
        <v>602</v>
      </c>
      <c r="G173" s="256"/>
      <c r="H173" s="256" t="s">
        <v>662</v>
      </c>
      <c r="I173" s="256" t="s">
        <v>598</v>
      </c>
      <c r="J173" s="256">
        <v>50</v>
      </c>
      <c r="K173" s="297"/>
    </row>
    <row r="174" spans="2:11" ht="15" customHeight="1">
      <c r="B174" s="276"/>
      <c r="C174" s="256" t="s">
        <v>621</v>
      </c>
      <c r="D174" s="256"/>
      <c r="E174" s="256"/>
      <c r="F174" s="275" t="s">
        <v>602</v>
      </c>
      <c r="G174" s="256"/>
      <c r="H174" s="256" t="s">
        <v>662</v>
      </c>
      <c r="I174" s="256" t="s">
        <v>598</v>
      </c>
      <c r="J174" s="256">
        <v>50</v>
      </c>
      <c r="K174" s="297"/>
    </row>
    <row r="175" spans="2:11" ht="15" customHeight="1">
      <c r="B175" s="276"/>
      <c r="C175" s="256" t="s">
        <v>109</v>
      </c>
      <c r="D175" s="256"/>
      <c r="E175" s="256"/>
      <c r="F175" s="275" t="s">
        <v>596</v>
      </c>
      <c r="G175" s="256"/>
      <c r="H175" s="256" t="s">
        <v>663</v>
      </c>
      <c r="I175" s="256" t="s">
        <v>664</v>
      </c>
      <c r="J175" s="256"/>
      <c r="K175" s="297"/>
    </row>
    <row r="176" spans="2:11" ht="15" customHeight="1">
      <c r="B176" s="276"/>
      <c r="C176" s="256" t="s">
        <v>60</v>
      </c>
      <c r="D176" s="256"/>
      <c r="E176" s="256"/>
      <c r="F176" s="275" t="s">
        <v>596</v>
      </c>
      <c r="G176" s="256"/>
      <c r="H176" s="256" t="s">
        <v>665</v>
      </c>
      <c r="I176" s="256" t="s">
        <v>666</v>
      </c>
      <c r="J176" s="256">
        <v>1</v>
      </c>
      <c r="K176" s="297"/>
    </row>
    <row r="177" spans="2:11" ht="15" customHeight="1">
      <c r="B177" s="276"/>
      <c r="C177" s="256" t="s">
        <v>56</v>
      </c>
      <c r="D177" s="256"/>
      <c r="E177" s="256"/>
      <c r="F177" s="275" t="s">
        <v>596</v>
      </c>
      <c r="G177" s="256"/>
      <c r="H177" s="256" t="s">
        <v>667</v>
      </c>
      <c r="I177" s="256" t="s">
        <v>598</v>
      </c>
      <c r="J177" s="256">
        <v>20</v>
      </c>
      <c r="K177" s="297"/>
    </row>
    <row r="178" spans="2:11" ht="15" customHeight="1">
      <c r="B178" s="276"/>
      <c r="C178" s="256" t="s">
        <v>110</v>
      </c>
      <c r="D178" s="256"/>
      <c r="E178" s="256"/>
      <c r="F178" s="275" t="s">
        <v>596</v>
      </c>
      <c r="G178" s="256"/>
      <c r="H178" s="256" t="s">
        <v>668</v>
      </c>
      <c r="I178" s="256" t="s">
        <v>598</v>
      </c>
      <c r="J178" s="256">
        <v>255</v>
      </c>
      <c r="K178" s="297"/>
    </row>
    <row r="179" spans="2:11" ht="15" customHeight="1">
      <c r="B179" s="276"/>
      <c r="C179" s="256" t="s">
        <v>111</v>
      </c>
      <c r="D179" s="256"/>
      <c r="E179" s="256"/>
      <c r="F179" s="275" t="s">
        <v>596</v>
      </c>
      <c r="G179" s="256"/>
      <c r="H179" s="256" t="s">
        <v>561</v>
      </c>
      <c r="I179" s="256" t="s">
        <v>598</v>
      </c>
      <c r="J179" s="256">
        <v>10</v>
      </c>
      <c r="K179" s="297"/>
    </row>
    <row r="180" spans="2:11" ht="15" customHeight="1">
      <c r="B180" s="276"/>
      <c r="C180" s="256" t="s">
        <v>112</v>
      </c>
      <c r="D180" s="256"/>
      <c r="E180" s="256"/>
      <c r="F180" s="275" t="s">
        <v>596</v>
      </c>
      <c r="G180" s="256"/>
      <c r="H180" s="256" t="s">
        <v>669</v>
      </c>
      <c r="I180" s="256" t="s">
        <v>630</v>
      </c>
      <c r="J180" s="256"/>
      <c r="K180" s="297"/>
    </row>
    <row r="181" spans="2:11" ht="15" customHeight="1">
      <c r="B181" s="276"/>
      <c r="C181" s="256" t="s">
        <v>670</v>
      </c>
      <c r="D181" s="256"/>
      <c r="E181" s="256"/>
      <c r="F181" s="275" t="s">
        <v>596</v>
      </c>
      <c r="G181" s="256"/>
      <c r="H181" s="256" t="s">
        <v>671</v>
      </c>
      <c r="I181" s="256" t="s">
        <v>630</v>
      </c>
      <c r="J181" s="256"/>
      <c r="K181" s="297"/>
    </row>
    <row r="182" spans="2:11" ht="15" customHeight="1">
      <c r="B182" s="276"/>
      <c r="C182" s="256" t="s">
        <v>659</v>
      </c>
      <c r="D182" s="256"/>
      <c r="E182" s="256"/>
      <c r="F182" s="275" t="s">
        <v>596</v>
      </c>
      <c r="G182" s="256"/>
      <c r="H182" s="256" t="s">
        <v>672</v>
      </c>
      <c r="I182" s="256" t="s">
        <v>630</v>
      </c>
      <c r="J182" s="256"/>
      <c r="K182" s="297"/>
    </row>
    <row r="183" spans="2:11" ht="15" customHeight="1">
      <c r="B183" s="276"/>
      <c r="C183" s="256" t="s">
        <v>114</v>
      </c>
      <c r="D183" s="256"/>
      <c r="E183" s="256"/>
      <c r="F183" s="275" t="s">
        <v>602</v>
      </c>
      <c r="G183" s="256"/>
      <c r="H183" s="256" t="s">
        <v>673</v>
      </c>
      <c r="I183" s="256" t="s">
        <v>598</v>
      </c>
      <c r="J183" s="256">
        <v>50</v>
      </c>
      <c r="K183" s="297"/>
    </row>
    <row r="184" spans="2:11" ht="15" customHeight="1">
      <c r="B184" s="276"/>
      <c r="C184" s="256" t="s">
        <v>674</v>
      </c>
      <c r="D184" s="256"/>
      <c r="E184" s="256"/>
      <c r="F184" s="275" t="s">
        <v>602</v>
      </c>
      <c r="G184" s="256"/>
      <c r="H184" s="256" t="s">
        <v>675</v>
      </c>
      <c r="I184" s="256" t="s">
        <v>676</v>
      </c>
      <c r="J184" s="256"/>
      <c r="K184" s="297"/>
    </row>
    <row r="185" spans="2:11" ht="15" customHeight="1">
      <c r="B185" s="276"/>
      <c r="C185" s="256" t="s">
        <v>677</v>
      </c>
      <c r="D185" s="256"/>
      <c r="E185" s="256"/>
      <c r="F185" s="275" t="s">
        <v>602</v>
      </c>
      <c r="G185" s="256"/>
      <c r="H185" s="256" t="s">
        <v>678</v>
      </c>
      <c r="I185" s="256" t="s">
        <v>676</v>
      </c>
      <c r="J185" s="256"/>
      <c r="K185" s="297"/>
    </row>
    <row r="186" spans="2:11" ht="15" customHeight="1">
      <c r="B186" s="276"/>
      <c r="C186" s="256" t="s">
        <v>679</v>
      </c>
      <c r="D186" s="256"/>
      <c r="E186" s="256"/>
      <c r="F186" s="275" t="s">
        <v>602</v>
      </c>
      <c r="G186" s="256"/>
      <c r="H186" s="256" t="s">
        <v>680</v>
      </c>
      <c r="I186" s="256" t="s">
        <v>676</v>
      </c>
      <c r="J186" s="256"/>
      <c r="K186" s="297"/>
    </row>
    <row r="187" spans="2:11" ht="15" customHeight="1">
      <c r="B187" s="276"/>
      <c r="C187" s="309" t="s">
        <v>681</v>
      </c>
      <c r="D187" s="256"/>
      <c r="E187" s="256"/>
      <c r="F187" s="275" t="s">
        <v>602</v>
      </c>
      <c r="G187" s="256"/>
      <c r="H187" s="256" t="s">
        <v>682</v>
      </c>
      <c r="I187" s="256" t="s">
        <v>683</v>
      </c>
      <c r="J187" s="310" t="s">
        <v>684</v>
      </c>
      <c r="K187" s="297"/>
    </row>
    <row r="188" spans="2:11" ht="15" customHeight="1">
      <c r="B188" s="276"/>
      <c r="C188" s="261" t="s">
        <v>45</v>
      </c>
      <c r="D188" s="256"/>
      <c r="E188" s="256"/>
      <c r="F188" s="275" t="s">
        <v>596</v>
      </c>
      <c r="G188" s="256"/>
      <c r="H188" s="252" t="s">
        <v>685</v>
      </c>
      <c r="I188" s="256" t="s">
        <v>686</v>
      </c>
      <c r="J188" s="256"/>
      <c r="K188" s="297"/>
    </row>
    <row r="189" spans="2:11" ht="15" customHeight="1">
      <c r="B189" s="276"/>
      <c r="C189" s="261" t="s">
        <v>687</v>
      </c>
      <c r="D189" s="256"/>
      <c r="E189" s="256"/>
      <c r="F189" s="275" t="s">
        <v>596</v>
      </c>
      <c r="G189" s="256"/>
      <c r="H189" s="256" t="s">
        <v>688</v>
      </c>
      <c r="I189" s="256" t="s">
        <v>630</v>
      </c>
      <c r="J189" s="256"/>
      <c r="K189" s="297"/>
    </row>
    <row r="190" spans="2:11" ht="15" customHeight="1">
      <c r="B190" s="276"/>
      <c r="C190" s="261" t="s">
        <v>689</v>
      </c>
      <c r="D190" s="256"/>
      <c r="E190" s="256"/>
      <c r="F190" s="275" t="s">
        <v>596</v>
      </c>
      <c r="G190" s="256"/>
      <c r="H190" s="256" t="s">
        <v>690</v>
      </c>
      <c r="I190" s="256" t="s">
        <v>630</v>
      </c>
      <c r="J190" s="256"/>
      <c r="K190" s="297"/>
    </row>
    <row r="191" spans="2:11" ht="15" customHeight="1">
      <c r="B191" s="276"/>
      <c r="C191" s="261" t="s">
        <v>691</v>
      </c>
      <c r="D191" s="256"/>
      <c r="E191" s="256"/>
      <c r="F191" s="275" t="s">
        <v>602</v>
      </c>
      <c r="G191" s="256"/>
      <c r="H191" s="256" t="s">
        <v>692</v>
      </c>
      <c r="I191" s="256" t="s">
        <v>630</v>
      </c>
      <c r="J191" s="256"/>
      <c r="K191" s="297"/>
    </row>
    <row r="192" spans="2:11" ht="15" customHeight="1">
      <c r="B192" s="303"/>
      <c r="C192" s="311"/>
      <c r="D192" s="285"/>
      <c r="E192" s="285"/>
      <c r="F192" s="285"/>
      <c r="G192" s="285"/>
      <c r="H192" s="285"/>
      <c r="I192" s="285"/>
      <c r="J192" s="285"/>
      <c r="K192" s="304"/>
    </row>
    <row r="193" spans="2:11" ht="18.75" customHeight="1">
      <c r="B193" s="252"/>
      <c r="C193" s="256"/>
      <c r="D193" s="256"/>
      <c r="E193" s="256"/>
      <c r="F193" s="275"/>
      <c r="G193" s="256"/>
      <c r="H193" s="256"/>
      <c r="I193" s="256"/>
      <c r="J193" s="256"/>
      <c r="K193" s="252"/>
    </row>
    <row r="194" spans="2:11" ht="18.75" customHeight="1">
      <c r="B194" s="252"/>
      <c r="C194" s="256"/>
      <c r="D194" s="256"/>
      <c r="E194" s="256"/>
      <c r="F194" s="275"/>
      <c r="G194" s="256"/>
      <c r="H194" s="256"/>
      <c r="I194" s="256"/>
      <c r="J194" s="256"/>
      <c r="K194" s="252"/>
    </row>
    <row r="195" spans="2:11" ht="18.75" customHeight="1">
      <c r="B195" s="262"/>
      <c r="C195" s="262"/>
      <c r="D195" s="262"/>
      <c r="E195" s="262"/>
      <c r="F195" s="262"/>
      <c r="G195" s="262"/>
      <c r="H195" s="262"/>
      <c r="I195" s="262"/>
      <c r="J195" s="262"/>
      <c r="K195" s="262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370" t="s">
        <v>693</v>
      </c>
      <c r="D197" s="370"/>
      <c r="E197" s="370"/>
      <c r="F197" s="370"/>
      <c r="G197" s="370"/>
      <c r="H197" s="370"/>
      <c r="I197" s="370"/>
      <c r="J197" s="370"/>
      <c r="K197" s="248"/>
    </row>
    <row r="198" spans="2:11" ht="25.5" customHeight="1">
      <c r="B198" s="247"/>
      <c r="C198" s="312" t="s">
        <v>694</v>
      </c>
      <c r="D198" s="312"/>
      <c r="E198" s="312"/>
      <c r="F198" s="312" t="s">
        <v>695</v>
      </c>
      <c r="G198" s="313"/>
      <c r="H198" s="369" t="s">
        <v>696</v>
      </c>
      <c r="I198" s="369"/>
      <c r="J198" s="369"/>
      <c r="K198" s="248"/>
    </row>
    <row r="199" spans="2:11" ht="5.25" customHeight="1">
      <c r="B199" s="276"/>
      <c r="C199" s="273"/>
      <c r="D199" s="273"/>
      <c r="E199" s="273"/>
      <c r="F199" s="273"/>
      <c r="G199" s="256"/>
      <c r="H199" s="273"/>
      <c r="I199" s="273"/>
      <c r="J199" s="273"/>
      <c r="K199" s="297"/>
    </row>
    <row r="200" spans="2:11" ht="15" customHeight="1">
      <c r="B200" s="276"/>
      <c r="C200" s="256" t="s">
        <v>686</v>
      </c>
      <c r="D200" s="256"/>
      <c r="E200" s="256"/>
      <c r="F200" s="275" t="s">
        <v>46</v>
      </c>
      <c r="G200" s="256"/>
      <c r="H200" s="367" t="s">
        <v>697</v>
      </c>
      <c r="I200" s="367"/>
      <c r="J200" s="367"/>
      <c r="K200" s="297"/>
    </row>
    <row r="201" spans="2:11" ht="15" customHeight="1">
      <c r="B201" s="276"/>
      <c r="C201" s="282"/>
      <c r="D201" s="256"/>
      <c r="E201" s="256"/>
      <c r="F201" s="275" t="s">
        <v>47</v>
      </c>
      <c r="G201" s="256"/>
      <c r="H201" s="367" t="s">
        <v>698</v>
      </c>
      <c r="I201" s="367"/>
      <c r="J201" s="367"/>
      <c r="K201" s="297"/>
    </row>
    <row r="202" spans="2:11" ht="15" customHeight="1">
      <c r="B202" s="276"/>
      <c r="C202" s="282"/>
      <c r="D202" s="256"/>
      <c r="E202" s="256"/>
      <c r="F202" s="275" t="s">
        <v>50</v>
      </c>
      <c r="G202" s="256"/>
      <c r="H202" s="367" t="s">
        <v>699</v>
      </c>
      <c r="I202" s="367"/>
      <c r="J202" s="367"/>
      <c r="K202" s="297"/>
    </row>
    <row r="203" spans="2:11" ht="15" customHeight="1">
      <c r="B203" s="276"/>
      <c r="C203" s="256"/>
      <c r="D203" s="256"/>
      <c r="E203" s="256"/>
      <c r="F203" s="275" t="s">
        <v>48</v>
      </c>
      <c r="G203" s="256"/>
      <c r="H203" s="367" t="s">
        <v>700</v>
      </c>
      <c r="I203" s="367"/>
      <c r="J203" s="367"/>
      <c r="K203" s="297"/>
    </row>
    <row r="204" spans="2:11" ht="15" customHeight="1">
      <c r="B204" s="276"/>
      <c r="C204" s="256"/>
      <c r="D204" s="256"/>
      <c r="E204" s="256"/>
      <c r="F204" s="275" t="s">
        <v>49</v>
      </c>
      <c r="G204" s="256"/>
      <c r="H204" s="367" t="s">
        <v>701</v>
      </c>
      <c r="I204" s="367"/>
      <c r="J204" s="367"/>
      <c r="K204" s="297"/>
    </row>
    <row r="205" spans="2:11" ht="15" customHeight="1">
      <c r="B205" s="276"/>
      <c r="C205" s="256"/>
      <c r="D205" s="256"/>
      <c r="E205" s="256"/>
      <c r="F205" s="275"/>
      <c r="G205" s="256"/>
      <c r="H205" s="256"/>
      <c r="I205" s="256"/>
      <c r="J205" s="256"/>
      <c r="K205" s="297"/>
    </row>
    <row r="206" spans="2:11" ht="15" customHeight="1">
      <c r="B206" s="276"/>
      <c r="C206" s="256" t="s">
        <v>642</v>
      </c>
      <c r="D206" s="256"/>
      <c r="E206" s="256"/>
      <c r="F206" s="275" t="s">
        <v>82</v>
      </c>
      <c r="G206" s="256"/>
      <c r="H206" s="367" t="s">
        <v>702</v>
      </c>
      <c r="I206" s="367"/>
      <c r="J206" s="367"/>
      <c r="K206" s="297"/>
    </row>
    <row r="207" spans="2:11" ht="15" customHeight="1">
      <c r="B207" s="276"/>
      <c r="C207" s="282"/>
      <c r="D207" s="256"/>
      <c r="E207" s="256"/>
      <c r="F207" s="275" t="s">
        <v>539</v>
      </c>
      <c r="G207" s="256"/>
      <c r="H207" s="367" t="s">
        <v>540</v>
      </c>
      <c r="I207" s="367"/>
      <c r="J207" s="367"/>
      <c r="K207" s="297"/>
    </row>
    <row r="208" spans="2:11" ht="15" customHeight="1">
      <c r="B208" s="276"/>
      <c r="C208" s="256"/>
      <c r="D208" s="256"/>
      <c r="E208" s="256"/>
      <c r="F208" s="275" t="s">
        <v>537</v>
      </c>
      <c r="G208" s="256"/>
      <c r="H208" s="367" t="s">
        <v>703</v>
      </c>
      <c r="I208" s="367"/>
      <c r="J208" s="367"/>
      <c r="K208" s="297"/>
    </row>
    <row r="209" spans="2:11" ht="15" customHeight="1">
      <c r="B209" s="314"/>
      <c r="C209" s="282"/>
      <c r="D209" s="282"/>
      <c r="E209" s="282"/>
      <c r="F209" s="275" t="s">
        <v>541</v>
      </c>
      <c r="G209" s="261"/>
      <c r="H209" s="368" t="s">
        <v>542</v>
      </c>
      <c r="I209" s="368"/>
      <c r="J209" s="368"/>
      <c r="K209" s="315"/>
    </row>
    <row r="210" spans="2:11" ht="15" customHeight="1">
      <c r="B210" s="314"/>
      <c r="C210" s="282"/>
      <c r="D210" s="282"/>
      <c r="E210" s="282"/>
      <c r="F210" s="275" t="s">
        <v>543</v>
      </c>
      <c r="G210" s="261"/>
      <c r="H210" s="368" t="s">
        <v>704</v>
      </c>
      <c r="I210" s="368"/>
      <c r="J210" s="368"/>
      <c r="K210" s="315"/>
    </row>
    <row r="211" spans="2:11" ht="15" customHeight="1">
      <c r="B211" s="314"/>
      <c r="C211" s="282"/>
      <c r="D211" s="282"/>
      <c r="E211" s="282"/>
      <c r="F211" s="316"/>
      <c r="G211" s="261"/>
      <c r="H211" s="317"/>
      <c r="I211" s="317"/>
      <c r="J211" s="317"/>
      <c r="K211" s="315"/>
    </row>
    <row r="212" spans="2:11" ht="15" customHeight="1">
      <c r="B212" s="314"/>
      <c r="C212" s="256" t="s">
        <v>666</v>
      </c>
      <c r="D212" s="282"/>
      <c r="E212" s="282"/>
      <c r="F212" s="275">
        <v>1</v>
      </c>
      <c r="G212" s="261"/>
      <c r="H212" s="368" t="s">
        <v>705</v>
      </c>
      <c r="I212" s="368"/>
      <c r="J212" s="368"/>
      <c r="K212" s="315"/>
    </row>
    <row r="213" spans="2:11" ht="15" customHeight="1">
      <c r="B213" s="314"/>
      <c r="C213" s="282"/>
      <c r="D213" s="282"/>
      <c r="E213" s="282"/>
      <c r="F213" s="275">
        <v>2</v>
      </c>
      <c r="G213" s="261"/>
      <c r="H213" s="368" t="s">
        <v>706</v>
      </c>
      <c r="I213" s="368"/>
      <c r="J213" s="368"/>
      <c r="K213" s="315"/>
    </row>
    <row r="214" spans="2:11" ht="15" customHeight="1">
      <c r="B214" s="314"/>
      <c r="C214" s="282"/>
      <c r="D214" s="282"/>
      <c r="E214" s="282"/>
      <c r="F214" s="275">
        <v>3</v>
      </c>
      <c r="G214" s="261"/>
      <c r="H214" s="368" t="s">
        <v>707</v>
      </c>
      <c r="I214" s="368"/>
      <c r="J214" s="368"/>
      <c r="K214" s="315"/>
    </row>
    <row r="215" spans="2:11" ht="15" customHeight="1">
      <c r="B215" s="314"/>
      <c r="C215" s="282"/>
      <c r="D215" s="282"/>
      <c r="E215" s="282"/>
      <c r="F215" s="275">
        <v>4</v>
      </c>
      <c r="G215" s="261"/>
      <c r="H215" s="368" t="s">
        <v>708</v>
      </c>
      <c r="I215" s="368"/>
      <c r="J215" s="368"/>
      <c r="K215" s="315"/>
    </row>
    <row r="216" spans="2:11" ht="12.75" customHeight="1">
      <c r="B216" s="318"/>
      <c r="C216" s="319"/>
      <c r="D216" s="319"/>
      <c r="E216" s="319"/>
      <c r="F216" s="319"/>
      <c r="G216" s="319"/>
      <c r="H216" s="319"/>
      <c r="I216" s="319"/>
      <c r="J216" s="319"/>
      <c r="K216" s="320"/>
    </row>
  </sheetData>
  <sheetProtection algorithmName="SHA-512" hashValue="aR0wEtDfxRdCwikSsk8iNy61DTC/cYtHuPQ66YqIrGsTHcA8IdZcSwJjxN1kDN6uasZc4IOc1jB70JKZ+mWZrw==" saltValue="QUbmvPu+TZTDXlp+qTmVTQ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pc-tomas\BuildMaster</dc:creator>
  <cp:keywords/>
  <dc:description/>
  <cp:lastModifiedBy>BuildMaster</cp:lastModifiedBy>
  <dcterms:created xsi:type="dcterms:W3CDTF">2017-10-06T07:08:58Z</dcterms:created>
  <dcterms:modified xsi:type="dcterms:W3CDTF">2017-10-06T07:09:06Z</dcterms:modified>
  <cp:category/>
  <cp:version/>
  <cp:contentType/>
  <cp:contentStatus/>
</cp:coreProperties>
</file>