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0" yWindow="105" windowWidth="7320" windowHeight="7560" activeTab="0"/>
  </bookViews>
  <sheets>
    <sheet name="Krycí list" sheetId="1" r:id="rId1"/>
    <sheet name="Rekapitulace" sheetId="2" r:id="rId2"/>
    <sheet name="Položky" sheetId="3" r:id="rId3"/>
  </sheets>
  <externalReferences>
    <externalReference r:id="rId6"/>
    <externalReference r:id="rId7"/>
    <externalReference r:id="rId8"/>
  </externalReferences>
  <definedNames>
    <definedName name="AAA" localSheetId="0">'[3]SO1 1.00 '!#REF!</definedName>
    <definedName name="aaa">'[2]Krycí list'!$A$6</definedName>
    <definedName name="BPK1" localSheetId="0">'[1]Položky'!#REF!</definedName>
    <definedName name="BPK1">'Položky'!#REF!</definedName>
    <definedName name="BPK2" localSheetId="0">'[1]Položky'!#REF!</definedName>
    <definedName name="BPK2">'Položky'!#REF!</definedName>
    <definedName name="BPK3" localSheetId="0">'[1]Položky'!#REF!</definedName>
    <definedName name="BPK3">'Položky'!#REF!</definedName>
    <definedName name="cisloobjektu" localSheetId="0">#REF!</definedName>
    <definedName name="cisloobjektu">#REF!</definedName>
    <definedName name="cislostavby" localSheetId="0">#REF!</definedName>
    <definedName name="cislostavby">#REF!</definedName>
    <definedName name="dadresa">#REF!</definedName>
    <definedName name="Datum" localSheetId="0">#REF!</definedName>
    <definedName name="Datum">#REF!</definedName>
    <definedName name="DIČ">#REF!</definedName>
    <definedName name="Dil" localSheetId="0">#REF!</definedName>
    <definedName name="Dil">'Rekapitulace'!$A$6</definedName>
    <definedName name="dmisto">#REF!</definedName>
    <definedName name="Dodavka" localSheetId="0">#REF!</definedName>
    <definedName name="Dodavka">'Rekapitulace'!$G$18</definedName>
    <definedName name="Dodavka0" localSheetId="0">'[3]SO1 1.00 '!#REF!</definedName>
    <definedName name="Dodavka0">'Položky'!#REF!</definedName>
    <definedName name="dpsc">#REF!</definedName>
    <definedName name="HSV" localSheetId="0">#REF!</definedName>
    <definedName name="HSV">'Rekapitulace'!$E$18</definedName>
    <definedName name="HSV_">'[3]SO1 1.00 '!#REF!</definedName>
    <definedName name="HSV0" localSheetId="0">'[3]SO1 1.00 '!#REF!</definedName>
    <definedName name="HSV0">'Položky'!#REF!</definedName>
    <definedName name="HZS" localSheetId="0">#REF!</definedName>
    <definedName name="HZS">'Rekapitulace'!$I$18</definedName>
    <definedName name="HZS0" localSheetId="0">'[3]SO1 1.00 '!#REF!</definedName>
    <definedName name="HZS0">'Položky'!#REF!</definedName>
    <definedName name="IČO">#REF!</definedName>
    <definedName name="JKSO" localSheetId="0">#REF!</definedName>
    <definedName name="JKSO">#REF!</definedName>
    <definedName name="MJ" localSheetId="0">#REF!</definedName>
    <definedName name="MJ">#REF!</definedName>
    <definedName name="Mont" localSheetId="0">#REF!</definedName>
    <definedName name="Mont">'Rekapitulace'!$H$18</definedName>
    <definedName name="Mont_">'[3]SO1 1.00 '!#REF!</definedName>
    <definedName name="Montaz0" localSheetId="0">'[3]SO1 1.00 '!#REF!</definedName>
    <definedName name="Montaz0">'Položky'!#REF!</definedName>
    <definedName name="NazevDilu" localSheetId="0">#REF!</definedName>
    <definedName name="NazevDilu">'Rekapitulace'!$B$6</definedName>
    <definedName name="nazevobjektu" localSheetId="0">#REF!</definedName>
    <definedName name="nazevobjektu">#REF!</definedName>
    <definedName name="nazevstavby" localSheetId="0">#REF!</definedName>
    <definedName name="nazevstavby">#REF!</definedName>
    <definedName name="_xlnm.Print_Titles" localSheetId="2">'Položky'!$1:$6</definedName>
    <definedName name="_xlnm.Print_Titles" localSheetId="1">'Rekapitulace'!$1:$6</definedName>
    <definedName name="Objednatel" localSheetId="0">#REF!</definedName>
    <definedName name="Objednatel">#REF!</definedName>
    <definedName name="Objekt">#REF!</definedName>
    <definedName name="_xlnm.Print_Area" localSheetId="0">'Krycí list'!$A$1:$R$28</definedName>
    <definedName name="_xlnm.Print_Area" localSheetId="2">'Položky'!$A$1:$G$87</definedName>
    <definedName name="_xlnm.Print_Area" localSheetId="1">'Rekapitulace'!$A$1:$I$32</definedName>
    <definedName name="odic">#REF!</definedName>
    <definedName name="oico">#REF!</definedName>
    <definedName name="omisto">#REF!</definedName>
    <definedName name="onazev">#REF!</definedName>
    <definedName name="opsc">#REF!</definedName>
    <definedName name="PocetMJ" localSheetId="0">#REF!</definedName>
    <definedName name="PocetMJ">#REF!</definedName>
    <definedName name="Poznamka" localSheetId="0">#REF!</definedName>
    <definedName name="Poznamka">#REF!</definedName>
    <definedName name="Projektant" localSheetId="0">#REF!</definedName>
    <definedName name="Projektant">#REF!</definedName>
    <definedName name="PSV" localSheetId="0">#REF!</definedName>
    <definedName name="PSV">'Rekapitulace'!$F$18</definedName>
    <definedName name="PSV_">'[3]SO1 1.00 '!#REF!</definedName>
    <definedName name="PSV0" localSheetId="0">'[3]SO1 1.00 '!#REF!</definedName>
    <definedName name="PSV0">'Položky'!#REF!</definedName>
    <definedName name="SazbaDPH1" localSheetId="0">#REF!</definedName>
    <definedName name="SazbaDPH1">#REF!</definedName>
    <definedName name="SazbaDPH2" localSheetId="0">#REF!</definedName>
    <definedName name="SazbaDPH2">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StavbaCelkem">#REF!</definedName>
    <definedName name="Typ" localSheetId="0">'[3]SO1 1.00 '!#REF!</definedName>
    <definedName name="Typ">'Položky'!#REF!</definedName>
    <definedName name="VRN">'Rekapitulace'!$H$31</definedName>
    <definedName name="VRNKc" localSheetId="0">#REF!</definedName>
    <definedName name="VRNKc">'Rekapitulace'!#REF!</definedName>
    <definedName name="VRNNazev" localSheetId="0">'[3]SO1 1.00 '!#REF!</definedName>
    <definedName name="VRNnazev">'Rekapitulace'!#REF!</definedName>
    <definedName name="VRNproc" localSheetId="0">#REF!</definedName>
    <definedName name="VRNproc">'Rekapitulace'!#REF!</definedName>
    <definedName name="VRNzakl" localSheetId="0">#REF!</definedName>
    <definedName name="VRNzakl">'Rekapitulace'!#REF!</definedName>
    <definedName name="Zakazka" localSheetId="0">#REF!</definedName>
    <definedName name="Zakazka">#REF!</definedName>
    <definedName name="Zaklad22" localSheetId="0">#REF!</definedName>
    <definedName name="Zaklad22">#REF!</definedName>
    <definedName name="Zaklad5" localSheetId="0">#REF!</definedName>
    <definedName name="Zaklad5">#REF!</definedName>
    <definedName name="Zhotovitel" localSheetId="0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<sst xmlns="http://schemas.openxmlformats.org/spreadsheetml/2006/main" count="243" uniqueCount="180">
  <si>
    <t>Rozpočet:</t>
  </si>
  <si>
    <t>Objekt :</t>
  </si>
  <si>
    <t xml:space="preserve"> </t>
  </si>
  <si>
    <t>Stavba :</t>
  </si>
  <si>
    <t>HZS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</si>
  <si>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</si>
  <si>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</si>
  <si>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</si>
  <si>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</si>
  <si>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</si>
  <si>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</si>
  <si>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</si>
  <si>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</si>
  <si>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</si>
  <si>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</si>
  <si>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</si>
  <si>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</si>
  <si>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</si>
  <si>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</si>
  <si>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</si>
  <si>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</si>
  <si>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</si>
  <si>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</si>
  <si>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</si>
  <si>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</si>
  <si>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</si>
  <si>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</si>
  <si>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</si>
  <si>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</si>
  <si>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S-Club Liberec</t>
  </si>
  <si>
    <t>Odhad nákladů a výkaz výměr</t>
  </si>
  <si>
    <t>62</t>
  </si>
  <si>
    <t>Upravy povrchů vnější</t>
  </si>
  <si>
    <t>620471821X00</t>
  </si>
  <si>
    <t>Nátěr základní Terranova penetrace weber.pas podklad UNI</t>
  </si>
  <si>
    <t>m2</t>
  </si>
  <si>
    <t>622429001</t>
  </si>
  <si>
    <t>Oprava ETICS do 10 % plochy</t>
  </si>
  <si>
    <t>S01 vyspravení + vybroušení izolantu:216,10</t>
  </si>
  <si>
    <t>622481211V1</t>
  </si>
  <si>
    <t>Montáž výztužné sítě do stěrkového tmelu včetně výztužné sítě a stěrkového tmelu</t>
  </si>
  <si>
    <t>základní vrstva elastik LZS 702 + R267 A101:216,10</t>
  </si>
  <si>
    <t>622903100T00</t>
  </si>
  <si>
    <t>Mechanické očištění omítek slož 1-2</t>
  </si>
  <si>
    <t>S01 očištění od tmelu a nečistot:216,10</t>
  </si>
  <si>
    <t>9</t>
  </si>
  <si>
    <t>Ostatní konstrukce, bourání</t>
  </si>
  <si>
    <t>978079999X00</t>
  </si>
  <si>
    <t>Stržení omítky a základní vrstvy</t>
  </si>
  <si>
    <t>S01 stržení základní vrstvy a omítky:216,10</t>
  </si>
  <si>
    <t>94</t>
  </si>
  <si>
    <t>Lešení a stavební výtahy</t>
  </si>
  <si>
    <t>941941031R00</t>
  </si>
  <si>
    <t>Montáž lešení leh.řad.s podlahami,š.do 1 m, H 10 m</t>
  </si>
  <si>
    <t>Čelní JZ:112,00</t>
  </si>
  <si>
    <t>Boční SZ:33,00</t>
  </si>
  <si>
    <t>Vnitřní levý:64,00</t>
  </si>
  <si>
    <t>Vnitřní pravý:37,50</t>
  </si>
  <si>
    <t>Vnitřní pravý:18,00</t>
  </si>
  <si>
    <t>941941191R00</t>
  </si>
  <si>
    <t>Příplatek za každý měsíc použití lešení k pol.1031</t>
  </si>
  <si>
    <t>264,50*1,50</t>
  </si>
  <si>
    <t>941941831R00</t>
  </si>
  <si>
    <t>Demontáž lešení leh.řad.s podlahami,š.1 m, H 10 m</t>
  </si>
  <si>
    <t>944944011R00</t>
  </si>
  <si>
    <t>Montáž ochranné sítě z umělých vláken</t>
  </si>
  <si>
    <t>944944031R00</t>
  </si>
  <si>
    <t>Příplatek za každý měsíc použití sítí k pol. 4011</t>
  </si>
  <si>
    <t>944944081R00</t>
  </si>
  <si>
    <t>Demontáž ochranné sítě z umělých vláken</t>
  </si>
  <si>
    <t>99</t>
  </si>
  <si>
    <t>Staveništní přesun hmot</t>
  </si>
  <si>
    <t>999281211R00</t>
  </si>
  <si>
    <t xml:space="preserve">Přesun hmot, opravy vněj. plášťů výšky do 25 m </t>
  </si>
  <si>
    <t>t</t>
  </si>
  <si>
    <t>764</t>
  </si>
  <si>
    <t>Konstrukce klempířské</t>
  </si>
  <si>
    <t>764430230R00</t>
  </si>
  <si>
    <t>Oplechování zdí z Pz plechu, rš 400 mm</t>
  </si>
  <si>
    <t>m</t>
  </si>
  <si>
    <t>S02 oplechování K03:64,20-1,60</t>
  </si>
  <si>
    <t>998764201R00</t>
  </si>
  <si>
    <t xml:space="preserve">Přesun hmot pro klempířské konstr., výšky do 6 m </t>
  </si>
  <si>
    <t>767</t>
  </si>
  <si>
    <t>Konstrukce zámečnické</t>
  </si>
  <si>
    <t>767909001</t>
  </si>
  <si>
    <t>Demontáž a zpětná montáž zábradlí prvek Z2</t>
  </si>
  <si>
    <t>JZ:8,50</t>
  </si>
  <si>
    <t>Vnitřní levý:12,00</t>
  </si>
  <si>
    <t>Vnitřní pravý:3,00</t>
  </si>
  <si>
    <t>767909002</t>
  </si>
  <si>
    <t>Demontáž a zpětná montáž větracích mříží Z6</t>
  </si>
  <si>
    <t>kus</t>
  </si>
  <si>
    <t>767909003</t>
  </si>
  <si>
    <t>Demontáž a zpětná montáž vývěsního tabla Z7</t>
  </si>
  <si>
    <t>soub</t>
  </si>
  <si>
    <t>767909004</t>
  </si>
  <si>
    <t>Demontáž a zpětná montáž výstražné cedule Z8</t>
  </si>
  <si>
    <t>781</t>
  </si>
  <si>
    <t>Obklady keramické</t>
  </si>
  <si>
    <t>781775008R00</t>
  </si>
  <si>
    <t>Obklad vnější keram. režný hladký 250x65, tmel</t>
  </si>
  <si>
    <t>S01 keramický obklad do tmelu xerm 861, spára color klinker WCK:216,10</t>
  </si>
  <si>
    <t>59635100.AX</t>
  </si>
  <si>
    <t>+10% k čisté ploše:216,10*1,10</t>
  </si>
  <si>
    <t>998781201R00</t>
  </si>
  <si>
    <t xml:space="preserve">Přesun hmot pro obklady keramické, výšky do 6 m </t>
  </si>
  <si>
    <t>M21</t>
  </si>
  <si>
    <t>Elektromontáže</t>
  </si>
  <si>
    <t>210909001</t>
  </si>
  <si>
    <t>Demontáž a zpětná montáž prvku Z1 venkovní osvětlení</t>
  </si>
  <si>
    <t>210909002</t>
  </si>
  <si>
    <t>Demontáž a zpětná montáž prvku Z5 světelné poutače</t>
  </si>
  <si>
    <t>M211</t>
  </si>
  <si>
    <t>Hromosvod</t>
  </si>
  <si>
    <t>211909001T00</t>
  </si>
  <si>
    <t>Demontáž a zpětná mtž fasádního hromosvodu, revize</t>
  </si>
  <si>
    <t>M22</t>
  </si>
  <si>
    <t>Montáž sdělovací a zabezp. techniky</t>
  </si>
  <si>
    <t>220909004</t>
  </si>
  <si>
    <t>Demontáž a zpětná montáž prvku Z10 zvonek</t>
  </si>
  <si>
    <t>220909001</t>
  </si>
  <si>
    <t>Demontáž a zpětná montáž prvku Z3 čidlo</t>
  </si>
  <si>
    <t>220909002</t>
  </si>
  <si>
    <t>Demontáž a zpětná montáž prvku Z4 hlásič</t>
  </si>
  <si>
    <t>220909003</t>
  </si>
  <si>
    <t>Demontáž a zpětná montáž prvku Z9 hlásič</t>
  </si>
  <si>
    <t>D96</t>
  </si>
  <si>
    <t>Přesuny suti a vybouraných hmot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</si>
  <si>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</si>
  <si>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</si>
  <si>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</si>
  <si>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</si>
  <si>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</si>
  <si>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</si>
  <si>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979981104X1</t>
  </si>
  <si>
    <t xml:space="preserve">Odvoz a likvidace suti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</si>
  <si>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</si>
  <si>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</si>
  <si>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</si>
  <si>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</si>
  <si>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</si>
  <si>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</si>
  <si>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</si>
  <si>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</si>
  <si>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OD2012/005 S-Club Liberec</t>
  </si>
  <si>
    <t>SO1 Sanace zateplovacího systému</t>
  </si>
  <si>
    <t>Pásek obkladový cihelný 290x65x15 mm vč. rohů uchazeč použije cenu 500,-Kč/m2 - bude upřesněno</t>
  </si>
  <si>
    <t>KRYCÍ LIST ROZPOČTU</t>
  </si>
  <si>
    <t>Název stavby</t>
  </si>
  <si>
    <t>JKSO</t>
  </si>
  <si>
    <t>Název objektu</t>
  </si>
  <si>
    <t>SO1 Provozní rozdělení objektu</t>
  </si>
  <si>
    <t>EČO</t>
  </si>
  <si>
    <t>Název části</t>
  </si>
  <si>
    <t>Místo</t>
  </si>
  <si>
    <t>IČO</t>
  </si>
  <si>
    <t>DIČ</t>
  </si>
  <si>
    <t>Objednatel</t>
  </si>
  <si>
    <t>Projektant</t>
  </si>
  <si>
    <t>Ing. Radovan Novotný</t>
  </si>
  <si>
    <t>Zhotovitel</t>
  </si>
  <si>
    <t>Rozpočet číslo</t>
  </si>
  <si>
    <t>Zpracoval</t>
  </si>
  <si>
    <t>Dne</t>
  </si>
  <si>
    <t>Položek</t>
  </si>
  <si>
    <t>Název rozpočtu</t>
  </si>
  <si>
    <t>Cena celkem</t>
  </si>
  <si>
    <t>Základ DPH 10%</t>
  </si>
  <si>
    <t>Základ DPH 20%</t>
  </si>
  <si>
    <t>DPH celkem</t>
  </si>
  <si>
    <t>Odhad nákladů</t>
  </si>
  <si>
    <t>Celkem za stavbu</t>
  </si>
  <si>
    <t>Ing.Radovan Novotný</t>
  </si>
  <si>
    <t>Datum a podpis</t>
  </si>
  <si>
    <t>Razítko</t>
  </si>
  <si>
    <t>;</t>
  </si>
  <si>
    <t xml:space="preserve">OD2012/005 </t>
  </si>
  <si>
    <t>Technická univerzita v Liberci</t>
  </si>
  <si>
    <t>Liberec</t>
  </si>
</sst>
</file>

<file path=xl/styles.xml><?xml version="1.0" encoding="utf-8"?>
<styleSheet xmlns="http://schemas.openxmlformats.org/spreadsheetml/2006/main">
  <numFmts count="6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"/>
    <numFmt numFmtId="170" formatCode="_-* #,##0.0\ &quot;Kč&quot;_-;\-* #,##0.0\ &quot;Kč&quot;_-;_-* &quot;-&quot;??\ &quot;Kč&quot;_-;_-@_-"/>
    <numFmt numFmtId="171" formatCode="_-* #,##0\ &quot;Kč&quot;_-;\-* #,##0\ &quot;Kč&quot;_-;_-* &quot;-&quot;??\ &quot;Kč&quot;_-;_-@_-"/>
    <numFmt numFmtId="172" formatCode="#,##0.0\ &quot;Kč&quot;;[Red]\-#,##0.0\ &quot;Kč&quot;"/>
    <numFmt numFmtId="173" formatCode="#,##0.0\ _K_č"/>
    <numFmt numFmtId="174" formatCode="_-* #,##0.0\ _K_č_-;\-* #,##0.0\ _K_č_-;_-* &quot;-&quot;?\ _K_č_-;_-@_-"/>
    <numFmt numFmtId="175" formatCode="#,##0.00\ &quot;Kč&quot;"/>
    <numFmt numFmtId="176" formatCode="#,##0;\-#,##0"/>
    <numFmt numFmtId="177" formatCode="#,##0.00;\-#,##0.00"/>
    <numFmt numFmtId="178" formatCode="#,##0.00_*&quot;Kč&quot;;\-#,##0.00_*&quot;Kč&quot;"/>
    <numFmt numFmtId="179" formatCode="#,##0_*&quot;Kč&quot;;\-#,##0_*&quot;Kč&quot;"/>
    <numFmt numFmtId="180" formatCode="#,##0.00\ _K_č"/>
    <numFmt numFmtId="181" formatCode="#,##0.0_*&quot;Kč&quot;;\-#,##0.0_*&quot;Kč&quot;"/>
    <numFmt numFmtId="182" formatCode="_-* #,##0.0&quot; Kč&quot;_-;\-* #,##0.0&quot; Kč&quot;_-;_-* \-??&quot; Kč&quot;_-;_-@_-"/>
    <numFmt numFmtId="183" formatCode="_-* #,##0.00&quot; Kč&quot;_-;\-* #,##0.00&quot; Kč&quot;_-;_-* \-??&quot; Kč&quot;_-;_-@_-"/>
    <numFmt numFmtId="184" formatCode="_-* #,##0&quot; Kč&quot;_-;\-* #,##0&quot; Kč&quot;_-;_-* \-??&quot; Kč&quot;_-;_-@_-"/>
    <numFmt numFmtId="185" formatCode="_-* #,##0.000\ _K_č_-;\-* #,##0.000\ _K_č_-;_-* &quot;-&quot;??\ _K_č_-;_-@_-"/>
    <numFmt numFmtId="186" formatCode="_-* #,##0.0\ _K_č_-;\-* #,##0.0\ _K_č_-;_-* &quot;-&quot;??\ _K_č_-;_-@_-"/>
    <numFmt numFmtId="187" formatCode="_-* #,##0.0000\ _K_č_-;\-* #,##0.0000\ _K_č_-;_-* &quot;-&quot;??\ _K_č_-;_-@_-"/>
    <numFmt numFmtId="188" formatCode="_-* #,##0.00000\ _K_č_-;\-* #,##0.00000\ _K_č_-;_-* &quot;-&quot;??\ _K_č_-;_-@_-"/>
    <numFmt numFmtId="189" formatCode="_-* #,##0\ _K_č_-;\-* #,##0\ _K_č_-;_-* &quot;-&quot;??\ _K_č_-;_-@_-"/>
    <numFmt numFmtId="190" formatCode="_-* #,##0.000\ &quot;Kč&quot;_-;\-* #,##0.000\ &quot;Kč&quot;_-;_-* &quot;-&quot;??\ &quot;Kč&quot;_-;_-@_-"/>
    <numFmt numFmtId="191" formatCode="_-* #,##0.000000\ _K_č_-;\-* #,##0.000000\ _K_č_-;_-* &quot;-&quot;??\ _K_č_-;_-@_-"/>
    <numFmt numFmtId="192" formatCode="0.000"/>
    <numFmt numFmtId="193" formatCode="_-* #,##0.0000\ &quot;Kč&quot;_-;\-* #,##0.0000\ &quot;Kč&quot;_-;_-* &quot;-&quot;??\ &quot;Kč&quot;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#,##0.0"/>
    <numFmt numFmtId="198" formatCode="###0;\-###0"/>
    <numFmt numFmtId="199" formatCode="###0.000;\-###0.000"/>
    <numFmt numFmtId="200" formatCode="#,##0.000;\-#,##0.000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-* #,##0.00000\ &quot;Kč&quot;_-;\-* #,##0.00000\ &quot;Kč&quot;_-;_-* &quot;-&quot;??\ &quot;Kč&quot;_-;_-@_-"/>
    <numFmt numFmtId="208" formatCode="_-* #,##0.000000\ &quot;Kč&quot;_-;\-* #,##0.000000\ &quot;Kč&quot;_-;_-* &quot;-&quot;??\ &quot;Kč&quot;_-;_-@_-"/>
    <numFmt numFmtId="209" formatCode="_-* #,##0.0000000\ &quot;Kč&quot;_-;\-* #,##0.0000000\ &quot;Kč&quot;_-;_-* &quot;-&quot;??\ &quot;Kč&quot;_-;_-@_-"/>
    <numFmt numFmtId="210" formatCode="_-* #,##0.00000000\ &quot;Kč&quot;_-;\-* #,##0.00000000\ &quot;Kč&quot;_-;_-* &quot;-&quot;??\ &quot;Kč&quot;_-;_-@_-"/>
    <numFmt numFmtId="211" formatCode="_-* #,##0.000000000\ &quot;Kč&quot;_-;\-* #,##0.000000000\ &quot;Kč&quot;_-;_-* &quot;-&quot;??\ &quot;Kč&quot;_-;_-@_-"/>
    <numFmt numFmtId="212" formatCode="_-* #,##0.0000000000\ &quot;Kč&quot;_-;\-* #,##0.0000000000\ &quot;Kč&quot;_-;_-* &quot;-&quot;??\ &quot;Kč&quot;_-;_-@_-"/>
    <numFmt numFmtId="213" formatCode="_-* #,##0.00000000000\ &quot;Kč&quot;_-;\-* #,##0.00000000000\ &quot;Kč&quot;_-;_-* &quot;-&quot;??\ &quot;Kč&quot;_-;_-@_-"/>
    <numFmt numFmtId="214" formatCode="0.0%"/>
    <numFmt numFmtId="215" formatCode="###0.00;\-###0.00"/>
    <numFmt numFmtId="216" formatCode="0.00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b/>
      <sz val="10"/>
      <color indexed="10"/>
      <name val="Arial CE"/>
      <family val="2"/>
    </font>
    <font>
      <sz val="7"/>
      <name val="Arial CE"/>
      <family val="0"/>
    </font>
    <font>
      <b/>
      <sz val="8"/>
      <color indexed="18"/>
      <name val="Arial CE"/>
      <family val="0"/>
    </font>
    <font>
      <sz val="8"/>
      <name val="Arial CE"/>
      <family val="0"/>
    </font>
    <font>
      <sz val="8"/>
      <name val="Arial"/>
      <family val="0"/>
    </font>
    <font>
      <b/>
      <sz val="14"/>
      <color indexed="10"/>
      <name val="Arial CE"/>
      <family val="0"/>
    </font>
    <font>
      <sz val="6"/>
      <name val="Arial CE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MS Sans Serif"/>
      <family val="0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7"/>
      <color indexed="10"/>
      <name val="Arial CE"/>
      <family val="0"/>
    </font>
    <font>
      <b/>
      <sz val="8"/>
      <name val="Arial"/>
      <family val="0"/>
    </font>
    <font>
      <b/>
      <sz val="10"/>
      <name val="Arial"/>
      <family val="0"/>
    </font>
    <font>
      <b/>
      <u val="single"/>
      <sz val="11"/>
      <color indexed="10"/>
      <name val="Arial"/>
      <family val="0"/>
    </font>
    <font>
      <b/>
      <u val="single"/>
      <sz val="11"/>
      <color indexed="10"/>
      <name val="Arial CE"/>
      <family val="0"/>
    </font>
    <font>
      <b/>
      <sz val="12"/>
      <name val="Arial"/>
      <family val="0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>
        <color indexed="63"/>
      </bottom>
    </border>
    <border>
      <left/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hair">
        <color indexed="8"/>
      </right>
      <top style="thin"/>
      <bottom/>
    </border>
    <border>
      <left style="hair">
        <color indexed="8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/>
      <right style="thin"/>
      <top/>
      <bottom style="thin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30" fillId="0" borderId="0" applyAlignment="0"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30" fillId="18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1" applyFill="1" applyBorder="1">
      <alignment/>
      <protection/>
    </xf>
    <xf numFmtId="0" fontId="3" fillId="0" borderId="0" xfId="5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0" fillId="0" borderId="0" xfId="51" applyFont="1" applyFill="1" applyBorder="1">
      <alignment/>
      <protection/>
    </xf>
    <xf numFmtId="0" fontId="0" fillId="0" borderId="0" xfId="51" applyFill="1" applyBorder="1" applyAlignment="1">
      <alignment horizontal="right"/>
      <protection/>
    </xf>
    <xf numFmtId="0" fontId="0" fillId="0" borderId="0" xfId="51" applyFill="1" applyBorder="1" applyAlignment="1">
      <alignment/>
      <protection/>
    </xf>
    <xf numFmtId="0" fontId="0" fillId="0" borderId="0" xfId="51" applyFill="1" applyBorder="1" applyAlignment="1">
      <alignment horizontal="center"/>
      <protection/>
    </xf>
    <xf numFmtId="0" fontId="6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/>
      <protection/>
    </xf>
    <xf numFmtId="49" fontId="5" fillId="0" borderId="0" xfId="51" applyNumberFormat="1" applyFont="1" applyFill="1" applyBorder="1" applyAlignment="1">
      <alignment horizontal="left"/>
      <protection/>
    </xf>
    <xf numFmtId="0" fontId="7" fillId="0" borderId="0" xfId="51" applyFont="1" applyFill="1" applyBorder="1" applyAlignment="1">
      <alignment horizontal="left" wrapText="1"/>
      <protection/>
    </xf>
    <xf numFmtId="4" fontId="7" fillId="0" borderId="0" xfId="51" applyNumberFormat="1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 horizontal="right"/>
    </xf>
    <xf numFmtId="49" fontId="3" fillId="0" borderId="0" xfId="51" applyNumberFormat="1" applyFont="1" applyFill="1" applyBorder="1" applyAlignment="1">
      <alignment horizontal="left"/>
      <protection/>
    </xf>
    <xf numFmtId="4" fontId="0" fillId="0" borderId="0" xfId="51" applyNumberFormat="1" applyFill="1" applyBorder="1" applyAlignment="1">
      <alignment horizontal="right"/>
      <protection/>
    </xf>
    <xf numFmtId="4" fontId="1" fillId="0" borderId="0" xfId="51" applyNumberFormat="1" applyFont="1" applyFill="1" applyBorder="1">
      <alignment/>
      <protection/>
    </xf>
    <xf numFmtId="3" fontId="0" fillId="0" borderId="0" xfId="51" applyNumberFormat="1" applyFill="1" applyBorder="1">
      <alignment/>
      <protection/>
    </xf>
    <xf numFmtId="0" fontId="9" fillId="0" borderId="0" xfId="51" applyFont="1" applyFill="1" applyBorder="1" applyAlignment="1">
      <alignment/>
      <protection/>
    </xf>
    <xf numFmtId="0" fontId="10" fillId="0" borderId="0" xfId="51" applyFont="1" applyFill="1" applyBorder="1">
      <alignment/>
      <protection/>
    </xf>
    <xf numFmtId="3" fontId="10" fillId="0" borderId="0" xfId="51" applyNumberFormat="1" applyFont="1" applyFill="1" applyBorder="1" applyAlignment="1">
      <alignment horizontal="right"/>
      <protection/>
    </xf>
    <xf numFmtId="4" fontId="10" fillId="0" borderId="0" xfId="51" applyNumberFormat="1" applyFont="1" applyFill="1" applyBorder="1">
      <alignment/>
      <protection/>
    </xf>
    <xf numFmtId="0" fontId="11" fillId="18" borderId="0" xfId="0" applyNumberFormat="1" applyFont="1" applyFill="1" applyBorder="1" applyAlignment="1" applyProtection="1">
      <alignment vertical="top"/>
      <protection/>
    </xf>
    <xf numFmtId="0" fontId="0" fillId="18" borderId="0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 vertical="top"/>
    </xf>
    <xf numFmtId="0" fontId="4" fillId="18" borderId="0" xfId="0" applyNumberFormat="1" applyFont="1" applyFill="1" applyBorder="1" applyAlignment="1" applyProtection="1">
      <alignment vertical="top"/>
      <protection/>
    </xf>
    <xf numFmtId="0" fontId="12" fillId="18" borderId="0" xfId="0" applyNumberFormat="1" applyFont="1" applyFill="1" applyBorder="1" applyAlignment="1" applyProtection="1">
      <alignment vertical="top"/>
      <protection/>
    </xf>
    <xf numFmtId="0" fontId="4" fillId="18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 vertical="top"/>
    </xf>
    <xf numFmtId="0" fontId="1" fillId="18" borderId="0" xfId="0" applyNumberFormat="1" applyFont="1" applyFill="1" applyBorder="1" applyAlignment="1" applyProtection="1">
      <alignment horizontal="left" vertical="top"/>
      <protection/>
    </xf>
    <xf numFmtId="0" fontId="12" fillId="18" borderId="0" xfId="0" applyNumberFormat="1" applyFont="1" applyFill="1" applyBorder="1" applyAlignment="1" applyProtection="1">
      <alignment horizontal="left" vertical="top"/>
      <protection/>
    </xf>
    <xf numFmtId="0" fontId="12" fillId="24" borderId="10" xfId="0" applyNumberFormat="1" applyFont="1" applyFill="1" applyBorder="1" applyAlignment="1" applyProtection="1">
      <alignment horizontal="center" vertical="top" wrapText="1"/>
      <protection/>
    </xf>
    <xf numFmtId="0" fontId="12" fillId="24" borderId="11" xfId="0" applyNumberFormat="1" applyFont="1" applyFill="1" applyBorder="1" applyAlignment="1" applyProtection="1">
      <alignment horizontal="center" vertical="top" wrapText="1"/>
      <protection/>
    </xf>
    <xf numFmtId="0" fontId="12" fillId="24" borderId="12" xfId="0" applyNumberFormat="1" applyFont="1" applyFill="1" applyBorder="1" applyAlignment="1" applyProtection="1">
      <alignment horizontal="center" vertical="top" wrapText="1"/>
      <protection/>
    </xf>
    <xf numFmtId="169" fontId="13" fillId="0" borderId="0" xfId="0" applyNumberFormat="1" applyFont="1" applyFill="1" applyBorder="1" applyAlignment="1" applyProtection="1">
      <alignment horizontal="right" vertical="top"/>
      <protection/>
    </xf>
    <xf numFmtId="0" fontId="13" fillId="0" borderId="0" xfId="0" applyNumberFormat="1" applyFont="1" applyFill="1" applyBorder="1" applyAlignment="1" applyProtection="1">
      <alignment horizontal="left" vertical="top"/>
      <protection/>
    </xf>
    <xf numFmtId="169" fontId="13" fillId="0" borderId="0" xfId="0" applyNumberFormat="1" applyFont="1" applyFill="1" applyBorder="1" applyAlignment="1" applyProtection="1">
      <alignment horizontal="left" vertical="top" wrapText="1"/>
      <protection/>
    </xf>
    <xf numFmtId="169" fontId="13" fillId="0" borderId="0" xfId="0" applyNumberFormat="1" applyFont="1" applyFill="1" applyBorder="1" applyAlignment="1" applyProtection="1">
      <alignment horizontal="center" vertical="top"/>
      <protection/>
    </xf>
    <xf numFmtId="164" fontId="13" fillId="0" borderId="0" xfId="0" applyNumberFormat="1" applyFont="1" applyFill="1" applyBorder="1" applyAlignment="1" applyProtection="1">
      <alignment horizontal="right" vertical="top"/>
      <protection/>
    </xf>
    <xf numFmtId="4" fontId="13" fillId="0" borderId="0" xfId="0" applyNumberFormat="1" applyFont="1" applyFill="1" applyBorder="1" applyAlignment="1" applyProtection="1">
      <alignment horizontal="right" vertical="top"/>
      <protection/>
    </xf>
    <xf numFmtId="169" fontId="14" fillId="0" borderId="13" xfId="0" applyNumberFormat="1" applyFont="1" applyFill="1" applyBorder="1" applyAlignment="1" applyProtection="1">
      <alignment horizontal="right" vertical="top"/>
      <protection/>
    </xf>
    <xf numFmtId="0" fontId="14" fillId="0" borderId="14" xfId="0" applyNumberFormat="1" applyFont="1" applyFill="1" applyBorder="1" applyAlignment="1" applyProtection="1">
      <alignment horizontal="left" vertical="top"/>
      <protection/>
    </xf>
    <xf numFmtId="169" fontId="14" fillId="0" borderId="14" xfId="0" applyNumberFormat="1" applyFont="1" applyFill="1" applyBorder="1" applyAlignment="1" applyProtection="1">
      <alignment horizontal="left" vertical="top" wrapText="1"/>
      <protection/>
    </xf>
    <xf numFmtId="169" fontId="14" fillId="0" borderId="14" xfId="0" applyNumberFormat="1" applyFont="1" applyFill="1" applyBorder="1" applyAlignment="1" applyProtection="1">
      <alignment horizontal="center" vertical="top"/>
      <protection/>
    </xf>
    <xf numFmtId="164" fontId="14" fillId="0" borderId="14" xfId="0" applyNumberFormat="1" applyFont="1" applyFill="1" applyBorder="1" applyAlignment="1" applyProtection="1">
      <alignment horizontal="right" vertical="top"/>
      <protection/>
    </xf>
    <xf numFmtId="4" fontId="14" fillId="0" borderId="14" xfId="0" applyNumberFormat="1" applyFont="1" applyFill="1" applyBorder="1" applyAlignment="1" applyProtection="1">
      <alignment horizontal="right" vertical="top"/>
      <protection/>
    </xf>
    <xf numFmtId="4" fontId="14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Alignment="1">
      <alignment vertical="top"/>
    </xf>
    <xf numFmtId="0" fontId="15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18" borderId="0" xfId="0" applyNumberFormat="1" applyFont="1" applyFill="1" applyAlignment="1" applyProtection="1">
      <alignment vertical="top"/>
      <protection/>
    </xf>
    <xf numFmtId="0" fontId="12" fillId="18" borderId="0" xfId="0" applyNumberFormat="1" applyFont="1" applyFill="1" applyAlignment="1" applyProtection="1">
      <alignment vertical="top"/>
      <protection/>
    </xf>
    <xf numFmtId="0" fontId="4" fillId="18" borderId="0" xfId="0" applyNumberFormat="1" applyFont="1" applyFill="1" applyAlignment="1" applyProtection="1">
      <alignment vertical="top"/>
      <protection/>
    </xf>
    <xf numFmtId="0" fontId="16" fillId="18" borderId="0" xfId="0" applyNumberFormat="1" applyFont="1" applyFill="1" applyAlignment="1" applyProtection="1">
      <alignment vertical="top"/>
      <protection/>
    </xf>
    <xf numFmtId="0" fontId="17" fillId="24" borderId="16" xfId="0" applyNumberFormat="1" applyFont="1" applyFill="1" applyBorder="1" applyAlignment="1" applyProtection="1">
      <alignment horizontal="center" vertical="top" wrapText="1"/>
      <protection/>
    </xf>
    <xf numFmtId="0" fontId="14" fillId="24" borderId="17" xfId="0" applyNumberFormat="1" applyFont="1" applyFill="1" applyBorder="1" applyAlignment="1" applyProtection="1">
      <alignment vertical="top"/>
      <protection/>
    </xf>
    <xf numFmtId="0" fontId="14" fillId="24" borderId="18" xfId="0" applyNumberFormat="1" applyFont="1" applyFill="1" applyBorder="1" applyAlignment="1" applyProtection="1">
      <alignment vertical="top"/>
      <protection/>
    </xf>
    <xf numFmtId="0" fontId="15" fillId="0" borderId="0" xfId="0" applyFont="1" applyFill="1" applyAlignment="1">
      <alignment vertical="top"/>
    </xf>
    <xf numFmtId="0" fontId="15" fillId="0" borderId="19" xfId="0" applyFont="1" applyBorder="1" applyAlignment="1">
      <alignment vertical="top"/>
    </xf>
    <xf numFmtId="2" fontId="14" fillId="0" borderId="20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 horizontal="left" vertical="top"/>
    </xf>
    <xf numFmtId="169" fontId="13" fillId="0" borderId="0" xfId="0" applyNumberFormat="1" applyFont="1" applyFill="1" applyBorder="1" applyAlignment="1" applyProtection="1">
      <alignment horizontal="left" vertical="top"/>
      <protection/>
    </xf>
    <xf numFmtId="0" fontId="14" fillId="0" borderId="0" xfId="0" applyNumberFormat="1" applyFont="1" applyFill="1" applyAlignment="1" applyProtection="1">
      <alignment vertical="top"/>
      <protection/>
    </xf>
    <xf numFmtId="2" fontId="13" fillId="0" borderId="0" xfId="0" applyNumberFormat="1" applyFont="1" applyFill="1" applyBorder="1" applyAlignment="1" applyProtection="1">
      <alignment horizontal="right" vertical="top"/>
      <protection/>
    </xf>
    <xf numFmtId="0" fontId="15" fillId="0" borderId="0" xfId="0" applyFont="1" applyFill="1" applyAlignment="1">
      <alignment/>
    </xf>
    <xf numFmtId="2" fontId="15" fillId="0" borderId="0" xfId="0" applyNumberFormat="1" applyFont="1" applyFill="1" applyAlignment="1">
      <alignment/>
    </xf>
    <xf numFmtId="2" fontId="14" fillId="24" borderId="21" xfId="0" applyNumberFormat="1" applyFont="1" applyFill="1" applyBorder="1" applyAlignment="1" applyProtection="1">
      <alignment vertical="top"/>
      <protection/>
    </xf>
    <xf numFmtId="2" fontId="14" fillId="24" borderId="11" xfId="0" applyNumberFormat="1" applyFont="1" applyFill="1" applyBorder="1" applyAlignment="1" applyProtection="1">
      <alignment vertical="top"/>
      <protection/>
    </xf>
    <xf numFmtId="0" fontId="15" fillId="0" borderId="0" xfId="0" applyFont="1" applyAlignment="1">
      <alignment vertical="top"/>
    </xf>
    <xf numFmtId="0" fontId="18" fillId="0" borderId="22" xfId="49" applyFont="1" applyBorder="1" applyAlignment="1">
      <alignment horizontal="left"/>
      <protection/>
    </xf>
    <xf numFmtId="0" fontId="18" fillId="0" borderId="23" xfId="49" applyFont="1" applyBorder="1" applyAlignment="1">
      <alignment horizontal="left"/>
      <protection/>
    </xf>
    <xf numFmtId="0" fontId="18" fillId="0" borderId="24" xfId="49" applyFont="1" applyBorder="1" applyAlignment="1">
      <alignment horizontal="left"/>
      <protection/>
    </xf>
    <xf numFmtId="0" fontId="30" fillId="0" borderId="0" xfId="49" applyAlignment="1">
      <alignment horizontal="left" vertical="top"/>
      <protection locked="0"/>
    </xf>
    <xf numFmtId="0" fontId="18" fillId="0" borderId="25" xfId="49" applyFont="1" applyBorder="1" applyAlignment="1">
      <alignment horizontal="left"/>
      <protection/>
    </xf>
    <xf numFmtId="0" fontId="18" fillId="0" borderId="0" xfId="49" applyFont="1" applyAlignment="1">
      <alignment horizontal="left"/>
      <protection/>
    </xf>
    <xf numFmtId="0" fontId="16" fillId="0" borderId="0" xfId="49" applyFont="1" applyAlignment="1">
      <alignment horizontal="left"/>
      <protection/>
    </xf>
    <xf numFmtId="0" fontId="39" fillId="0" borderId="0" xfId="49" applyFont="1" applyAlignment="1">
      <alignment horizontal="left"/>
      <protection/>
    </xf>
    <xf numFmtId="0" fontId="18" fillId="0" borderId="26" xfId="49" applyFont="1" applyBorder="1" applyAlignment="1">
      <alignment horizontal="left"/>
      <protection/>
    </xf>
    <xf numFmtId="0" fontId="18" fillId="0" borderId="27" xfId="49" applyFont="1" applyBorder="1" applyAlignment="1">
      <alignment horizontal="left"/>
      <protection/>
    </xf>
    <xf numFmtId="0" fontId="18" fillId="0" borderId="28" xfId="49" applyFont="1" applyBorder="1" applyAlignment="1">
      <alignment horizontal="left"/>
      <protection/>
    </xf>
    <xf numFmtId="0" fontId="18" fillId="0" borderId="29" xfId="49" applyFont="1" applyBorder="1" applyAlignment="1">
      <alignment horizontal="left"/>
      <protection/>
    </xf>
    <xf numFmtId="0" fontId="15" fillId="0" borderId="22" xfId="49" applyFont="1" applyBorder="1" applyAlignment="1">
      <alignment horizontal="left" vertical="center"/>
      <protection/>
    </xf>
    <xf numFmtId="0" fontId="15" fillId="0" borderId="23" xfId="49" applyFont="1" applyBorder="1" applyAlignment="1">
      <alignment horizontal="left" vertical="center"/>
      <protection/>
    </xf>
    <xf numFmtId="0" fontId="15" fillId="0" borderId="24" xfId="49" applyFont="1" applyBorder="1" applyAlignment="1">
      <alignment horizontal="left" vertical="center"/>
      <protection/>
    </xf>
    <xf numFmtId="0" fontId="15" fillId="0" borderId="25" xfId="49" applyFont="1" applyBorder="1" applyAlignment="1">
      <alignment horizontal="left" vertical="center"/>
      <protection/>
    </xf>
    <xf numFmtId="0" fontId="15" fillId="0" borderId="0" xfId="49" applyFont="1" applyAlignment="1">
      <alignment horizontal="left" vertical="center"/>
      <protection/>
    </xf>
    <xf numFmtId="0" fontId="1" fillId="0" borderId="30" xfId="49" applyFont="1" applyBorder="1" applyAlignment="1">
      <alignment horizontal="left" vertical="center"/>
      <protection/>
    </xf>
    <xf numFmtId="0" fontId="15" fillId="0" borderId="31" xfId="49" applyFont="1" applyBorder="1" applyAlignment="1">
      <alignment horizontal="left" vertical="center"/>
      <protection/>
    </xf>
    <xf numFmtId="0" fontId="15" fillId="0" borderId="32" xfId="49" applyFont="1" applyBorder="1" applyAlignment="1">
      <alignment horizontal="left" vertical="center"/>
      <protection/>
    </xf>
    <xf numFmtId="0" fontId="15" fillId="0" borderId="30" xfId="49" applyFont="1" applyBorder="1" applyAlignment="1">
      <alignment horizontal="left" vertical="center"/>
      <protection/>
    </xf>
    <xf numFmtId="0" fontId="15" fillId="0" borderId="26" xfId="49" applyFont="1" applyBorder="1" applyAlignment="1">
      <alignment horizontal="left" vertical="center"/>
      <protection/>
    </xf>
    <xf numFmtId="0" fontId="15" fillId="0" borderId="33" xfId="49" applyFont="1" applyBorder="1" applyAlignment="1">
      <alignment horizontal="left" vertical="center"/>
      <protection/>
    </xf>
    <xf numFmtId="0" fontId="15" fillId="0" borderId="34" xfId="49" applyFont="1" applyBorder="1" applyAlignment="1">
      <alignment horizontal="left" vertical="center"/>
      <protection/>
    </xf>
    <xf numFmtId="0" fontId="15" fillId="0" borderId="35" xfId="49" applyFont="1" applyBorder="1" applyAlignment="1">
      <alignment horizontal="left" vertical="center"/>
      <protection/>
    </xf>
    <xf numFmtId="0" fontId="15" fillId="0" borderId="36" xfId="49" applyFont="1" applyBorder="1" applyAlignment="1">
      <alignment horizontal="left" vertical="center"/>
      <protection/>
    </xf>
    <xf numFmtId="0" fontId="15" fillId="0" borderId="37" xfId="49" applyFont="1" applyBorder="1" applyAlignment="1">
      <alignment horizontal="left" vertical="center"/>
      <protection/>
    </xf>
    <xf numFmtId="0" fontId="14" fillId="0" borderId="35" xfId="49" applyFont="1" applyBorder="1" applyAlignment="1">
      <alignment horizontal="left" vertical="center"/>
      <protection/>
    </xf>
    <xf numFmtId="0" fontId="14" fillId="0" borderId="30" xfId="49" applyFont="1" applyBorder="1" applyAlignment="1">
      <alignment horizontal="left" vertical="center"/>
      <protection/>
    </xf>
    <xf numFmtId="0" fontId="14" fillId="0" borderId="38" xfId="49" applyFont="1" applyBorder="1" applyAlignment="1">
      <alignment horizontal="left" vertical="center"/>
      <protection/>
    </xf>
    <xf numFmtId="0" fontId="40" fillId="0" borderId="25" xfId="49" applyFont="1" applyBorder="1" applyAlignment="1">
      <alignment horizontal="left" vertical="center"/>
      <protection/>
    </xf>
    <xf numFmtId="0" fontId="14" fillId="0" borderId="33" xfId="49" applyFont="1" applyBorder="1" applyAlignment="1">
      <alignment horizontal="left" vertical="center"/>
      <protection/>
    </xf>
    <xf numFmtId="0" fontId="14" fillId="0" borderId="0" xfId="49" applyFont="1" applyAlignment="1">
      <alignment horizontal="left" vertical="center"/>
      <protection/>
    </xf>
    <xf numFmtId="0" fontId="15" fillId="0" borderId="38" xfId="49" applyFont="1" applyBorder="1" applyAlignment="1">
      <alignment horizontal="left" vertical="center"/>
      <protection/>
    </xf>
    <xf numFmtId="0" fontId="15" fillId="0" borderId="39" xfId="49" applyFont="1" applyBorder="1" applyAlignment="1">
      <alignment horizontal="left" vertical="center"/>
      <protection/>
    </xf>
    <xf numFmtId="0" fontId="15" fillId="0" borderId="40" xfId="49" applyFont="1" applyBorder="1" applyAlignment="1">
      <alignment horizontal="left" vertical="center"/>
      <protection/>
    </xf>
    <xf numFmtId="0" fontId="15" fillId="0" borderId="41" xfId="49" applyFont="1" applyBorder="1" applyAlignment="1">
      <alignment horizontal="left" vertical="center"/>
      <protection/>
    </xf>
    <xf numFmtId="14" fontId="15" fillId="0" borderId="38" xfId="49" applyNumberFormat="1" applyFont="1" applyBorder="1" applyAlignment="1">
      <alignment horizontal="left" vertical="center"/>
      <protection/>
    </xf>
    <xf numFmtId="0" fontId="15" fillId="0" borderId="42" xfId="49" applyFont="1" applyBorder="1" applyAlignment="1">
      <alignment horizontal="left" vertical="center"/>
      <protection/>
    </xf>
    <xf numFmtId="0" fontId="15" fillId="0" borderId="0" xfId="49" applyFont="1" applyBorder="1" applyAlignment="1">
      <alignment horizontal="left" vertical="center"/>
      <protection/>
    </xf>
    <xf numFmtId="0" fontId="15" fillId="0" borderId="43" xfId="49" applyFont="1" applyBorder="1" applyAlignment="1">
      <alignment horizontal="left" vertical="center"/>
      <protection/>
    </xf>
    <xf numFmtId="49" fontId="41" fillId="0" borderId="44" xfId="49" applyNumberFormat="1" applyFont="1" applyBorder="1" applyAlignment="1">
      <alignment horizontal="left" vertical="center"/>
      <protection/>
    </xf>
    <xf numFmtId="0" fontId="1" fillId="0" borderId="45" xfId="50" applyFont="1" applyBorder="1" applyAlignment="1">
      <alignment horizontal="left" vertical="center"/>
      <protection/>
    </xf>
    <xf numFmtId="0" fontId="41" fillId="0" borderId="46" xfId="49" applyFont="1" applyBorder="1" applyAlignment="1">
      <alignment horizontal="left" vertical="center" wrapText="1"/>
      <protection/>
    </xf>
    <xf numFmtId="2" fontId="18" fillId="0" borderId="47" xfId="49" applyNumberFormat="1" applyFont="1" applyBorder="1" applyAlignment="1">
      <alignment horizontal="left" vertical="center"/>
      <protection/>
    </xf>
    <xf numFmtId="2" fontId="0" fillId="0" borderId="48" xfId="50" applyNumberFormat="1" applyBorder="1" applyAlignment="1">
      <alignment horizontal="left" vertical="center"/>
      <protection/>
    </xf>
    <xf numFmtId="0" fontId="0" fillId="0" borderId="48" xfId="50" applyBorder="1" applyAlignment="1">
      <alignment horizontal="left" vertical="center"/>
      <protection/>
    </xf>
    <xf numFmtId="2" fontId="18" fillId="0" borderId="49" xfId="49" applyNumberFormat="1" applyFont="1" applyBorder="1" applyAlignment="1">
      <alignment horizontal="right" vertical="center"/>
      <protection/>
    </xf>
    <xf numFmtId="49" fontId="42" fillId="0" borderId="44" xfId="49" applyNumberFormat="1" applyFont="1" applyBorder="1" applyAlignment="1">
      <alignment horizontal="left" vertical="center"/>
      <protection/>
    </xf>
    <xf numFmtId="0" fontId="43" fillId="0" borderId="45" xfId="50" applyFont="1" applyBorder="1" applyAlignment="1">
      <alignment horizontal="left" vertical="center"/>
      <protection/>
    </xf>
    <xf numFmtId="2" fontId="42" fillId="0" borderId="46" xfId="49" applyNumberFormat="1" applyFont="1" applyBorder="1" applyAlignment="1">
      <alignment horizontal="right" vertical="center"/>
      <protection/>
    </xf>
    <xf numFmtId="0" fontId="30" fillId="0" borderId="0" xfId="49" applyBorder="1" applyAlignment="1">
      <alignment horizontal="left" vertical="top"/>
      <protection locked="0"/>
    </xf>
    <xf numFmtId="0" fontId="15" fillId="0" borderId="50" xfId="49" applyFont="1" applyBorder="1" applyAlignment="1">
      <alignment horizontal="left"/>
      <protection/>
    </xf>
    <xf numFmtId="0" fontId="18" fillId="0" borderId="50" xfId="49" applyFont="1" applyBorder="1" applyAlignment="1">
      <alignment horizontal="left" vertical="center"/>
      <protection/>
    </xf>
    <xf numFmtId="0" fontId="15" fillId="0" borderId="0" xfId="49" applyFont="1" applyBorder="1" applyAlignment="1">
      <alignment horizontal="left"/>
      <protection/>
    </xf>
    <xf numFmtId="0" fontId="15" fillId="0" borderId="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left" vertical="center" wrapText="1"/>
      <protection/>
    </xf>
    <xf numFmtId="177" fontId="14" fillId="0" borderId="0" xfId="49" applyFont="1" applyBorder="1" applyAlignment="1">
      <alignment horizontal="right" vertical="center"/>
      <protection/>
    </xf>
    <xf numFmtId="0" fontId="15" fillId="0" borderId="0" xfId="49" applyFont="1" applyBorder="1" applyAlignment="1">
      <alignment horizontal="left" vertical="center"/>
      <protection/>
    </xf>
    <xf numFmtId="177" fontId="0" fillId="0" borderId="0" xfId="49" applyFont="1" applyBorder="1" applyAlignment="1">
      <alignment horizontal="right" vertical="center"/>
      <protection/>
    </xf>
    <xf numFmtId="0" fontId="18" fillId="0" borderId="0" xfId="49" applyFont="1" applyBorder="1" applyAlignment="1">
      <alignment horizontal="left" vertical="center"/>
      <protection/>
    </xf>
    <xf numFmtId="0" fontId="41" fillId="0" borderId="51" xfId="49" applyFont="1" applyBorder="1" applyAlignment="1">
      <alignment horizontal="left" vertical="top"/>
      <protection/>
    </xf>
    <xf numFmtId="0" fontId="18" fillId="0" borderId="52" xfId="49" applyFont="1" applyBorder="1" applyAlignment="1">
      <alignment horizontal="left" vertical="center"/>
      <protection/>
    </xf>
    <xf numFmtId="0" fontId="18" fillId="0" borderId="53" xfId="49" applyFont="1" applyBorder="1" applyAlignment="1">
      <alignment horizontal="left" vertical="center"/>
      <protection/>
    </xf>
    <xf numFmtId="0" fontId="18" fillId="0" borderId="54" xfId="49" applyFont="1" applyBorder="1" applyAlignment="1">
      <alignment horizontal="left" vertical="center"/>
      <protection/>
    </xf>
    <xf numFmtId="0" fontId="18" fillId="0" borderId="55" xfId="49" applyFont="1" applyBorder="1" applyAlignment="1">
      <alignment horizontal="left" vertical="center"/>
      <protection/>
    </xf>
    <xf numFmtId="0" fontId="44" fillId="0" borderId="0" xfId="49" applyFont="1" applyBorder="1" applyAlignment="1">
      <alignment horizontal="left" vertical="center"/>
      <protection/>
    </xf>
    <xf numFmtId="0" fontId="41" fillId="0" borderId="0" xfId="49" applyFont="1" applyBorder="1" applyAlignment="1">
      <alignment horizontal="left" vertical="center"/>
      <protection/>
    </xf>
    <xf numFmtId="0" fontId="18" fillId="0" borderId="56" xfId="49" applyFont="1" applyBorder="1" applyAlignment="1">
      <alignment horizontal="left" vertical="center"/>
      <protection/>
    </xf>
    <xf numFmtId="0" fontId="18" fillId="0" borderId="34" xfId="49" applyFont="1" applyBorder="1" applyAlignment="1">
      <alignment horizontal="left" vertical="center"/>
      <protection/>
    </xf>
    <xf numFmtId="0" fontId="18" fillId="0" borderId="33" xfId="49" applyFont="1" applyBorder="1" applyAlignment="1">
      <alignment horizontal="left" vertical="center"/>
      <protection/>
    </xf>
    <xf numFmtId="215" fontId="12" fillId="0" borderId="0" xfId="49" applyFont="1" applyBorder="1" applyAlignment="1">
      <alignment horizontal="right" vertical="center"/>
      <protection/>
    </xf>
    <xf numFmtId="0" fontId="18" fillId="0" borderId="57" xfId="49" applyFont="1" applyBorder="1" applyAlignment="1">
      <alignment horizontal="left" vertical="center"/>
      <protection/>
    </xf>
    <xf numFmtId="177" fontId="1" fillId="0" borderId="0" xfId="49" applyFont="1" applyBorder="1" applyAlignment="1">
      <alignment horizontal="right" vertical="center"/>
      <protection/>
    </xf>
    <xf numFmtId="0" fontId="15" fillId="0" borderId="58" xfId="49" applyFont="1" applyBorder="1" applyAlignment="1">
      <alignment horizontal="left"/>
      <protection/>
    </xf>
    <xf numFmtId="0" fontId="18" fillId="0" borderId="36" xfId="49" applyFont="1" applyBorder="1" applyAlignment="1">
      <alignment horizontal="left" vertical="center"/>
      <protection/>
    </xf>
    <xf numFmtId="0" fontId="18" fillId="0" borderId="37" xfId="49" applyFont="1" applyBorder="1" applyAlignment="1">
      <alignment horizontal="left" vertical="center"/>
      <protection/>
    </xf>
    <xf numFmtId="0" fontId="15" fillId="0" borderId="35" xfId="49" applyFont="1" applyBorder="1" applyAlignment="1">
      <alignment horizontal="left"/>
      <protection/>
    </xf>
    <xf numFmtId="215" fontId="12" fillId="0" borderId="36" xfId="49" applyFont="1" applyBorder="1" applyAlignment="1">
      <alignment horizontal="right" vertical="center"/>
      <protection/>
    </xf>
    <xf numFmtId="0" fontId="18" fillId="0" borderId="59" xfId="49" applyFont="1" applyBorder="1" applyAlignment="1">
      <alignment horizontal="left" vertical="center"/>
      <protection/>
    </xf>
    <xf numFmtId="0" fontId="41" fillId="0" borderId="60" xfId="49" applyFont="1" applyBorder="1" applyAlignment="1">
      <alignment horizontal="left" vertical="top"/>
      <protection/>
    </xf>
    <xf numFmtId="0" fontId="18" fillId="0" borderId="31" xfId="49" applyFont="1" applyBorder="1" applyAlignment="1">
      <alignment horizontal="left" vertical="center"/>
      <protection/>
    </xf>
    <xf numFmtId="0" fontId="18" fillId="0" borderId="32" xfId="49" applyFont="1" applyBorder="1" applyAlignment="1">
      <alignment horizontal="left" vertical="center"/>
      <protection/>
    </xf>
    <xf numFmtId="0" fontId="18" fillId="0" borderId="30" xfId="49" applyFont="1" applyBorder="1" applyAlignment="1">
      <alignment horizontal="left" vertical="center"/>
      <protection/>
    </xf>
    <xf numFmtId="0" fontId="18" fillId="0" borderId="61" xfId="49" applyFont="1" applyBorder="1" applyAlignment="1">
      <alignment horizontal="left" vertical="center"/>
      <protection/>
    </xf>
    <xf numFmtId="177" fontId="1" fillId="0" borderId="0" xfId="49" applyFont="1" applyBorder="1" applyAlignment="1">
      <alignment horizontal="right" vertical="center"/>
      <protection/>
    </xf>
    <xf numFmtId="0" fontId="45" fillId="0" borderId="0" xfId="49" applyFont="1" applyBorder="1" applyAlignment="1">
      <alignment horizontal="left" vertical="center"/>
      <protection/>
    </xf>
    <xf numFmtId="176" fontId="0" fillId="0" borderId="0" xfId="49" applyFont="1" applyBorder="1" applyAlignment="1">
      <alignment horizontal="right" vertical="center"/>
      <protection/>
    </xf>
    <xf numFmtId="0" fontId="15" fillId="0" borderId="62" xfId="49" applyFont="1" applyBorder="1" applyAlignment="1">
      <alignment horizontal="left"/>
      <protection/>
    </xf>
    <xf numFmtId="0" fontId="18" fillId="0" borderId="63" xfId="49" applyFont="1" applyBorder="1" applyAlignment="1">
      <alignment horizontal="left" vertical="center"/>
      <protection/>
    </xf>
    <xf numFmtId="0" fontId="18" fillId="0" borderId="64" xfId="49" applyFont="1" applyBorder="1" applyAlignment="1">
      <alignment horizontal="left" vertical="center"/>
      <protection/>
    </xf>
    <xf numFmtId="0" fontId="15" fillId="0" borderId="65" xfId="49" applyFont="1" applyBorder="1" applyAlignment="1">
      <alignment horizontal="left"/>
      <protection/>
    </xf>
    <xf numFmtId="0" fontId="18" fillId="0" borderId="66" xfId="49" applyFont="1" applyBorder="1" applyAlignment="1">
      <alignment horizontal="left" vertical="center"/>
      <protection/>
    </xf>
    <xf numFmtId="0" fontId="15" fillId="0" borderId="0" xfId="49" applyFont="1" applyBorder="1" applyAlignment="1">
      <alignment horizontal="left"/>
      <protection/>
    </xf>
    <xf numFmtId="0" fontId="18" fillId="0" borderId="0" xfId="49" applyFont="1" applyBorder="1" applyAlignment="1">
      <alignment horizontal="left" vertical="center"/>
      <protection/>
    </xf>
    <xf numFmtId="0" fontId="15" fillId="0" borderId="0" xfId="49" applyFont="1" applyBorder="1" applyAlignment="1">
      <alignment horizontal="center" vertical="center"/>
      <protection/>
    </xf>
    <xf numFmtId="0" fontId="15" fillId="0" borderId="0" xfId="49" applyFont="1" applyBorder="1" applyAlignment="1">
      <alignment horizontal="left" vertical="center"/>
      <protection/>
    </xf>
    <xf numFmtId="176" fontId="0" fillId="0" borderId="0" xfId="49" applyFont="1" applyBorder="1" applyAlignment="1">
      <alignment horizontal="right" vertical="center"/>
      <protection/>
    </xf>
    <xf numFmtId="0" fontId="30" fillId="0" borderId="0" xfId="49" applyBorder="1" applyAlignment="1">
      <alignment horizontal="left" vertical="top"/>
      <protection locked="0"/>
    </xf>
    <xf numFmtId="0" fontId="30" fillId="0" borderId="0" xfId="49" applyAlignment="1">
      <alignment horizontal="left" vertical="top"/>
      <protection locked="0"/>
    </xf>
    <xf numFmtId="0" fontId="30" fillId="0" borderId="0" xfId="49" applyFont="1" applyAlignment="1">
      <alignment horizontal="left" vertical="top"/>
      <protection locked="0"/>
    </xf>
    <xf numFmtId="0" fontId="30" fillId="0" borderId="0" xfId="50" applyFont="1">
      <alignment horizontal="left" vertical="top"/>
      <protection locked="0"/>
    </xf>
    <xf numFmtId="0" fontId="1" fillId="0" borderId="45" xfId="50" applyFont="1" applyBorder="1" applyAlignment="1">
      <alignment horizontal="left" vertical="center" wrapText="1"/>
      <protection/>
    </xf>
    <xf numFmtId="0" fontId="1" fillId="0" borderId="67" xfId="50" applyFont="1" applyBorder="1" applyAlignment="1">
      <alignment horizontal="left" vertical="center" wrapText="1"/>
      <protection/>
    </xf>
    <xf numFmtId="0" fontId="41" fillId="0" borderId="46" xfId="49" applyFont="1" applyBorder="1" applyAlignment="1">
      <alignment horizontal="left" vertical="center" wrapText="1"/>
      <protection/>
    </xf>
    <xf numFmtId="0" fontId="1" fillId="0" borderId="46" xfId="50" applyFont="1" applyBorder="1" applyAlignment="1">
      <alignment horizontal="left" vertical="center" wrapText="1"/>
      <protection/>
    </xf>
    <xf numFmtId="0" fontId="1" fillId="0" borderId="68" xfId="50" applyFont="1" applyBorder="1" applyAlignment="1">
      <alignment horizontal="left" vertical="center" wrapText="1"/>
      <protection/>
    </xf>
    <xf numFmtId="2" fontId="43" fillId="0" borderId="45" xfId="50" applyNumberFormat="1" applyFont="1" applyBorder="1" applyAlignment="1">
      <alignment horizontal="right" vertical="center"/>
      <protection/>
    </xf>
    <xf numFmtId="2" fontId="43" fillId="0" borderId="67" xfId="50" applyNumberFormat="1" applyFont="1" applyBorder="1" applyAlignment="1">
      <alignment horizontal="right" vertical="center"/>
      <protection/>
    </xf>
    <xf numFmtId="2" fontId="42" fillId="0" borderId="46" xfId="49" applyNumberFormat="1" applyFont="1" applyBorder="1" applyAlignment="1">
      <alignment horizontal="right" vertical="center"/>
      <protection/>
    </xf>
    <xf numFmtId="2" fontId="43" fillId="0" borderId="46" xfId="50" applyNumberFormat="1" applyFont="1" applyBorder="1" applyAlignment="1">
      <alignment horizontal="right" vertical="center"/>
      <protection/>
    </xf>
    <xf numFmtId="2" fontId="43" fillId="0" borderId="68" xfId="50" applyNumberFormat="1" applyFont="1" applyBorder="1" applyAlignment="1">
      <alignment horizontal="right" vertical="center"/>
      <protection/>
    </xf>
    <xf numFmtId="2" fontId="0" fillId="0" borderId="48" xfId="50" applyNumberFormat="1" applyBorder="1" applyAlignment="1">
      <alignment horizontal="right" vertical="center"/>
      <protection/>
    </xf>
    <xf numFmtId="2" fontId="0" fillId="0" borderId="69" xfId="50" applyNumberFormat="1" applyBorder="1" applyAlignment="1">
      <alignment horizontal="right" vertical="center"/>
      <protection/>
    </xf>
    <xf numFmtId="2" fontId="18" fillId="0" borderId="70" xfId="49" applyNumberFormat="1" applyFont="1" applyBorder="1" applyAlignment="1">
      <alignment horizontal="right" vertical="center"/>
      <protection/>
    </xf>
    <xf numFmtId="2" fontId="0" fillId="0" borderId="70" xfId="50" applyNumberFormat="1" applyBorder="1" applyAlignment="1">
      <alignment horizontal="right" vertical="center"/>
      <protection/>
    </xf>
    <xf numFmtId="2" fontId="14" fillId="0" borderId="71" xfId="0" applyNumberFormat="1" applyFont="1" applyFill="1" applyBorder="1" applyAlignment="1" applyProtection="1">
      <alignment vertical="top"/>
      <protection/>
    </xf>
    <xf numFmtId="2" fontId="14" fillId="0" borderId="72" xfId="0" applyNumberFormat="1" applyFont="1" applyFill="1" applyBorder="1" applyAlignment="1" applyProtection="1">
      <alignment vertical="top"/>
      <protection/>
    </xf>
    <xf numFmtId="2" fontId="14" fillId="0" borderId="73" xfId="0" applyNumberFormat="1" applyFont="1" applyFill="1" applyBorder="1" applyAlignment="1" applyProtection="1">
      <alignment vertical="top"/>
      <protection/>
    </xf>
    <xf numFmtId="0" fontId="14" fillId="24" borderId="74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Font="1" applyBorder="1" applyAlignment="1">
      <alignment vertical="top"/>
    </xf>
    <xf numFmtId="0" fontId="14" fillId="0" borderId="75" xfId="0" applyFont="1" applyBorder="1" applyAlignment="1">
      <alignment vertical="top"/>
    </xf>
    <xf numFmtId="0" fontId="12" fillId="24" borderId="76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Border="1" applyAlignment="1">
      <alignment vertical="top"/>
    </xf>
    <xf numFmtId="0" fontId="0" fillId="0" borderId="77" xfId="0" applyBorder="1" applyAlignment="1">
      <alignment vertical="top"/>
    </xf>
    <xf numFmtId="0" fontId="15" fillId="0" borderId="78" xfId="0" applyFont="1" applyBorder="1" applyAlignment="1">
      <alignment horizontal="left" vertical="top"/>
    </xf>
    <xf numFmtId="0" fontId="0" fillId="0" borderId="72" xfId="0" applyBorder="1" applyAlignment="1">
      <alignment horizontal="left" vertical="top"/>
    </xf>
    <xf numFmtId="0" fontId="0" fillId="0" borderId="73" xfId="0" applyBorder="1" applyAlignment="1">
      <alignment horizontal="left" vertical="top"/>
    </xf>
    <xf numFmtId="0" fontId="7" fillId="0" borderId="0" xfId="51" applyFont="1" applyFill="1" applyBorder="1" applyAlignment="1">
      <alignment horizontal="left" wrapText="1"/>
      <protection/>
    </xf>
    <xf numFmtId="0" fontId="8" fillId="0" borderId="0" xfId="0" applyFont="1" applyFill="1" applyBorder="1" applyAlignment="1">
      <alignment horizontal="left" wrapText="1"/>
    </xf>
  </cellXfs>
  <cellStyles count="53">
    <cellStyle name="Normal" xfId="0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Sheet2" xfId="48"/>
    <cellStyle name="normální_krycí list VZOR" xfId="49"/>
    <cellStyle name="normální_OD2008_010 Odhad investičních nákladů v.1.01" xfId="50"/>
    <cellStyle name="normální_POL.XLS" xfId="51"/>
    <cellStyle name="Poznámka" xfId="52"/>
    <cellStyle name="Percent" xfId="53"/>
    <cellStyle name="Propojená buňka" xfId="54"/>
    <cellStyle name="Followed Hyperlink" xfId="55"/>
    <cellStyle name="Správně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ZPOCTYLBC\2008\Odhady\OD2008_032%20-%20St&#345;echy%20Nemocnice%20Liberec\Rozpo&#269;ty\OD2008_032%20Polo&#382;kov&#253;%20rozpo&#269;et%201.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OZPOCTYLBC\2008\Odhady\OD2008_030%20-%20Spr&#225;va%20CHKO%20Jizersk&#233;%20hory%20stanice%20Liberec\Rozpo&#269;ty\Slepe%20rozpocty\Odvod%20de&#353;&#357;ov&#253;ch%20vod_3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OZPOCTYLBC\2008\Odhady\OD2008_010%20-%20U%20Pot&#367;&#269;ku%20612-613,%20Liberec\Rozpo&#269;ty\OD2008_010%20Odhad%20investi&#269;n&#237;ch%20n&#225;klad&#367;%20v.1.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Situa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SO1 1.00 "/>
      <sheetName val="SO1 2.00 "/>
      <sheetName val="SO1 3.00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zoomScaleSheetLayoutView="120" workbookViewId="0" topLeftCell="A1">
      <pane ySplit="3" topLeftCell="BM4" activePane="bottomLeft" state="frozen"/>
      <selection pane="topLeft" activeCell="H23" sqref="H22:H23"/>
      <selection pane="bottomLeft" activeCell="O20" sqref="O20"/>
    </sheetView>
  </sheetViews>
  <sheetFormatPr defaultColWidth="9.00390625" defaultRowHeight="12" customHeight="1"/>
  <cols>
    <col min="1" max="1" width="1.875" style="77" customWidth="1"/>
    <col min="2" max="2" width="1.75390625" style="77" customWidth="1"/>
    <col min="3" max="3" width="2.875" style="77" customWidth="1"/>
    <col min="4" max="4" width="5.875" style="77" customWidth="1"/>
    <col min="5" max="5" width="14.125" style="77" customWidth="1"/>
    <col min="6" max="6" width="0.875" style="77" customWidth="1"/>
    <col min="7" max="7" width="1.37890625" style="77" customWidth="1"/>
    <col min="8" max="8" width="3.25390625" style="77" customWidth="1"/>
    <col min="9" max="9" width="6.875" style="77" customWidth="1"/>
    <col min="10" max="10" width="12.875" style="77" customWidth="1"/>
    <col min="11" max="11" width="0.875" style="77" customWidth="1"/>
    <col min="12" max="12" width="1.37890625" style="77" customWidth="1"/>
    <col min="13" max="13" width="2.625" style="77" customWidth="1"/>
    <col min="14" max="14" width="9.125" style="77" customWidth="1"/>
    <col min="15" max="15" width="9.375" style="77" customWidth="1"/>
    <col min="16" max="16" width="5.125" style="77" customWidth="1"/>
    <col min="17" max="17" width="13.375" style="77" customWidth="1"/>
    <col min="18" max="18" width="0.74609375" style="77" customWidth="1"/>
    <col min="19" max="16384" width="7.375" style="175" customWidth="1"/>
  </cols>
  <sheetData>
    <row r="1" spans="1:18" s="77" customFormat="1" ht="3.75" customHeight="1">
      <c r="A1" s="74" t="s">
        <v>176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6"/>
    </row>
    <row r="2" spans="1:18" s="77" customFormat="1" ht="19.5" customHeight="1">
      <c r="A2" s="78"/>
      <c r="B2" s="79"/>
      <c r="C2" s="79"/>
      <c r="D2" s="79"/>
      <c r="E2" s="79"/>
      <c r="F2" s="79"/>
      <c r="G2" s="80" t="s">
        <v>148</v>
      </c>
      <c r="H2" s="81"/>
      <c r="I2" s="79"/>
      <c r="J2" s="79"/>
      <c r="K2" s="79"/>
      <c r="L2" s="79"/>
      <c r="M2" s="79"/>
      <c r="N2" s="79"/>
      <c r="O2" s="79"/>
      <c r="P2" s="79"/>
      <c r="Q2" s="79"/>
      <c r="R2" s="82"/>
    </row>
    <row r="3" spans="1:18" s="77" customFormat="1" ht="9" customHeight="1">
      <c r="A3" s="83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5"/>
    </row>
    <row r="4" spans="1:18" s="77" customFormat="1" ht="7.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8"/>
    </row>
    <row r="5" spans="1:18" s="77" customFormat="1" ht="17.25" customHeight="1">
      <c r="A5" s="89"/>
      <c r="B5" s="90" t="s">
        <v>149</v>
      </c>
      <c r="C5" s="90"/>
      <c r="D5" s="90"/>
      <c r="E5" s="91" t="s">
        <v>29</v>
      </c>
      <c r="F5" s="92"/>
      <c r="G5" s="92"/>
      <c r="H5" s="92"/>
      <c r="I5" s="92"/>
      <c r="J5" s="93"/>
      <c r="K5" s="90"/>
      <c r="L5" s="90"/>
      <c r="M5" s="90"/>
      <c r="N5" s="90"/>
      <c r="O5" s="90" t="s">
        <v>150</v>
      </c>
      <c r="P5" s="94"/>
      <c r="Q5" s="93"/>
      <c r="R5" s="95"/>
    </row>
    <row r="6" spans="1:18" s="77" customFormat="1" ht="17.25" customHeight="1">
      <c r="A6" s="89"/>
      <c r="B6" s="90" t="s">
        <v>151</v>
      </c>
      <c r="C6" s="90"/>
      <c r="D6" s="90"/>
      <c r="E6" s="96" t="s">
        <v>152</v>
      </c>
      <c r="F6" s="90"/>
      <c r="G6" s="90"/>
      <c r="H6" s="90"/>
      <c r="I6" s="90"/>
      <c r="J6" s="97"/>
      <c r="K6" s="90"/>
      <c r="L6" s="90"/>
      <c r="M6" s="90"/>
      <c r="N6" s="90"/>
      <c r="O6" s="90" t="s">
        <v>153</v>
      </c>
      <c r="P6" s="96"/>
      <c r="Q6" s="97"/>
      <c r="R6" s="95"/>
    </row>
    <row r="7" spans="1:18" s="77" customFormat="1" ht="17.25" customHeight="1">
      <c r="A7" s="89"/>
      <c r="B7" s="90" t="s">
        <v>154</v>
      </c>
      <c r="C7" s="90"/>
      <c r="D7" s="90"/>
      <c r="E7" s="98"/>
      <c r="F7" s="99"/>
      <c r="G7" s="99"/>
      <c r="H7" s="99"/>
      <c r="I7" s="99"/>
      <c r="J7" s="100"/>
      <c r="K7" s="90"/>
      <c r="L7" s="90"/>
      <c r="M7" s="90"/>
      <c r="N7" s="90"/>
      <c r="O7" s="90" t="s">
        <v>155</v>
      </c>
      <c r="P7" s="101" t="s">
        <v>179</v>
      </c>
      <c r="Q7" s="100"/>
      <c r="R7" s="95"/>
    </row>
    <row r="8" spans="1:18" s="77" customFormat="1" ht="17.25" customHeight="1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 t="s">
        <v>156</v>
      </c>
      <c r="P8" s="90"/>
      <c r="Q8" s="90" t="s">
        <v>157</v>
      </c>
      <c r="R8" s="95"/>
    </row>
    <row r="9" spans="1:18" s="77" customFormat="1" ht="17.25" customHeight="1">
      <c r="A9" s="89"/>
      <c r="B9" s="90" t="s">
        <v>158</v>
      </c>
      <c r="C9" s="90"/>
      <c r="D9" s="90"/>
      <c r="E9" s="102" t="s">
        <v>178</v>
      </c>
      <c r="F9" s="92"/>
      <c r="G9" s="92"/>
      <c r="H9" s="92"/>
      <c r="I9" s="92"/>
      <c r="J9" s="93"/>
      <c r="K9" s="90"/>
      <c r="L9" s="90"/>
      <c r="M9" s="90"/>
      <c r="N9" s="90"/>
      <c r="O9" s="103"/>
      <c r="P9" s="90"/>
      <c r="Q9" s="103"/>
      <c r="R9" s="95"/>
    </row>
    <row r="10" spans="1:18" s="77" customFormat="1" ht="17.25" customHeight="1">
      <c r="A10" s="104"/>
      <c r="B10" s="90" t="s">
        <v>159</v>
      </c>
      <c r="C10" s="90"/>
      <c r="D10" s="90"/>
      <c r="E10" s="105" t="s">
        <v>160</v>
      </c>
      <c r="F10" s="90"/>
      <c r="G10" s="90"/>
      <c r="H10" s="90"/>
      <c r="I10" s="90"/>
      <c r="J10" s="97"/>
      <c r="K10" s="90"/>
      <c r="L10" s="90"/>
      <c r="M10" s="90"/>
      <c r="N10" s="90"/>
      <c r="O10" s="103"/>
      <c r="P10" s="90"/>
      <c r="Q10" s="103"/>
      <c r="R10" s="95"/>
    </row>
    <row r="11" spans="1:18" s="77" customFormat="1" ht="17.25" customHeight="1">
      <c r="A11" s="89"/>
      <c r="B11" s="90" t="s">
        <v>161</v>
      </c>
      <c r="C11" s="90"/>
      <c r="D11" s="90"/>
      <c r="E11" s="105"/>
      <c r="F11" s="90"/>
      <c r="G11" s="90"/>
      <c r="H11" s="90"/>
      <c r="I11" s="90"/>
      <c r="J11" s="97"/>
      <c r="K11" s="90"/>
      <c r="L11" s="90"/>
      <c r="M11" s="90"/>
      <c r="N11" s="90"/>
      <c r="O11" s="103"/>
      <c r="P11" s="90"/>
      <c r="Q11" s="103"/>
      <c r="R11" s="95"/>
    </row>
    <row r="12" spans="1:18" s="77" customFormat="1" ht="18.75" customHeight="1">
      <c r="A12" s="89"/>
      <c r="B12" s="90"/>
      <c r="C12" s="90"/>
      <c r="D12" s="90"/>
      <c r="E12" s="101"/>
      <c r="F12" s="99"/>
      <c r="G12" s="99"/>
      <c r="H12" s="99"/>
      <c r="I12" s="99"/>
      <c r="J12" s="100"/>
      <c r="K12" s="90"/>
      <c r="L12" s="90"/>
      <c r="M12" s="90"/>
      <c r="N12" s="90"/>
      <c r="O12" s="106"/>
      <c r="P12" s="90"/>
      <c r="Q12" s="106"/>
      <c r="R12" s="95"/>
    </row>
    <row r="13" spans="1:18" s="77" customFormat="1" ht="17.25" customHeight="1">
      <c r="A13" s="89"/>
      <c r="B13" s="90"/>
      <c r="C13" s="90"/>
      <c r="D13" s="90"/>
      <c r="E13" s="90" t="s">
        <v>162</v>
      </c>
      <c r="F13" s="90"/>
      <c r="G13" s="90" t="s">
        <v>163</v>
      </c>
      <c r="H13" s="90"/>
      <c r="I13" s="90"/>
      <c r="J13" s="90"/>
      <c r="K13" s="90"/>
      <c r="L13" s="90"/>
      <c r="M13" s="90"/>
      <c r="N13" s="90"/>
      <c r="O13" s="90" t="s">
        <v>164</v>
      </c>
      <c r="P13" s="90"/>
      <c r="Q13" s="90" t="s">
        <v>165</v>
      </c>
      <c r="R13" s="95"/>
    </row>
    <row r="14" spans="1:18" s="77" customFormat="1" ht="17.25" customHeight="1">
      <c r="A14" s="89"/>
      <c r="B14" s="90"/>
      <c r="C14" s="90"/>
      <c r="D14" s="90"/>
      <c r="E14" s="107" t="s">
        <v>177</v>
      </c>
      <c r="F14" s="90"/>
      <c r="G14" s="108"/>
      <c r="H14" s="109"/>
      <c r="I14" s="110"/>
      <c r="J14" s="90"/>
      <c r="K14" s="90"/>
      <c r="L14" s="90"/>
      <c r="M14" s="90"/>
      <c r="N14" s="90"/>
      <c r="O14" s="111"/>
      <c r="P14" s="90"/>
      <c r="Q14" s="107"/>
      <c r="R14" s="95"/>
    </row>
    <row r="15" spans="1:18" s="77" customFormat="1" ht="6.75" customHeight="1" thickBot="1">
      <c r="A15" s="112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4"/>
    </row>
    <row r="16" spans="1:18" s="77" customFormat="1" ht="27.75" customHeight="1" thickBot="1">
      <c r="A16" s="115" t="s">
        <v>166</v>
      </c>
      <c r="B16" s="116"/>
      <c r="C16" s="116"/>
      <c r="D16" s="116"/>
      <c r="E16" s="116"/>
      <c r="F16" s="116"/>
      <c r="G16" s="116"/>
      <c r="H16" s="116"/>
      <c r="I16" s="116"/>
      <c r="J16" s="117" t="s">
        <v>167</v>
      </c>
      <c r="K16" s="176" t="s">
        <v>168</v>
      </c>
      <c r="L16" s="176"/>
      <c r="M16" s="176"/>
      <c r="N16" s="177"/>
      <c r="O16" s="178" t="s">
        <v>169</v>
      </c>
      <c r="P16" s="179"/>
      <c r="Q16" s="178" t="s">
        <v>170</v>
      </c>
      <c r="R16" s="180"/>
    </row>
    <row r="17" spans="1:18" s="77" customFormat="1" ht="21.75" customHeight="1" thickBot="1">
      <c r="A17" s="118" t="s">
        <v>171</v>
      </c>
      <c r="B17" s="119"/>
      <c r="C17" s="120"/>
      <c r="D17" s="120"/>
      <c r="E17" s="120"/>
      <c r="F17" s="120"/>
      <c r="G17" s="120"/>
      <c r="H17" s="120"/>
      <c r="I17" s="120"/>
      <c r="J17" s="121">
        <f>O17+Q17</f>
        <v>0</v>
      </c>
      <c r="K17" s="186">
        <v>0</v>
      </c>
      <c r="L17" s="186"/>
      <c r="M17" s="186"/>
      <c r="N17" s="187"/>
      <c r="O17" s="188">
        <f>Rekapitulace!E18+Rekapitulace!F18+Rekapitulace!G18+Rekapitulace!H18+Rekapitulace!I18+Rekapitulace!I31</f>
        <v>0</v>
      </c>
      <c r="P17" s="189"/>
      <c r="Q17" s="188">
        <f>O17/100*20</f>
        <v>0</v>
      </c>
      <c r="R17" s="189"/>
    </row>
    <row r="18" spans="1:18" s="125" customFormat="1" ht="23.25" customHeight="1" thickBot="1">
      <c r="A18" s="122" t="s">
        <v>172</v>
      </c>
      <c r="B18" s="123"/>
      <c r="C18" s="123"/>
      <c r="D18" s="123"/>
      <c r="E18" s="123"/>
      <c r="F18" s="123"/>
      <c r="G18" s="123"/>
      <c r="H18" s="123"/>
      <c r="I18" s="123"/>
      <c r="J18" s="124">
        <f>SUM(J17)</f>
        <v>0</v>
      </c>
      <c r="K18" s="181">
        <f>SUM(K17)</f>
        <v>0</v>
      </c>
      <c r="L18" s="181"/>
      <c r="M18" s="181"/>
      <c r="N18" s="182"/>
      <c r="O18" s="183">
        <f>SUM(O17)</f>
        <v>0</v>
      </c>
      <c r="P18" s="184"/>
      <c r="Q18" s="183">
        <f>SUM(Q17)</f>
        <v>0</v>
      </c>
      <c r="R18" s="185"/>
    </row>
    <row r="19" spans="1:19" s="77" customFormat="1" ht="18" customHeight="1">
      <c r="A19" s="126"/>
      <c r="B19" s="127"/>
      <c r="C19" s="127"/>
      <c r="D19" s="127"/>
      <c r="E19" s="126"/>
      <c r="F19" s="126"/>
      <c r="G19" s="126"/>
      <c r="H19" s="126"/>
      <c r="I19" s="126"/>
      <c r="J19" s="126"/>
      <c r="K19" s="128"/>
      <c r="L19" s="129"/>
      <c r="M19" s="130"/>
      <c r="N19" s="129"/>
      <c r="O19" s="131"/>
      <c r="P19" s="132"/>
      <c r="Q19" s="133"/>
      <c r="R19" s="134"/>
      <c r="S19" s="125"/>
    </row>
    <row r="20" spans="1:19" s="77" customFormat="1" ht="21.75" customHeight="1">
      <c r="A20" s="135" t="s">
        <v>159</v>
      </c>
      <c r="B20" s="136"/>
      <c r="C20" s="136"/>
      <c r="D20" s="136"/>
      <c r="E20" s="136"/>
      <c r="F20" s="137"/>
      <c r="G20" s="138"/>
      <c r="H20" s="136"/>
      <c r="I20" s="136"/>
      <c r="J20" s="139"/>
      <c r="K20" s="134"/>
      <c r="L20" s="140"/>
      <c r="M20" s="134"/>
      <c r="N20" s="141"/>
      <c r="O20" s="134"/>
      <c r="P20" s="134"/>
      <c r="Q20" s="134"/>
      <c r="R20" s="134"/>
      <c r="S20" s="125"/>
    </row>
    <row r="21" spans="1:19" s="77" customFormat="1" ht="21.75" customHeight="1">
      <c r="A21" s="142" t="s">
        <v>173</v>
      </c>
      <c r="B21" s="134"/>
      <c r="C21" s="134"/>
      <c r="D21" s="134"/>
      <c r="E21" s="134"/>
      <c r="F21" s="143"/>
      <c r="G21" s="144"/>
      <c r="H21" s="134"/>
      <c r="I21" s="145"/>
      <c r="J21" s="146"/>
      <c r="K21" s="134"/>
      <c r="L21" s="129"/>
      <c r="M21" s="132"/>
      <c r="N21" s="134"/>
      <c r="O21" s="134"/>
      <c r="P21" s="134"/>
      <c r="Q21" s="147"/>
      <c r="R21" s="134"/>
      <c r="S21" s="125"/>
    </row>
    <row r="22" spans="1:19" s="77" customFormat="1" ht="21.75" customHeight="1">
      <c r="A22" s="148" t="s">
        <v>174</v>
      </c>
      <c r="B22" s="149"/>
      <c r="C22" s="149"/>
      <c r="D22" s="149"/>
      <c r="E22" s="149"/>
      <c r="F22" s="150"/>
      <c r="G22" s="151" t="s">
        <v>175</v>
      </c>
      <c r="H22" s="152"/>
      <c r="I22" s="149"/>
      <c r="J22" s="153"/>
      <c r="K22" s="134"/>
      <c r="L22" s="129"/>
      <c r="M22" s="130"/>
      <c r="N22" s="129"/>
      <c r="O22" s="131"/>
      <c r="P22" s="132"/>
      <c r="Q22" s="133"/>
      <c r="R22" s="134"/>
      <c r="S22" s="125"/>
    </row>
    <row r="23" spans="1:19" s="77" customFormat="1" ht="23.25" customHeight="1">
      <c r="A23" s="154" t="s">
        <v>158</v>
      </c>
      <c r="B23" s="155"/>
      <c r="C23" s="155"/>
      <c r="D23" s="155"/>
      <c r="E23" s="155"/>
      <c r="F23" s="156"/>
      <c r="G23" s="157"/>
      <c r="H23" s="155"/>
      <c r="I23" s="155"/>
      <c r="J23" s="158"/>
      <c r="K23" s="134"/>
      <c r="L23" s="129"/>
      <c r="M23" s="130"/>
      <c r="N23" s="129"/>
      <c r="O23" s="131"/>
      <c r="P23" s="132"/>
      <c r="Q23" s="133"/>
      <c r="R23" s="134"/>
      <c r="S23" s="125"/>
    </row>
    <row r="24" spans="1:19" s="77" customFormat="1" ht="23.25" customHeight="1">
      <c r="A24" s="142" t="s">
        <v>178</v>
      </c>
      <c r="B24" s="134"/>
      <c r="C24" s="134"/>
      <c r="D24" s="134"/>
      <c r="E24" s="134"/>
      <c r="F24" s="143"/>
      <c r="G24" s="144"/>
      <c r="H24" s="134"/>
      <c r="I24" s="134"/>
      <c r="J24" s="146"/>
      <c r="K24" s="134"/>
      <c r="L24" s="129"/>
      <c r="M24" s="141"/>
      <c r="N24" s="134"/>
      <c r="O24" s="134"/>
      <c r="P24" s="134"/>
      <c r="Q24" s="159"/>
      <c r="R24" s="134"/>
      <c r="S24" s="125"/>
    </row>
    <row r="25" spans="1:19" s="77" customFormat="1" ht="21.75" customHeight="1">
      <c r="A25" s="148" t="s">
        <v>174</v>
      </c>
      <c r="B25" s="149"/>
      <c r="C25" s="149"/>
      <c r="D25" s="149"/>
      <c r="E25" s="149"/>
      <c r="F25" s="150"/>
      <c r="G25" s="151" t="s">
        <v>175</v>
      </c>
      <c r="H25" s="149"/>
      <c r="I25" s="149"/>
      <c r="J25" s="153"/>
      <c r="K25" s="134"/>
      <c r="L25" s="140"/>
      <c r="M25" s="134"/>
      <c r="N25" s="141"/>
      <c r="O25" s="134"/>
      <c r="P25" s="134"/>
      <c r="Q25" s="134"/>
      <c r="R25" s="134"/>
      <c r="S25" s="125"/>
    </row>
    <row r="26" spans="1:19" s="77" customFormat="1" ht="23.25" customHeight="1">
      <c r="A26" s="154" t="s">
        <v>161</v>
      </c>
      <c r="B26" s="155"/>
      <c r="C26" s="155"/>
      <c r="D26" s="155"/>
      <c r="E26" s="155"/>
      <c r="F26" s="156"/>
      <c r="G26" s="157"/>
      <c r="H26" s="155"/>
      <c r="I26" s="155"/>
      <c r="J26" s="158"/>
      <c r="K26" s="134"/>
      <c r="L26" s="129"/>
      <c r="M26" s="132"/>
      <c r="N26" s="134"/>
      <c r="O26" s="134"/>
      <c r="P26" s="134"/>
      <c r="Q26" s="160"/>
      <c r="R26" s="134"/>
      <c r="S26" s="125"/>
    </row>
    <row r="27" spans="1:19" s="77" customFormat="1" ht="21.75" customHeight="1">
      <c r="A27" s="142"/>
      <c r="B27" s="134"/>
      <c r="C27" s="134"/>
      <c r="D27" s="134"/>
      <c r="E27" s="134"/>
      <c r="F27" s="143"/>
      <c r="G27" s="144"/>
      <c r="H27" s="134"/>
      <c r="I27" s="134"/>
      <c r="J27" s="146"/>
      <c r="K27" s="134"/>
      <c r="L27" s="129"/>
      <c r="M27" s="132"/>
      <c r="N27" s="134"/>
      <c r="O27" s="134"/>
      <c r="P27" s="134"/>
      <c r="Q27" s="161"/>
      <c r="R27" s="134"/>
      <c r="S27" s="125"/>
    </row>
    <row r="28" spans="1:19" s="77" customFormat="1" ht="21.75" customHeight="1">
      <c r="A28" s="162" t="s">
        <v>174</v>
      </c>
      <c r="B28" s="163"/>
      <c r="C28" s="163"/>
      <c r="D28" s="163"/>
      <c r="E28" s="163"/>
      <c r="F28" s="164"/>
      <c r="G28" s="165" t="s">
        <v>175</v>
      </c>
      <c r="H28" s="163"/>
      <c r="I28" s="163"/>
      <c r="J28" s="166"/>
      <c r="K28" s="134"/>
      <c r="L28" s="129"/>
      <c r="M28" s="132"/>
      <c r="N28" s="134"/>
      <c r="O28" s="134"/>
      <c r="P28" s="134"/>
      <c r="Q28" s="161"/>
      <c r="R28" s="134"/>
      <c r="S28" s="125"/>
    </row>
    <row r="29" spans="1:19" s="173" customFormat="1" ht="10.5" customHeight="1">
      <c r="A29" s="167"/>
      <c r="B29" s="168"/>
      <c r="C29" s="168"/>
      <c r="D29" s="168"/>
      <c r="E29" s="168"/>
      <c r="F29" s="168"/>
      <c r="G29" s="167"/>
      <c r="H29" s="168"/>
      <c r="I29" s="168"/>
      <c r="J29" s="168"/>
      <c r="K29" s="168"/>
      <c r="L29" s="169"/>
      <c r="M29" s="170"/>
      <c r="N29" s="168"/>
      <c r="O29" s="168"/>
      <c r="P29" s="168"/>
      <c r="Q29" s="171"/>
      <c r="R29" s="168"/>
      <c r="S29" s="172"/>
    </row>
    <row r="30" ht="12" customHeight="1">
      <c r="A30" s="174"/>
    </row>
    <row r="31" ht="12" customHeight="1">
      <c r="A31" s="77" t="s">
        <v>2</v>
      </c>
    </row>
  </sheetData>
  <mergeCells count="9">
    <mergeCell ref="K16:N16"/>
    <mergeCell ref="O16:P16"/>
    <mergeCell ref="Q16:R16"/>
    <mergeCell ref="K18:N18"/>
    <mergeCell ref="O18:P18"/>
    <mergeCell ref="Q18:R18"/>
    <mergeCell ref="K17:N17"/>
    <mergeCell ref="Q17:R17"/>
    <mergeCell ref="O17:P17"/>
  </mergeCells>
  <printOptions/>
  <pageMargins left="0.3937007874015748" right="0.3937007874015748" top="0.5905511811023623" bottom="0.3937007874015748" header="0" footer="0"/>
  <pageSetup horizontalDpi="300" verticalDpi="3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A82"/>
  <sheetViews>
    <sheetView workbookViewId="0" topLeftCell="A13">
      <selection activeCell="G36" sqref="G36"/>
    </sheetView>
  </sheetViews>
  <sheetFormatPr defaultColWidth="9.00390625" defaultRowHeight="12.75"/>
  <cols>
    <col min="1" max="1" width="5.875" style="50" customWidth="1"/>
    <col min="2" max="2" width="6.125" style="50" customWidth="1"/>
    <col min="3" max="3" width="11.375" style="50" customWidth="1"/>
    <col min="4" max="4" width="15.875" style="50" customWidth="1"/>
    <col min="5" max="5" width="11.25390625" style="50" customWidth="1"/>
    <col min="6" max="6" width="10.875" style="50" customWidth="1"/>
    <col min="7" max="7" width="11.00390625" style="50" customWidth="1"/>
    <col min="8" max="8" width="11.125" style="50" customWidth="1"/>
    <col min="9" max="9" width="10.75390625" style="50" customWidth="1"/>
    <col min="10" max="16384" width="9.125" style="50" customWidth="1"/>
  </cols>
  <sheetData>
    <row r="1" spans="1:9" s="48" customFormat="1" ht="12" customHeight="1">
      <c r="A1" s="55" t="s">
        <v>3</v>
      </c>
      <c r="B1" s="55"/>
      <c r="C1" s="55" t="s">
        <v>145</v>
      </c>
      <c r="D1" s="56"/>
      <c r="E1" s="56"/>
      <c r="F1" s="56"/>
      <c r="G1" s="56" t="s">
        <v>5</v>
      </c>
      <c r="H1" s="56">
        <v>1</v>
      </c>
      <c r="I1" s="56"/>
    </row>
    <row r="2" spans="1:9" s="48" customFormat="1" ht="12.75" customHeight="1">
      <c r="A2" s="55" t="s">
        <v>1</v>
      </c>
      <c r="B2" s="55"/>
      <c r="C2" s="55" t="s">
        <v>146</v>
      </c>
      <c r="D2" s="56"/>
      <c r="E2" s="56"/>
      <c r="F2" s="56"/>
      <c r="G2" s="57" t="s">
        <v>30</v>
      </c>
      <c r="H2" s="56"/>
      <c r="I2" s="56"/>
    </row>
    <row r="3" spans="1:9" s="1" customFormat="1" ht="12.75">
      <c r="A3" s="55"/>
      <c r="B3" s="55"/>
      <c r="C3" s="55"/>
      <c r="D3" s="55"/>
      <c r="E3" s="55"/>
      <c r="F3" s="55"/>
      <c r="G3" s="55"/>
      <c r="H3" s="55"/>
      <c r="I3" s="55"/>
    </row>
    <row r="4" spans="1:9" s="48" customFormat="1" ht="25.5" customHeight="1">
      <c r="A4" s="58" t="s">
        <v>6</v>
      </c>
      <c r="B4" s="56"/>
      <c r="C4" s="56"/>
      <c r="D4" s="56"/>
      <c r="E4" s="56"/>
      <c r="F4" s="56"/>
      <c r="G4" s="56"/>
      <c r="H4" s="56"/>
      <c r="I4" s="56"/>
    </row>
    <row r="6" spans="1:9" s="62" customFormat="1" ht="11.25">
      <c r="A6" s="59"/>
      <c r="B6" s="193" t="s">
        <v>7</v>
      </c>
      <c r="C6" s="194"/>
      <c r="D6" s="195"/>
      <c r="E6" s="60" t="s">
        <v>8</v>
      </c>
      <c r="F6" s="61" t="s">
        <v>9</v>
      </c>
      <c r="G6" s="61" t="s">
        <v>10</v>
      </c>
      <c r="H6" s="61" t="s">
        <v>11</v>
      </c>
      <c r="I6" s="61" t="s">
        <v>4</v>
      </c>
    </row>
    <row r="7" spans="1:9" s="62" customFormat="1" ht="10.5" customHeight="1">
      <c r="A7" s="63" t="str">
        <f>Položky!B7</f>
        <v>62</v>
      </c>
      <c r="B7" s="190" t="str">
        <f>Položky!C7</f>
        <v>Upravy povrchů vnější</v>
      </c>
      <c r="C7" s="191"/>
      <c r="D7" s="192"/>
      <c r="E7" s="64">
        <f>Položky!BA15</f>
        <v>0</v>
      </c>
      <c r="F7" s="64">
        <f>Položky!BB15</f>
        <v>0</v>
      </c>
      <c r="G7" s="64">
        <f>Položky!BC15</f>
        <v>0</v>
      </c>
      <c r="H7" s="64">
        <f>Položky!BD15</f>
        <v>0</v>
      </c>
      <c r="I7" s="64">
        <f>Položky!BE15</f>
        <v>0</v>
      </c>
    </row>
    <row r="8" spans="1:9" s="62" customFormat="1" ht="10.5" customHeight="1">
      <c r="A8" s="63" t="str">
        <f>Položky!B17</f>
        <v>9</v>
      </c>
      <c r="B8" s="190" t="str">
        <f>Položky!C17</f>
        <v>Ostatní konstrukce, bourání</v>
      </c>
      <c r="C8" s="191"/>
      <c r="D8" s="192"/>
      <c r="E8" s="64">
        <f>Položky!BA20</f>
        <v>0</v>
      </c>
      <c r="F8" s="64">
        <f>Položky!BB20</f>
        <v>0</v>
      </c>
      <c r="G8" s="64">
        <f>Položky!BC20</f>
        <v>0</v>
      </c>
      <c r="H8" s="64">
        <f>Položky!BD20</f>
        <v>0</v>
      </c>
      <c r="I8" s="64">
        <f>Položky!BE20</f>
        <v>0</v>
      </c>
    </row>
    <row r="9" spans="1:9" s="62" customFormat="1" ht="10.5" customHeight="1">
      <c r="A9" s="63" t="str">
        <f>Položky!B22</f>
        <v>94</v>
      </c>
      <c r="B9" s="190" t="str">
        <f>Položky!C22</f>
        <v>Lešení a stavební výtahy</v>
      </c>
      <c r="C9" s="191"/>
      <c r="D9" s="192"/>
      <c r="E9" s="64">
        <f>Položky!BA36</f>
        <v>0</v>
      </c>
      <c r="F9" s="64">
        <f>Položky!BB36</f>
        <v>0</v>
      </c>
      <c r="G9" s="64">
        <f>Položky!BC36</f>
        <v>0</v>
      </c>
      <c r="H9" s="64">
        <f>Položky!BD36</f>
        <v>0</v>
      </c>
      <c r="I9" s="64">
        <f>Položky!BE36</f>
        <v>0</v>
      </c>
    </row>
    <row r="10" spans="1:9" s="62" customFormat="1" ht="10.5" customHeight="1">
      <c r="A10" s="63" t="str">
        <f>Položky!B38</f>
        <v>99</v>
      </c>
      <c r="B10" s="190" t="str">
        <f>Položky!C38</f>
        <v>Staveništní přesun hmot</v>
      </c>
      <c r="C10" s="191"/>
      <c r="D10" s="192"/>
      <c r="E10" s="64">
        <f>Položky!BA40</f>
        <v>0</v>
      </c>
      <c r="F10" s="64">
        <f>Položky!BB40</f>
        <v>0</v>
      </c>
      <c r="G10" s="64">
        <f>Položky!BC40</f>
        <v>0</v>
      </c>
      <c r="H10" s="64">
        <f>Položky!BD40</f>
        <v>0</v>
      </c>
      <c r="I10" s="64">
        <f>Položky!BE40</f>
        <v>0</v>
      </c>
    </row>
    <row r="11" spans="1:9" s="62" customFormat="1" ht="10.5" customHeight="1">
      <c r="A11" s="63" t="str">
        <f>Položky!B42</f>
        <v>764</v>
      </c>
      <c r="B11" s="190" t="str">
        <f>Položky!C42</f>
        <v>Konstrukce klempířské</v>
      </c>
      <c r="C11" s="191"/>
      <c r="D11" s="192"/>
      <c r="E11" s="64">
        <f>Položky!BA46</f>
        <v>0</v>
      </c>
      <c r="F11" s="64">
        <f>Položky!BB46</f>
        <v>0</v>
      </c>
      <c r="G11" s="64">
        <f>Položky!BC46</f>
        <v>0</v>
      </c>
      <c r="H11" s="64">
        <f>Položky!BD46</f>
        <v>0</v>
      </c>
      <c r="I11" s="64">
        <f>Položky!BE46</f>
        <v>0</v>
      </c>
    </row>
    <row r="12" spans="1:9" s="62" customFormat="1" ht="10.5" customHeight="1">
      <c r="A12" s="63" t="str">
        <f>Položky!B48</f>
        <v>767</v>
      </c>
      <c r="B12" s="190" t="str">
        <f>Položky!C48</f>
        <v>Konstrukce zámečnické</v>
      </c>
      <c r="C12" s="191"/>
      <c r="D12" s="192"/>
      <c r="E12" s="64">
        <f>Položky!BA56</f>
        <v>0</v>
      </c>
      <c r="F12" s="64">
        <f>Položky!BB56</f>
        <v>0</v>
      </c>
      <c r="G12" s="64">
        <f>Položky!BC56</f>
        <v>0</v>
      </c>
      <c r="H12" s="64">
        <f>Položky!BD56</f>
        <v>0</v>
      </c>
      <c r="I12" s="64">
        <f>Položky!BE56</f>
        <v>0</v>
      </c>
    </row>
    <row r="13" spans="1:9" s="62" customFormat="1" ht="10.5" customHeight="1">
      <c r="A13" s="63" t="str">
        <f>Položky!B58</f>
        <v>781</v>
      </c>
      <c r="B13" s="190" t="str">
        <f>Položky!C58</f>
        <v>Obklady keramické</v>
      </c>
      <c r="C13" s="191"/>
      <c r="D13" s="192"/>
      <c r="E13" s="64">
        <f>Položky!BA64</f>
        <v>0</v>
      </c>
      <c r="F13" s="64">
        <f>Položky!BB64</f>
        <v>0</v>
      </c>
      <c r="G13" s="64">
        <f>Položky!BC64</f>
        <v>0</v>
      </c>
      <c r="H13" s="64">
        <f>Položky!BD64</f>
        <v>0</v>
      </c>
      <c r="I13" s="64">
        <f>Položky!BE64</f>
        <v>0</v>
      </c>
    </row>
    <row r="14" spans="1:9" s="62" customFormat="1" ht="10.5" customHeight="1">
      <c r="A14" s="63" t="str">
        <f>Položky!B66</f>
        <v>M21</v>
      </c>
      <c r="B14" s="190" t="str">
        <f>Položky!C66</f>
        <v>Elektromontáže</v>
      </c>
      <c r="C14" s="191"/>
      <c r="D14" s="192"/>
      <c r="E14" s="64">
        <f>Položky!BA69</f>
        <v>0</v>
      </c>
      <c r="F14" s="64">
        <f>Položky!BB69</f>
        <v>0</v>
      </c>
      <c r="G14" s="64">
        <f>Položky!BC69</f>
        <v>0</v>
      </c>
      <c r="H14" s="64">
        <f>Položky!BD69</f>
        <v>0</v>
      </c>
      <c r="I14" s="64">
        <f>Položky!BE69</f>
        <v>0</v>
      </c>
    </row>
    <row r="15" spans="1:9" s="62" customFormat="1" ht="10.5" customHeight="1">
      <c r="A15" s="63" t="str">
        <f>Položky!B71</f>
        <v>M211</v>
      </c>
      <c r="B15" s="190" t="str">
        <f>Položky!C71</f>
        <v>Hromosvod</v>
      </c>
      <c r="C15" s="191"/>
      <c r="D15" s="192"/>
      <c r="E15" s="64">
        <f>Položky!BA73</f>
        <v>0</v>
      </c>
      <c r="F15" s="64">
        <f>Položky!BB73</f>
        <v>0</v>
      </c>
      <c r="G15" s="64">
        <f>Položky!BC73</f>
        <v>0</v>
      </c>
      <c r="H15" s="64">
        <f>Položky!BD73</f>
        <v>0</v>
      </c>
      <c r="I15" s="64">
        <f>Položky!BE73</f>
        <v>0</v>
      </c>
    </row>
    <row r="16" spans="1:9" s="62" customFormat="1" ht="10.5" customHeight="1">
      <c r="A16" s="63" t="str">
        <f>Položky!B75</f>
        <v>M22</v>
      </c>
      <c r="B16" s="190" t="str">
        <f>Položky!C75</f>
        <v>Montáž sdělovací a zabezp. techniky</v>
      </c>
      <c r="C16" s="191"/>
      <c r="D16" s="192"/>
      <c r="E16" s="64">
        <f>Položky!BA80</f>
        <v>0</v>
      </c>
      <c r="F16" s="64">
        <f>Položky!BB80</f>
        <v>0</v>
      </c>
      <c r="G16" s="64">
        <f>Položky!BC80</f>
        <v>0</v>
      </c>
      <c r="H16" s="64">
        <f>Položky!BD80</f>
        <v>0</v>
      </c>
      <c r="I16" s="64">
        <f>Položky!BE80</f>
        <v>0</v>
      </c>
    </row>
    <row r="17" spans="1:9" s="62" customFormat="1" ht="10.5" customHeight="1">
      <c r="A17" s="63" t="str">
        <f>Položky!B82</f>
        <v>D96</v>
      </c>
      <c r="B17" s="190" t="str">
        <f>Položky!C82</f>
        <v>Přesuny suti a vybouraných hmot</v>
      </c>
      <c r="C17" s="191"/>
      <c r="D17" s="192"/>
      <c r="E17" s="64">
        <f>Položky!BA87</f>
        <v>0</v>
      </c>
      <c r="F17" s="64">
        <f>Položky!BB87</f>
        <v>0</v>
      </c>
      <c r="G17" s="64">
        <f>Položky!BC87</f>
        <v>0</v>
      </c>
      <c r="H17" s="64">
        <f>Položky!BD87</f>
        <v>0</v>
      </c>
      <c r="I17" s="64">
        <f>Položky!BE87</f>
        <v>0</v>
      </c>
    </row>
    <row r="18" spans="1:11" s="69" customFormat="1" ht="11.25">
      <c r="A18" s="65"/>
      <c r="B18" s="66" t="s">
        <v>12</v>
      </c>
      <c r="C18" s="66"/>
      <c r="D18" s="67"/>
      <c r="E18" s="68">
        <f>SUM(E7:E17)</f>
        <v>0</v>
      </c>
      <c r="F18" s="68">
        <f>SUM(F7:F17)</f>
        <v>0</v>
      </c>
      <c r="G18" s="68">
        <f>SUM(G7:G17)</f>
        <v>0</v>
      </c>
      <c r="H18" s="68">
        <f>SUM(H7:H17)</f>
        <v>0</v>
      </c>
      <c r="I18" s="68">
        <f>SUM(I7:I17)</f>
        <v>0</v>
      </c>
      <c r="K18" s="70"/>
    </row>
    <row r="19" spans="1:9" ht="12.75">
      <c r="A19" s="1"/>
      <c r="B19" s="1"/>
      <c r="C19" s="1"/>
      <c r="D19" s="1"/>
      <c r="E19" s="1"/>
      <c r="F19" s="1"/>
      <c r="G19" s="1"/>
      <c r="H19" s="1"/>
      <c r="I19" s="1"/>
    </row>
    <row r="20" spans="1:9" s="69" customFormat="1" ht="11.25">
      <c r="A20" s="66" t="s">
        <v>13</v>
      </c>
      <c r="B20" s="38"/>
      <c r="C20" s="66"/>
      <c r="D20" s="67"/>
      <c r="E20" s="68"/>
      <c r="F20" s="68"/>
      <c r="G20" s="68"/>
      <c r="H20" s="68"/>
      <c r="I20" s="68"/>
    </row>
    <row r="22" spans="1:9" s="62" customFormat="1" ht="12.75">
      <c r="A22" s="196" t="s">
        <v>14</v>
      </c>
      <c r="B22" s="197"/>
      <c r="C22" s="197"/>
      <c r="D22" s="198"/>
      <c r="E22" s="71" t="s">
        <v>15</v>
      </c>
      <c r="F22" s="72" t="s">
        <v>16</v>
      </c>
      <c r="G22" s="72" t="s">
        <v>17</v>
      </c>
      <c r="H22" s="72"/>
      <c r="I22" s="72" t="s">
        <v>15</v>
      </c>
    </row>
    <row r="23" spans="1:53" s="62" customFormat="1" ht="9.75" customHeight="1">
      <c r="A23" s="199" t="s">
        <v>137</v>
      </c>
      <c r="B23" s="200"/>
      <c r="C23" s="200"/>
      <c r="D23" s="201"/>
      <c r="E23" s="64">
        <v>0</v>
      </c>
      <c r="F23" s="64">
        <v>0</v>
      </c>
      <c r="G23" s="64">
        <f aca="true" t="shared" si="0" ref="G23:G30">CHOOSE(BA23+1,HSV+PSV,HSV+PSV+Mont,HSV+PSV+Dodavka+Mont,HSV,PSV,Mont,Dodavka,Mont+Dodavka,0)</f>
        <v>0</v>
      </c>
      <c r="H23" s="64"/>
      <c r="I23" s="64">
        <f aca="true" t="shared" si="1" ref="I23:I30">E23+F23*G23/100</f>
        <v>0</v>
      </c>
      <c r="BA23" s="62">
        <v>0</v>
      </c>
    </row>
    <row r="24" spans="1:53" s="62" customFormat="1" ht="9.75" customHeight="1">
      <c r="A24" s="199" t="s">
        <v>138</v>
      </c>
      <c r="B24" s="200"/>
      <c r="C24" s="200"/>
      <c r="D24" s="201"/>
      <c r="E24" s="64">
        <v>0</v>
      </c>
      <c r="F24" s="64">
        <v>0</v>
      </c>
      <c r="G24" s="64">
        <f t="shared" si="0"/>
        <v>0</v>
      </c>
      <c r="H24" s="64"/>
      <c r="I24" s="64">
        <f t="shared" si="1"/>
        <v>0</v>
      </c>
      <c r="BA24" s="62">
        <v>0</v>
      </c>
    </row>
    <row r="25" spans="1:53" s="62" customFormat="1" ht="9.75" customHeight="1">
      <c r="A25" s="199" t="s">
        <v>139</v>
      </c>
      <c r="B25" s="200"/>
      <c r="C25" s="200"/>
      <c r="D25" s="201"/>
      <c r="E25" s="64">
        <v>0</v>
      </c>
      <c r="F25" s="64">
        <v>0</v>
      </c>
      <c r="G25" s="64">
        <f t="shared" si="0"/>
        <v>0</v>
      </c>
      <c r="H25" s="64"/>
      <c r="I25" s="64">
        <f t="shared" si="1"/>
        <v>0</v>
      </c>
      <c r="BA25" s="62">
        <v>0</v>
      </c>
    </row>
    <row r="26" spans="1:53" s="62" customFormat="1" ht="9.75" customHeight="1">
      <c r="A26" s="199" t="s">
        <v>140</v>
      </c>
      <c r="B26" s="200"/>
      <c r="C26" s="200"/>
      <c r="D26" s="201"/>
      <c r="E26" s="64">
        <v>0</v>
      </c>
      <c r="F26" s="64">
        <v>0</v>
      </c>
      <c r="G26" s="64">
        <f t="shared" si="0"/>
        <v>0</v>
      </c>
      <c r="H26" s="64"/>
      <c r="I26" s="64">
        <f t="shared" si="1"/>
        <v>0</v>
      </c>
      <c r="BA26" s="62">
        <v>0</v>
      </c>
    </row>
    <row r="27" spans="1:53" s="62" customFormat="1" ht="9.75" customHeight="1">
      <c r="A27" s="199" t="s">
        <v>141</v>
      </c>
      <c r="B27" s="200"/>
      <c r="C27" s="200"/>
      <c r="D27" s="201"/>
      <c r="E27" s="64">
        <v>0</v>
      </c>
      <c r="F27" s="64">
        <v>0</v>
      </c>
      <c r="G27" s="64">
        <f t="shared" si="0"/>
        <v>0</v>
      </c>
      <c r="H27" s="64"/>
      <c r="I27" s="64">
        <f t="shared" si="1"/>
        <v>0</v>
      </c>
      <c r="BA27" s="62">
        <v>2</v>
      </c>
    </row>
    <row r="28" spans="1:53" s="62" customFormat="1" ht="9.75" customHeight="1">
      <c r="A28" s="199" t="s">
        <v>142</v>
      </c>
      <c r="B28" s="200"/>
      <c r="C28" s="200"/>
      <c r="D28" s="201"/>
      <c r="E28" s="64">
        <v>0</v>
      </c>
      <c r="F28" s="64">
        <v>0</v>
      </c>
      <c r="G28" s="64">
        <f t="shared" si="0"/>
        <v>0</v>
      </c>
      <c r="H28" s="64"/>
      <c r="I28" s="64">
        <f t="shared" si="1"/>
        <v>0</v>
      </c>
      <c r="BA28" s="62">
        <v>1</v>
      </c>
    </row>
    <row r="29" spans="1:53" s="62" customFormat="1" ht="9.75" customHeight="1">
      <c r="A29" s="199" t="s">
        <v>143</v>
      </c>
      <c r="B29" s="200"/>
      <c r="C29" s="200"/>
      <c r="D29" s="201"/>
      <c r="E29" s="64">
        <v>0</v>
      </c>
      <c r="F29" s="64">
        <v>0</v>
      </c>
      <c r="G29" s="64">
        <f t="shared" si="0"/>
        <v>0</v>
      </c>
      <c r="H29" s="64"/>
      <c r="I29" s="64">
        <f t="shared" si="1"/>
        <v>0</v>
      </c>
      <c r="BA29" s="62">
        <v>2</v>
      </c>
    </row>
    <row r="30" spans="1:53" s="62" customFormat="1" ht="9.75" customHeight="1">
      <c r="A30" s="199" t="s">
        <v>144</v>
      </c>
      <c r="B30" s="200"/>
      <c r="C30" s="200"/>
      <c r="D30" s="201"/>
      <c r="E30" s="64">
        <v>0</v>
      </c>
      <c r="F30" s="64">
        <v>0</v>
      </c>
      <c r="G30" s="64">
        <f t="shared" si="0"/>
        <v>0</v>
      </c>
      <c r="H30" s="64"/>
      <c r="I30" s="64">
        <f t="shared" si="1"/>
        <v>0</v>
      </c>
      <c r="BA30" s="62">
        <v>2</v>
      </c>
    </row>
    <row r="31" spans="1:9" s="69" customFormat="1" ht="11.25">
      <c r="A31" s="73"/>
      <c r="B31" s="66" t="s">
        <v>18</v>
      </c>
      <c r="C31" s="66"/>
      <c r="D31" s="67"/>
      <c r="E31" s="68"/>
      <c r="F31" s="68"/>
      <c r="G31" s="68"/>
      <c r="I31" s="68">
        <f>SUM(I23:I30)</f>
        <v>0</v>
      </c>
    </row>
    <row r="33" spans="2:9" ht="12.75">
      <c r="B33" s="51"/>
      <c r="F33" s="53"/>
      <c r="G33" s="54"/>
      <c r="H33" s="54"/>
      <c r="I33" s="52"/>
    </row>
    <row r="34" spans="6:9" ht="12.75">
      <c r="F34" s="53"/>
      <c r="G34" s="54"/>
      <c r="H34" s="54"/>
      <c r="I34" s="52"/>
    </row>
    <row r="35" spans="6:9" ht="12.75">
      <c r="F35" s="53"/>
      <c r="G35" s="54"/>
      <c r="H35" s="54"/>
      <c r="I35" s="52"/>
    </row>
    <row r="36" spans="6:9" ht="12.75">
      <c r="F36" s="53"/>
      <c r="G36" s="54"/>
      <c r="H36" s="54"/>
      <c r="I36" s="52"/>
    </row>
    <row r="37" spans="6:9" ht="12.75">
      <c r="F37" s="53"/>
      <c r="G37" s="54"/>
      <c r="H37" s="54"/>
      <c r="I37" s="52"/>
    </row>
    <row r="38" spans="6:9" ht="12.75">
      <c r="F38" s="53"/>
      <c r="G38" s="54"/>
      <c r="H38" s="54"/>
      <c r="I38" s="52"/>
    </row>
    <row r="39" spans="6:9" ht="12.75">
      <c r="F39" s="53"/>
      <c r="G39" s="54"/>
      <c r="H39" s="54"/>
      <c r="I39" s="52"/>
    </row>
    <row r="40" spans="6:9" ht="12.75">
      <c r="F40" s="53"/>
      <c r="G40" s="54"/>
      <c r="H40" s="54"/>
      <c r="I40" s="52"/>
    </row>
    <row r="41" spans="6:9" ht="12.75">
      <c r="F41" s="53"/>
      <c r="G41" s="54"/>
      <c r="H41" s="54"/>
      <c r="I41" s="52"/>
    </row>
    <row r="42" spans="6:9" ht="12.75">
      <c r="F42" s="53"/>
      <c r="G42" s="54"/>
      <c r="H42" s="54"/>
      <c r="I42" s="52"/>
    </row>
    <row r="43" spans="6:9" ht="12.75">
      <c r="F43" s="53"/>
      <c r="G43" s="54"/>
      <c r="H43" s="54"/>
      <c r="I43" s="52"/>
    </row>
    <row r="44" spans="6:9" ht="12.75">
      <c r="F44" s="53"/>
      <c r="G44" s="54"/>
      <c r="H44" s="54"/>
      <c r="I44" s="52"/>
    </row>
    <row r="45" spans="6:9" ht="12.75">
      <c r="F45" s="53"/>
      <c r="G45" s="54"/>
      <c r="H45" s="54"/>
      <c r="I45" s="52"/>
    </row>
    <row r="46" spans="6:9" ht="12.75">
      <c r="F46" s="53"/>
      <c r="G46" s="54"/>
      <c r="H46" s="54"/>
      <c r="I46" s="52"/>
    </row>
    <row r="47" spans="6:9" ht="12.75">
      <c r="F47" s="53"/>
      <c r="G47" s="54"/>
      <c r="H47" s="54"/>
      <c r="I47" s="52"/>
    </row>
    <row r="48" spans="6:9" ht="12.75">
      <c r="F48" s="53"/>
      <c r="G48" s="54"/>
      <c r="H48" s="54"/>
      <c r="I48" s="52"/>
    </row>
    <row r="49" spans="6:9" ht="12.75">
      <c r="F49" s="53"/>
      <c r="G49" s="54"/>
      <c r="H49" s="54"/>
      <c r="I49" s="52"/>
    </row>
    <row r="50" spans="6:9" ht="12.75">
      <c r="F50" s="53"/>
      <c r="G50" s="54"/>
      <c r="H50" s="54"/>
      <c r="I50" s="52"/>
    </row>
    <row r="51" spans="6:9" ht="12.75">
      <c r="F51" s="53"/>
      <c r="G51" s="54"/>
      <c r="H51" s="54"/>
      <c r="I51" s="52"/>
    </row>
    <row r="52" spans="6:9" ht="12.75">
      <c r="F52" s="53"/>
      <c r="G52" s="54"/>
      <c r="H52" s="54"/>
      <c r="I52" s="52"/>
    </row>
    <row r="53" spans="6:9" ht="12.75">
      <c r="F53" s="53"/>
      <c r="G53" s="54"/>
      <c r="H53" s="54"/>
      <c r="I53" s="52"/>
    </row>
    <row r="54" spans="6:9" ht="12.75">
      <c r="F54" s="53"/>
      <c r="G54" s="54"/>
      <c r="H54" s="54"/>
      <c r="I54" s="52"/>
    </row>
    <row r="55" spans="6:9" ht="12.75">
      <c r="F55" s="53"/>
      <c r="G55" s="54"/>
      <c r="H55" s="54"/>
      <c r="I55" s="52"/>
    </row>
    <row r="56" spans="6:9" ht="12.75">
      <c r="F56" s="53"/>
      <c r="G56" s="54"/>
      <c r="H56" s="54"/>
      <c r="I56" s="52"/>
    </row>
    <row r="57" spans="6:9" ht="12.75">
      <c r="F57" s="53"/>
      <c r="G57" s="54"/>
      <c r="H57" s="54"/>
      <c r="I57" s="52"/>
    </row>
    <row r="58" spans="6:9" ht="12.75">
      <c r="F58" s="53"/>
      <c r="G58" s="54"/>
      <c r="H58" s="54"/>
      <c r="I58" s="52"/>
    </row>
    <row r="59" spans="6:9" ht="12.75">
      <c r="F59" s="53"/>
      <c r="G59" s="54"/>
      <c r="H59" s="54"/>
      <c r="I59" s="52"/>
    </row>
    <row r="60" spans="6:9" ht="12.75">
      <c r="F60" s="53"/>
      <c r="G60" s="54"/>
      <c r="H60" s="54"/>
      <c r="I60" s="52"/>
    </row>
    <row r="61" spans="6:9" ht="12.75">
      <c r="F61" s="53"/>
      <c r="G61" s="54"/>
      <c r="H61" s="54"/>
      <c r="I61" s="52"/>
    </row>
    <row r="62" spans="6:9" ht="12.75">
      <c r="F62" s="53"/>
      <c r="G62" s="54"/>
      <c r="H62" s="54"/>
      <c r="I62" s="52"/>
    </row>
    <row r="63" spans="6:9" ht="12.75">
      <c r="F63" s="53"/>
      <c r="G63" s="54"/>
      <c r="H63" s="54"/>
      <c r="I63" s="52"/>
    </row>
    <row r="64" spans="6:9" ht="12.75">
      <c r="F64" s="53"/>
      <c r="G64" s="54"/>
      <c r="H64" s="54"/>
      <c r="I64" s="52"/>
    </row>
    <row r="65" spans="6:9" ht="12.75">
      <c r="F65" s="53"/>
      <c r="G65" s="54"/>
      <c r="H65" s="54"/>
      <c r="I65" s="52"/>
    </row>
    <row r="66" spans="6:9" ht="12.75">
      <c r="F66" s="53"/>
      <c r="G66" s="54"/>
      <c r="H66" s="54"/>
      <c r="I66" s="52"/>
    </row>
    <row r="67" spans="6:9" ht="12.75">
      <c r="F67" s="53"/>
      <c r="G67" s="54"/>
      <c r="H67" s="54"/>
      <c r="I67" s="52"/>
    </row>
    <row r="68" spans="6:9" ht="12.75">
      <c r="F68" s="53"/>
      <c r="G68" s="54"/>
      <c r="H68" s="54"/>
      <c r="I68" s="52"/>
    </row>
    <row r="69" spans="6:9" ht="12.75">
      <c r="F69" s="53"/>
      <c r="G69" s="54"/>
      <c r="H69" s="54"/>
      <c r="I69" s="52"/>
    </row>
    <row r="70" spans="6:9" ht="12.75">
      <c r="F70" s="53"/>
      <c r="G70" s="54"/>
      <c r="H70" s="54"/>
      <c r="I70" s="52"/>
    </row>
    <row r="71" spans="6:9" ht="12.75">
      <c r="F71" s="53"/>
      <c r="G71" s="54"/>
      <c r="H71" s="54"/>
      <c r="I71" s="52"/>
    </row>
    <row r="72" spans="6:9" ht="12.75">
      <c r="F72" s="53"/>
      <c r="G72" s="54"/>
      <c r="H72" s="54"/>
      <c r="I72" s="52"/>
    </row>
    <row r="73" spans="6:9" ht="12.75">
      <c r="F73" s="53"/>
      <c r="G73" s="54"/>
      <c r="H73" s="54"/>
      <c r="I73" s="52"/>
    </row>
    <row r="74" spans="6:9" ht="12.75">
      <c r="F74" s="53"/>
      <c r="G74" s="54"/>
      <c r="H74" s="54"/>
      <c r="I74" s="52"/>
    </row>
    <row r="75" spans="6:9" ht="12.75">
      <c r="F75" s="53"/>
      <c r="G75" s="54"/>
      <c r="H75" s="54"/>
      <c r="I75" s="52"/>
    </row>
    <row r="76" spans="6:9" ht="12.75">
      <c r="F76" s="53"/>
      <c r="G76" s="54"/>
      <c r="H76" s="54"/>
      <c r="I76" s="52"/>
    </row>
    <row r="77" spans="6:9" ht="12.75">
      <c r="F77" s="53"/>
      <c r="G77" s="54"/>
      <c r="H77" s="54"/>
      <c r="I77" s="52"/>
    </row>
    <row r="78" spans="6:9" ht="12.75">
      <c r="F78" s="53"/>
      <c r="G78" s="54"/>
      <c r="H78" s="54"/>
      <c r="I78" s="52"/>
    </row>
    <row r="79" spans="6:9" ht="12.75">
      <c r="F79" s="53"/>
      <c r="G79" s="54"/>
      <c r="H79" s="54"/>
      <c r="I79" s="52"/>
    </row>
    <row r="80" spans="6:9" ht="12.75">
      <c r="F80" s="53"/>
      <c r="G80" s="54"/>
      <c r="H80" s="54"/>
      <c r="I80" s="52"/>
    </row>
    <row r="81" spans="6:9" ht="12.75">
      <c r="F81" s="53"/>
      <c r="G81" s="54"/>
      <c r="H81" s="54"/>
      <c r="I81" s="52"/>
    </row>
    <row r="82" spans="6:9" ht="12.75">
      <c r="F82" s="53"/>
      <c r="G82" s="54"/>
      <c r="H82" s="54"/>
      <c r="I82" s="52"/>
    </row>
  </sheetData>
  <mergeCells count="21">
    <mergeCell ref="A28:D28"/>
    <mergeCell ref="A29:D29"/>
    <mergeCell ref="A30:D30"/>
    <mergeCell ref="A24:D24"/>
    <mergeCell ref="A25:D25"/>
    <mergeCell ref="A26:D26"/>
    <mergeCell ref="A27:D27"/>
    <mergeCell ref="B16:D16"/>
    <mergeCell ref="B17:D17"/>
    <mergeCell ref="A22:D22"/>
    <mergeCell ref="A23:D23"/>
    <mergeCell ref="B12:D12"/>
    <mergeCell ref="B13:D13"/>
    <mergeCell ref="B14:D14"/>
    <mergeCell ref="B15:D15"/>
    <mergeCell ref="B10:D10"/>
    <mergeCell ref="B11:D11"/>
    <mergeCell ref="B6:D6"/>
    <mergeCell ref="B7:D7"/>
    <mergeCell ref="B8:D8"/>
    <mergeCell ref="B9:D9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48"/>
  <sheetViews>
    <sheetView showGridLines="0" workbookViewId="0" topLeftCell="A70">
      <selection activeCell="F87" sqref="F87"/>
    </sheetView>
  </sheetViews>
  <sheetFormatPr defaultColWidth="9.00390625" defaultRowHeight="12.75"/>
  <cols>
    <col min="1" max="1" width="4.375" style="2" customWidth="1"/>
    <col min="2" max="2" width="11.625" style="2" customWidth="1"/>
    <col min="3" max="3" width="40.375" style="2" customWidth="1"/>
    <col min="4" max="4" width="5.625" style="2" customWidth="1"/>
    <col min="5" max="5" width="8.625" style="6" customWidth="1"/>
    <col min="6" max="6" width="9.875" style="2" customWidth="1"/>
    <col min="7" max="7" width="13.875" style="2" customWidth="1"/>
    <col min="8" max="11" width="9.125" style="2" customWidth="1"/>
    <col min="12" max="12" width="75.375" style="2" customWidth="1"/>
    <col min="13" max="16384" width="9.125" style="2" customWidth="1"/>
  </cols>
  <sheetData>
    <row r="1" spans="1:7" s="25" customFormat="1" ht="17.25" customHeight="1">
      <c r="A1" s="23" t="s">
        <v>19</v>
      </c>
      <c r="B1" s="24"/>
      <c r="C1" s="24"/>
      <c r="D1" s="24"/>
      <c r="E1" s="24"/>
      <c r="F1" s="24"/>
      <c r="G1" s="24"/>
    </row>
    <row r="2" spans="1:9" s="29" customFormat="1" ht="12.75" customHeight="1">
      <c r="A2" s="26"/>
      <c r="B2" s="26"/>
      <c r="C2" s="26"/>
      <c r="D2" s="27"/>
      <c r="E2" s="27"/>
      <c r="F2" s="27"/>
      <c r="G2" s="28"/>
      <c r="H2" s="25"/>
      <c r="I2" s="25"/>
    </row>
    <row r="3" spans="1:9" s="29" customFormat="1" ht="12.75" customHeight="1">
      <c r="A3" s="26" t="s">
        <v>3</v>
      </c>
      <c r="B3" s="26"/>
      <c r="C3" s="26" t="s">
        <v>145</v>
      </c>
      <c r="D3" s="30"/>
      <c r="E3" s="27" t="s">
        <v>0</v>
      </c>
      <c r="F3" s="27">
        <v>1</v>
      </c>
      <c r="G3" s="27"/>
      <c r="H3" s="25"/>
      <c r="I3" s="25"/>
    </row>
    <row r="4" spans="1:9" s="29" customFormat="1" ht="12.75" customHeight="1">
      <c r="A4" s="26" t="s">
        <v>1</v>
      </c>
      <c r="B4" s="26"/>
      <c r="C4" s="26" t="s">
        <v>146</v>
      </c>
      <c r="D4" s="30"/>
      <c r="E4" s="31" t="s">
        <v>30</v>
      </c>
      <c r="F4" s="31"/>
      <c r="G4" s="31"/>
      <c r="H4" s="25"/>
      <c r="I4" s="25"/>
    </row>
    <row r="5" spans="1:7" ht="12.75">
      <c r="A5" s="4"/>
      <c r="B5" s="5"/>
      <c r="C5" s="5"/>
      <c r="G5" s="7"/>
    </row>
    <row r="6" spans="1:7" ht="12.75">
      <c r="A6" s="32" t="s">
        <v>20</v>
      </c>
      <c r="B6" s="33" t="s">
        <v>21</v>
      </c>
      <c r="C6" s="33" t="s">
        <v>22</v>
      </c>
      <c r="D6" s="33" t="s">
        <v>23</v>
      </c>
      <c r="E6" s="33" t="s">
        <v>24</v>
      </c>
      <c r="F6" s="33" t="s">
        <v>25</v>
      </c>
      <c r="G6" s="34" t="s">
        <v>26</v>
      </c>
    </row>
    <row r="7" spans="1:15" ht="12.75">
      <c r="A7" s="35" t="s">
        <v>27</v>
      </c>
      <c r="B7" s="36" t="s">
        <v>31</v>
      </c>
      <c r="C7" s="37" t="s">
        <v>32</v>
      </c>
      <c r="D7" s="38"/>
      <c r="E7" s="39"/>
      <c r="F7" s="40"/>
      <c r="G7" s="40"/>
      <c r="O7">
        <v>1</v>
      </c>
    </row>
    <row r="8" spans="1:104" ht="22.5">
      <c r="A8" s="41">
        <v>1</v>
      </c>
      <c r="B8" s="42" t="s">
        <v>33</v>
      </c>
      <c r="C8" s="43" t="s">
        <v>34</v>
      </c>
      <c r="D8" s="44" t="s">
        <v>35</v>
      </c>
      <c r="E8" s="45">
        <v>216.1</v>
      </c>
      <c r="F8" s="46">
        <v>0</v>
      </c>
      <c r="G8" s="47">
        <f>E8*F8</f>
        <v>0</v>
      </c>
      <c r="H8" s="48"/>
      <c r="O8">
        <v>2</v>
      </c>
      <c r="AA8">
        <v>1</v>
      </c>
      <c r="AB8">
        <v>1</v>
      </c>
      <c r="AC8">
        <v>1</v>
      </c>
      <c r="AZ8">
        <v>1</v>
      </c>
      <c r="BA8">
        <f>IF(AZ8=1,G8,0)</f>
        <v>0</v>
      </c>
      <c r="BB8">
        <f>IF(AZ8=2,G8,0)</f>
        <v>0</v>
      </c>
      <c r="BC8">
        <f>IF(AZ8=3,G8,0)</f>
        <v>0</v>
      </c>
      <c r="BD8">
        <f>IF(AZ8=4,G8,0)</f>
        <v>0</v>
      </c>
      <c r="BE8">
        <f>IF(AZ8=5,G8,0)</f>
        <v>0</v>
      </c>
      <c r="CZ8">
        <v>0.00018</v>
      </c>
    </row>
    <row r="9" spans="1:104" ht="22.5">
      <c r="A9" s="41">
        <v>2</v>
      </c>
      <c r="B9" s="42" t="s">
        <v>36</v>
      </c>
      <c r="C9" s="43" t="s">
        <v>37</v>
      </c>
      <c r="D9" s="44" t="s">
        <v>35</v>
      </c>
      <c r="E9" s="45">
        <v>216.1</v>
      </c>
      <c r="F9" s="46">
        <v>0</v>
      </c>
      <c r="G9" s="47">
        <f>E9*F9</f>
        <v>0</v>
      </c>
      <c r="H9" s="48"/>
      <c r="O9">
        <v>2</v>
      </c>
      <c r="AA9">
        <v>1</v>
      </c>
      <c r="AB9">
        <v>1</v>
      </c>
      <c r="AC9">
        <v>1</v>
      </c>
      <c r="AZ9">
        <v>1</v>
      </c>
      <c r="BA9">
        <f>IF(AZ9=1,G9,0)</f>
        <v>0</v>
      </c>
      <c r="BB9">
        <f>IF(AZ9=2,G9,0)</f>
        <v>0</v>
      </c>
      <c r="BC9">
        <f>IF(AZ9=3,G9,0)</f>
        <v>0</v>
      </c>
      <c r="BD9">
        <f>IF(AZ9=4,G9,0)</f>
        <v>0</v>
      </c>
      <c r="BE9">
        <f>IF(AZ9=5,G9,0)</f>
        <v>0</v>
      </c>
      <c r="CZ9">
        <v>0.01888</v>
      </c>
    </row>
    <row r="10" spans="1:15" ht="12.75">
      <c r="A10" s="10"/>
      <c r="B10" s="11"/>
      <c r="C10" s="202" t="s">
        <v>38</v>
      </c>
      <c r="D10" s="203"/>
      <c r="E10" s="13">
        <v>216.1</v>
      </c>
      <c r="F10" s="12"/>
      <c r="G10" s="14"/>
      <c r="O10" s="9"/>
    </row>
    <row r="11" spans="1:104" ht="22.5">
      <c r="A11" s="41">
        <v>3</v>
      </c>
      <c r="B11" s="42" t="s">
        <v>39</v>
      </c>
      <c r="C11" s="43" t="s">
        <v>40</v>
      </c>
      <c r="D11" s="44" t="s">
        <v>35</v>
      </c>
      <c r="E11" s="45">
        <v>216.1</v>
      </c>
      <c r="F11" s="46">
        <v>0</v>
      </c>
      <c r="G11" s="47">
        <f>E11*F11</f>
        <v>0</v>
      </c>
      <c r="H11" s="48"/>
      <c r="O11">
        <v>2</v>
      </c>
      <c r="AA11">
        <v>1</v>
      </c>
      <c r="AB11">
        <v>1</v>
      </c>
      <c r="AC11">
        <v>1</v>
      </c>
      <c r="AZ11">
        <v>1</v>
      </c>
      <c r="BA11">
        <f>IF(AZ11=1,G11,0)</f>
        <v>0</v>
      </c>
      <c r="BB11">
        <f>IF(AZ11=2,G11,0)</f>
        <v>0</v>
      </c>
      <c r="BC11">
        <f>IF(AZ11=3,G11,0)</f>
        <v>0</v>
      </c>
      <c r="BD11">
        <f>IF(AZ11=4,G11,0)</f>
        <v>0</v>
      </c>
      <c r="BE11">
        <f>IF(AZ11=5,G11,0)</f>
        <v>0</v>
      </c>
      <c r="CZ11">
        <v>0.00361</v>
      </c>
    </row>
    <row r="12" spans="1:15" ht="12.75">
      <c r="A12" s="10"/>
      <c r="B12" s="11"/>
      <c r="C12" s="202" t="s">
        <v>41</v>
      </c>
      <c r="D12" s="203"/>
      <c r="E12" s="13">
        <v>216.1</v>
      </c>
      <c r="F12" s="12"/>
      <c r="G12" s="14"/>
      <c r="O12" s="9"/>
    </row>
    <row r="13" spans="1:104" ht="12.75">
      <c r="A13" s="41">
        <v>4</v>
      </c>
      <c r="B13" s="42" t="s">
        <v>42</v>
      </c>
      <c r="C13" s="43" t="s">
        <v>43</v>
      </c>
      <c r="D13" s="44" t="s">
        <v>35</v>
      </c>
      <c r="E13" s="45">
        <v>216.1</v>
      </c>
      <c r="F13" s="46">
        <v>0</v>
      </c>
      <c r="G13" s="47">
        <f>E13*F13</f>
        <v>0</v>
      </c>
      <c r="H13" s="48"/>
      <c r="O13">
        <v>2</v>
      </c>
      <c r="AA13">
        <v>1</v>
      </c>
      <c r="AB13">
        <v>1</v>
      </c>
      <c r="AC13">
        <v>1</v>
      </c>
      <c r="AZ13">
        <v>1</v>
      </c>
      <c r="BA13">
        <f>IF(AZ13=1,G13,0)</f>
        <v>0</v>
      </c>
      <c r="BB13">
        <f>IF(AZ13=2,G13,0)</f>
        <v>0</v>
      </c>
      <c r="BC13">
        <f>IF(AZ13=3,G13,0)</f>
        <v>0</v>
      </c>
      <c r="BD13">
        <f>IF(AZ13=4,G13,0)</f>
        <v>0</v>
      </c>
      <c r="BE13">
        <f>IF(AZ13=5,G13,0)</f>
        <v>0</v>
      </c>
      <c r="CZ13">
        <v>0.0001</v>
      </c>
    </row>
    <row r="14" spans="1:15" ht="12.75">
      <c r="A14" s="10"/>
      <c r="B14" s="11"/>
      <c r="C14" s="202" t="s">
        <v>44</v>
      </c>
      <c r="D14" s="203"/>
      <c r="E14" s="13">
        <v>216.1</v>
      </c>
      <c r="F14" s="12"/>
      <c r="G14" s="14"/>
      <c r="O14" s="9"/>
    </row>
    <row r="15" spans="1:57" s="49" customFormat="1" ht="11.25">
      <c r="A15" s="35"/>
      <c r="B15" s="36" t="s">
        <v>28</v>
      </c>
      <c r="C15" s="37" t="str">
        <f>CONCATENATE(B7," ",C7)</f>
        <v>62 Upravy povrchů vnější</v>
      </c>
      <c r="D15" s="38"/>
      <c r="E15" s="39"/>
      <c r="F15" s="40"/>
      <c r="G15" s="40">
        <f>SUM(G7:G14)</f>
        <v>0</v>
      </c>
      <c r="O15" s="49">
        <v>4</v>
      </c>
      <c r="BA15" s="49">
        <f>SUM(BA7:BA14)</f>
        <v>0</v>
      </c>
      <c r="BB15" s="49">
        <f>SUM(BB7:BB14)</f>
        <v>0</v>
      </c>
      <c r="BC15" s="49">
        <f>SUM(BC7:BC14)</f>
        <v>0</v>
      </c>
      <c r="BD15" s="49">
        <f>SUM(BD7:BD14)</f>
        <v>0</v>
      </c>
      <c r="BE15" s="49">
        <f>SUM(BE7:BE14)</f>
        <v>0</v>
      </c>
    </row>
    <row r="16" spans="1:57" ht="12.75">
      <c r="A16" s="8"/>
      <c r="B16" s="15"/>
      <c r="C16" s="3"/>
      <c r="D16" s="8"/>
      <c r="E16" s="16"/>
      <c r="F16" s="16"/>
      <c r="G16" s="17"/>
      <c r="O16" s="9"/>
      <c r="BA16" s="18"/>
      <c r="BB16" s="18"/>
      <c r="BC16" s="18"/>
      <c r="BD16" s="18"/>
      <c r="BE16" s="18"/>
    </row>
    <row r="17" spans="1:15" ht="12.75">
      <c r="A17" s="35" t="s">
        <v>27</v>
      </c>
      <c r="B17" s="36" t="s">
        <v>45</v>
      </c>
      <c r="C17" s="37" t="s">
        <v>46</v>
      </c>
      <c r="D17" s="38"/>
      <c r="E17" s="39"/>
      <c r="F17" s="40"/>
      <c r="G17" s="40"/>
      <c r="O17">
        <v>1</v>
      </c>
    </row>
    <row r="18" spans="1:104" ht="12.75">
      <c r="A18" s="41">
        <v>5</v>
      </c>
      <c r="B18" s="42" t="s">
        <v>47</v>
      </c>
      <c r="C18" s="43" t="s">
        <v>48</v>
      </c>
      <c r="D18" s="44" t="s">
        <v>35</v>
      </c>
      <c r="E18" s="45">
        <v>216.1</v>
      </c>
      <c r="F18" s="46">
        <v>0</v>
      </c>
      <c r="G18" s="47">
        <f>E18*F18</f>
        <v>0</v>
      </c>
      <c r="H18" s="48"/>
      <c r="O18">
        <v>2</v>
      </c>
      <c r="AA18">
        <v>1</v>
      </c>
      <c r="AB18">
        <v>1</v>
      </c>
      <c r="AC18">
        <v>1</v>
      </c>
      <c r="AZ18">
        <v>1</v>
      </c>
      <c r="BA18">
        <f>IF(AZ18=1,G18,0)</f>
        <v>0</v>
      </c>
      <c r="BB18">
        <f>IF(AZ18=2,G18,0)</f>
        <v>0</v>
      </c>
      <c r="BC18">
        <f>IF(AZ18=3,G18,0)</f>
        <v>0</v>
      </c>
      <c r="BD18">
        <f>IF(AZ18=4,G18,0)</f>
        <v>0</v>
      </c>
      <c r="BE18">
        <f>IF(AZ18=5,G18,0)</f>
        <v>0</v>
      </c>
      <c r="CZ18">
        <v>0</v>
      </c>
    </row>
    <row r="19" spans="1:15" ht="12.75">
      <c r="A19" s="10"/>
      <c r="B19" s="11"/>
      <c r="C19" s="202" t="s">
        <v>49</v>
      </c>
      <c r="D19" s="203"/>
      <c r="E19" s="13">
        <v>216.1</v>
      </c>
      <c r="F19" s="12"/>
      <c r="G19" s="14"/>
      <c r="O19" s="9"/>
    </row>
    <row r="20" spans="1:57" s="49" customFormat="1" ht="11.25">
      <c r="A20" s="35"/>
      <c r="B20" s="36" t="s">
        <v>28</v>
      </c>
      <c r="C20" s="37" t="str">
        <f>CONCATENATE(B17," ",C17)</f>
        <v>9 Ostatní konstrukce, bourání</v>
      </c>
      <c r="D20" s="38"/>
      <c r="E20" s="39"/>
      <c r="F20" s="40"/>
      <c r="G20" s="40">
        <f>SUM(G17:G19)</f>
        <v>0</v>
      </c>
      <c r="O20" s="49">
        <v>4</v>
      </c>
      <c r="BA20" s="49">
        <f>SUM(BA17:BA19)</f>
        <v>0</v>
      </c>
      <c r="BB20" s="49">
        <f>SUM(BB17:BB19)</f>
        <v>0</v>
      </c>
      <c r="BC20" s="49">
        <f>SUM(BC17:BC19)</f>
        <v>0</v>
      </c>
      <c r="BD20" s="49">
        <f>SUM(BD17:BD19)</f>
        <v>0</v>
      </c>
      <c r="BE20" s="49">
        <f>SUM(BE17:BE19)</f>
        <v>0</v>
      </c>
    </row>
    <row r="21" spans="1:57" ht="12.75">
      <c r="A21" s="8"/>
      <c r="B21" s="15"/>
      <c r="C21" s="3"/>
      <c r="D21" s="8"/>
      <c r="E21" s="16"/>
      <c r="F21" s="16"/>
      <c r="G21" s="17"/>
      <c r="O21" s="9"/>
      <c r="BA21" s="18"/>
      <c r="BB21" s="18"/>
      <c r="BC21" s="18"/>
      <c r="BD21" s="18"/>
      <c r="BE21" s="18"/>
    </row>
    <row r="22" spans="1:15" ht="12.75">
      <c r="A22" s="35" t="s">
        <v>27</v>
      </c>
      <c r="B22" s="36" t="s">
        <v>50</v>
      </c>
      <c r="C22" s="37" t="s">
        <v>51</v>
      </c>
      <c r="D22" s="38"/>
      <c r="E22" s="39"/>
      <c r="F22" s="40"/>
      <c r="G22" s="40"/>
      <c r="O22">
        <v>1</v>
      </c>
    </row>
    <row r="23" spans="1:104" ht="12.75">
      <c r="A23" s="41">
        <v>6</v>
      </c>
      <c r="B23" s="42" t="s">
        <v>52</v>
      </c>
      <c r="C23" s="43" t="s">
        <v>53</v>
      </c>
      <c r="D23" s="44" t="s">
        <v>35</v>
      </c>
      <c r="E23" s="45">
        <v>264.5</v>
      </c>
      <c r="F23" s="46">
        <v>0</v>
      </c>
      <c r="G23" s="47">
        <f>E23*F23</f>
        <v>0</v>
      </c>
      <c r="H23" s="48"/>
      <c r="O23">
        <v>2</v>
      </c>
      <c r="AA23">
        <v>1</v>
      </c>
      <c r="AB23">
        <v>1</v>
      </c>
      <c r="AC23">
        <v>1</v>
      </c>
      <c r="AZ23">
        <v>1</v>
      </c>
      <c r="BA23">
        <f>IF(AZ23=1,G23,0)</f>
        <v>0</v>
      </c>
      <c r="BB23">
        <f>IF(AZ23=2,G23,0)</f>
        <v>0</v>
      </c>
      <c r="BC23">
        <f>IF(AZ23=3,G23,0)</f>
        <v>0</v>
      </c>
      <c r="BD23">
        <f>IF(AZ23=4,G23,0)</f>
        <v>0</v>
      </c>
      <c r="BE23">
        <f>IF(AZ23=5,G23,0)</f>
        <v>0</v>
      </c>
      <c r="CZ23">
        <v>0.03338</v>
      </c>
    </row>
    <row r="24" spans="1:15" ht="12.75">
      <c r="A24" s="10"/>
      <c r="B24" s="11"/>
      <c r="C24" s="202" t="s">
        <v>54</v>
      </c>
      <c r="D24" s="203"/>
      <c r="E24" s="13">
        <v>112</v>
      </c>
      <c r="F24" s="12"/>
      <c r="G24" s="14"/>
      <c r="O24" s="9"/>
    </row>
    <row r="25" spans="1:15" ht="12.75">
      <c r="A25" s="10"/>
      <c r="B25" s="11"/>
      <c r="C25" s="202" t="s">
        <v>55</v>
      </c>
      <c r="D25" s="203"/>
      <c r="E25" s="13">
        <v>33</v>
      </c>
      <c r="F25" s="12"/>
      <c r="G25" s="14"/>
      <c r="O25" s="9"/>
    </row>
    <row r="26" spans="1:15" ht="12.75">
      <c r="A26" s="10"/>
      <c r="B26" s="11"/>
      <c r="C26" s="202" t="s">
        <v>56</v>
      </c>
      <c r="D26" s="203"/>
      <c r="E26" s="13">
        <v>64</v>
      </c>
      <c r="F26" s="12"/>
      <c r="G26" s="14"/>
      <c r="O26" s="9"/>
    </row>
    <row r="27" spans="1:15" ht="12.75">
      <c r="A27" s="10"/>
      <c r="B27" s="11"/>
      <c r="C27" s="202" t="s">
        <v>57</v>
      </c>
      <c r="D27" s="203"/>
      <c r="E27" s="13">
        <v>37.5</v>
      </c>
      <c r="F27" s="12"/>
      <c r="G27" s="14"/>
      <c r="O27" s="9"/>
    </row>
    <row r="28" spans="1:15" ht="12.75">
      <c r="A28" s="10"/>
      <c r="B28" s="11"/>
      <c r="C28" s="202" t="s">
        <v>58</v>
      </c>
      <c r="D28" s="203"/>
      <c r="E28" s="13">
        <v>18</v>
      </c>
      <c r="F28" s="12"/>
      <c r="G28" s="14"/>
      <c r="O28" s="9"/>
    </row>
    <row r="29" spans="1:104" ht="12.75">
      <c r="A29" s="41">
        <v>7</v>
      </c>
      <c r="B29" s="42" t="s">
        <v>59</v>
      </c>
      <c r="C29" s="43" t="s">
        <v>60</v>
      </c>
      <c r="D29" s="44" t="s">
        <v>35</v>
      </c>
      <c r="E29" s="45">
        <v>396.75</v>
      </c>
      <c r="F29" s="46">
        <v>0</v>
      </c>
      <c r="G29" s="47">
        <f>E29*F29</f>
        <v>0</v>
      </c>
      <c r="H29" s="48"/>
      <c r="O29">
        <v>2</v>
      </c>
      <c r="AA29">
        <v>1</v>
      </c>
      <c r="AB29">
        <v>1</v>
      </c>
      <c r="AC29">
        <v>1</v>
      </c>
      <c r="AZ29">
        <v>1</v>
      </c>
      <c r="BA29">
        <f>IF(AZ29=1,G29,0)</f>
        <v>0</v>
      </c>
      <c r="BB29">
        <f>IF(AZ29=2,G29,0)</f>
        <v>0</v>
      </c>
      <c r="BC29">
        <f>IF(AZ29=3,G29,0)</f>
        <v>0</v>
      </c>
      <c r="BD29">
        <f>IF(AZ29=4,G29,0)</f>
        <v>0</v>
      </c>
      <c r="BE29">
        <f>IF(AZ29=5,G29,0)</f>
        <v>0</v>
      </c>
      <c r="CZ29">
        <v>0</v>
      </c>
    </row>
    <row r="30" spans="1:15" ht="12.75">
      <c r="A30" s="10"/>
      <c r="B30" s="11"/>
      <c r="C30" s="202" t="s">
        <v>61</v>
      </c>
      <c r="D30" s="203"/>
      <c r="E30" s="13">
        <v>396.75</v>
      </c>
      <c r="F30" s="12"/>
      <c r="G30" s="14"/>
      <c r="O30" s="9"/>
    </row>
    <row r="31" spans="1:104" ht="12.75">
      <c r="A31" s="41">
        <v>8</v>
      </c>
      <c r="B31" s="42" t="s">
        <v>62</v>
      </c>
      <c r="C31" s="43" t="s">
        <v>63</v>
      </c>
      <c r="D31" s="44" t="s">
        <v>35</v>
      </c>
      <c r="E31" s="45">
        <v>264.5</v>
      </c>
      <c r="F31" s="46">
        <v>0</v>
      </c>
      <c r="G31" s="47">
        <f>E31*F31</f>
        <v>0</v>
      </c>
      <c r="H31" s="48"/>
      <c r="O31">
        <v>2</v>
      </c>
      <c r="AA31">
        <v>1</v>
      </c>
      <c r="AB31">
        <v>1</v>
      </c>
      <c r="AC31">
        <v>1</v>
      </c>
      <c r="AZ31">
        <v>1</v>
      </c>
      <c r="BA31">
        <f>IF(AZ31=1,G31,0)</f>
        <v>0</v>
      </c>
      <c r="BB31">
        <f>IF(AZ31=2,G31,0)</f>
        <v>0</v>
      </c>
      <c r="BC31">
        <f>IF(AZ31=3,G31,0)</f>
        <v>0</v>
      </c>
      <c r="BD31">
        <f>IF(AZ31=4,G31,0)</f>
        <v>0</v>
      </c>
      <c r="BE31">
        <f>IF(AZ31=5,G31,0)</f>
        <v>0</v>
      </c>
      <c r="CZ31">
        <v>0</v>
      </c>
    </row>
    <row r="32" spans="1:104" ht="12.75">
      <c r="A32" s="41">
        <v>9</v>
      </c>
      <c r="B32" s="42" t="s">
        <v>64</v>
      </c>
      <c r="C32" s="43" t="s">
        <v>65</v>
      </c>
      <c r="D32" s="44" t="s">
        <v>35</v>
      </c>
      <c r="E32" s="45">
        <v>264.5</v>
      </c>
      <c r="F32" s="46">
        <v>0</v>
      </c>
      <c r="G32" s="47">
        <f>E32*F32</f>
        <v>0</v>
      </c>
      <c r="H32" s="48"/>
      <c r="O32">
        <v>2</v>
      </c>
      <c r="AA32">
        <v>1</v>
      </c>
      <c r="AB32">
        <v>1</v>
      </c>
      <c r="AC32">
        <v>1</v>
      </c>
      <c r="AZ32">
        <v>1</v>
      </c>
      <c r="BA32">
        <f>IF(AZ32=1,G32,0)</f>
        <v>0</v>
      </c>
      <c r="BB32">
        <f>IF(AZ32=2,G32,0)</f>
        <v>0</v>
      </c>
      <c r="BC32">
        <f>IF(AZ32=3,G32,0)</f>
        <v>0</v>
      </c>
      <c r="BD32">
        <f>IF(AZ32=4,G32,0)</f>
        <v>0</v>
      </c>
      <c r="BE32">
        <f>IF(AZ32=5,G32,0)</f>
        <v>0</v>
      </c>
      <c r="CZ32">
        <v>0</v>
      </c>
    </row>
    <row r="33" spans="1:104" ht="12.75">
      <c r="A33" s="41">
        <v>10</v>
      </c>
      <c r="B33" s="42" t="s">
        <v>66</v>
      </c>
      <c r="C33" s="43" t="s">
        <v>67</v>
      </c>
      <c r="D33" s="44" t="s">
        <v>35</v>
      </c>
      <c r="E33" s="45">
        <v>396.75</v>
      </c>
      <c r="F33" s="46">
        <v>0</v>
      </c>
      <c r="G33" s="47">
        <f>E33*F33</f>
        <v>0</v>
      </c>
      <c r="H33" s="48"/>
      <c r="O33">
        <v>2</v>
      </c>
      <c r="AA33">
        <v>1</v>
      </c>
      <c r="AB33">
        <v>1</v>
      </c>
      <c r="AC33">
        <v>1</v>
      </c>
      <c r="AZ33">
        <v>1</v>
      </c>
      <c r="BA33">
        <f>IF(AZ33=1,G33,0)</f>
        <v>0</v>
      </c>
      <c r="BB33">
        <f>IF(AZ33=2,G33,0)</f>
        <v>0</v>
      </c>
      <c r="BC33">
        <f>IF(AZ33=3,G33,0)</f>
        <v>0</v>
      </c>
      <c r="BD33">
        <f>IF(AZ33=4,G33,0)</f>
        <v>0</v>
      </c>
      <c r="BE33">
        <f>IF(AZ33=5,G33,0)</f>
        <v>0</v>
      </c>
      <c r="CZ33">
        <v>0</v>
      </c>
    </row>
    <row r="34" spans="1:15" ht="12.75">
      <c r="A34" s="10"/>
      <c r="B34" s="11"/>
      <c r="C34" s="202" t="s">
        <v>61</v>
      </c>
      <c r="D34" s="203"/>
      <c r="E34" s="13">
        <v>396.75</v>
      </c>
      <c r="F34" s="12"/>
      <c r="G34" s="14"/>
      <c r="O34" s="9"/>
    </row>
    <row r="35" spans="1:104" ht="12.75">
      <c r="A35" s="41">
        <v>11</v>
      </c>
      <c r="B35" s="42" t="s">
        <v>68</v>
      </c>
      <c r="C35" s="43" t="s">
        <v>69</v>
      </c>
      <c r="D35" s="44" t="s">
        <v>35</v>
      </c>
      <c r="E35" s="45">
        <v>264.5</v>
      </c>
      <c r="F35" s="46">
        <v>0</v>
      </c>
      <c r="G35" s="47">
        <f>E35*F35</f>
        <v>0</v>
      </c>
      <c r="H35" s="48"/>
      <c r="O35">
        <v>2</v>
      </c>
      <c r="AA35">
        <v>1</v>
      </c>
      <c r="AB35">
        <v>1</v>
      </c>
      <c r="AC35">
        <v>1</v>
      </c>
      <c r="AZ35">
        <v>1</v>
      </c>
      <c r="BA35">
        <f>IF(AZ35=1,G35,0)</f>
        <v>0</v>
      </c>
      <c r="BB35">
        <f>IF(AZ35=2,G35,0)</f>
        <v>0</v>
      </c>
      <c r="BC35">
        <f>IF(AZ35=3,G35,0)</f>
        <v>0</v>
      </c>
      <c r="BD35">
        <f>IF(AZ35=4,G35,0)</f>
        <v>0</v>
      </c>
      <c r="BE35">
        <f>IF(AZ35=5,G35,0)</f>
        <v>0</v>
      </c>
      <c r="CZ35">
        <v>0</v>
      </c>
    </row>
    <row r="36" spans="1:57" s="49" customFormat="1" ht="11.25">
      <c r="A36" s="35"/>
      <c r="B36" s="36" t="s">
        <v>28</v>
      </c>
      <c r="C36" s="37" t="str">
        <f>CONCATENATE(B22," ",C22)</f>
        <v>94 Lešení a stavební výtahy</v>
      </c>
      <c r="D36" s="38"/>
      <c r="E36" s="39"/>
      <c r="F36" s="40"/>
      <c r="G36" s="40">
        <f>SUM(G22:G35)</f>
        <v>0</v>
      </c>
      <c r="O36" s="49">
        <v>4</v>
      </c>
      <c r="BA36" s="49">
        <f>SUM(BA22:BA35)</f>
        <v>0</v>
      </c>
      <c r="BB36" s="49">
        <f>SUM(BB22:BB35)</f>
        <v>0</v>
      </c>
      <c r="BC36" s="49">
        <f>SUM(BC22:BC35)</f>
        <v>0</v>
      </c>
      <c r="BD36" s="49">
        <f>SUM(BD22:BD35)</f>
        <v>0</v>
      </c>
      <c r="BE36" s="49">
        <f>SUM(BE22:BE35)</f>
        <v>0</v>
      </c>
    </row>
    <row r="37" spans="1:57" ht="12.75">
      <c r="A37" s="8"/>
      <c r="B37" s="15"/>
      <c r="C37" s="3"/>
      <c r="D37" s="8"/>
      <c r="E37" s="16"/>
      <c r="F37" s="16"/>
      <c r="G37" s="17"/>
      <c r="O37" s="9"/>
      <c r="BA37" s="18"/>
      <c r="BB37" s="18"/>
      <c r="BC37" s="18"/>
      <c r="BD37" s="18"/>
      <c r="BE37" s="18"/>
    </row>
    <row r="38" spans="1:15" ht="12.75">
      <c r="A38" s="35" t="s">
        <v>27</v>
      </c>
      <c r="B38" s="36" t="s">
        <v>70</v>
      </c>
      <c r="C38" s="37" t="s">
        <v>71</v>
      </c>
      <c r="D38" s="38"/>
      <c r="E38" s="39"/>
      <c r="F38" s="40"/>
      <c r="G38" s="40"/>
      <c r="O38">
        <v>1</v>
      </c>
    </row>
    <row r="39" spans="1:104" ht="12.75">
      <c r="A39" s="41">
        <v>12</v>
      </c>
      <c r="B39" s="42" t="s">
        <v>72</v>
      </c>
      <c r="C39" s="43" t="s">
        <v>73</v>
      </c>
      <c r="D39" s="44" t="s">
        <v>74</v>
      </c>
      <c r="E39" s="45">
        <v>13.749607</v>
      </c>
      <c r="F39" s="46">
        <v>0</v>
      </c>
      <c r="G39" s="47">
        <f>E39*F39</f>
        <v>0</v>
      </c>
      <c r="H39" s="48"/>
      <c r="O39">
        <v>2</v>
      </c>
      <c r="AA39">
        <v>7</v>
      </c>
      <c r="AB39">
        <v>1</v>
      </c>
      <c r="AC39">
        <v>2</v>
      </c>
      <c r="AZ39">
        <v>1</v>
      </c>
      <c r="BA39">
        <f>IF(AZ39=1,G39,0)</f>
        <v>0</v>
      </c>
      <c r="BB39">
        <f>IF(AZ39=2,G39,0)</f>
        <v>0</v>
      </c>
      <c r="BC39">
        <f>IF(AZ39=3,G39,0)</f>
        <v>0</v>
      </c>
      <c r="BD39">
        <f>IF(AZ39=4,G39,0)</f>
        <v>0</v>
      </c>
      <c r="BE39">
        <f>IF(AZ39=5,G39,0)</f>
        <v>0</v>
      </c>
      <c r="CZ39">
        <v>0</v>
      </c>
    </row>
    <row r="40" spans="1:57" s="49" customFormat="1" ht="11.25">
      <c r="A40" s="35"/>
      <c r="B40" s="36" t="s">
        <v>28</v>
      </c>
      <c r="C40" s="37" t="str">
        <f>CONCATENATE(B38," ",C38)</f>
        <v>99 Staveništní přesun hmot</v>
      </c>
      <c r="D40" s="38"/>
      <c r="E40" s="39"/>
      <c r="F40" s="40"/>
      <c r="G40" s="40">
        <f>SUM(G38:G39)</f>
        <v>0</v>
      </c>
      <c r="O40" s="49">
        <v>4</v>
      </c>
      <c r="BA40" s="49">
        <f>SUM(BA38:BA39)</f>
        <v>0</v>
      </c>
      <c r="BB40" s="49">
        <f>SUM(BB38:BB39)</f>
        <v>0</v>
      </c>
      <c r="BC40" s="49">
        <f>SUM(BC38:BC39)</f>
        <v>0</v>
      </c>
      <c r="BD40" s="49">
        <f>SUM(BD38:BD39)</f>
        <v>0</v>
      </c>
      <c r="BE40" s="49">
        <f>SUM(BE38:BE39)</f>
        <v>0</v>
      </c>
    </row>
    <row r="41" spans="1:57" ht="12.75">
      <c r="A41" s="8"/>
      <c r="B41" s="15"/>
      <c r="C41" s="3"/>
      <c r="D41" s="8"/>
      <c r="E41" s="16"/>
      <c r="F41" s="16"/>
      <c r="G41" s="17"/>
      <c r="O41" s="9"/>
      <c r="BA41" s="18"/>
      <c r="BB41" s="18"/>
      <c r="BC41" s="18"/>
      <c r="BD41" s="18"/>
      <c r="BE41" s="18"/>
    </row>
    <row r="42" spans="1:15" ht="12.75">
      <c r="A42" s="35" t="s">
        <v>27</v>
      </c>
      <c r="B42" s="36" t="s">
        <v>75</v>
      </c>
      <c r="C42" s="37" t="s">
        <v>76</v>
      </c>
      <c r="D42" s="38"/>
      <c r="E42" s="39"/>
      <c r="F42" s="40"/>
      <c r="G42" s="40"/>
      <c r="O42">
        <v>1</v>
      </c>
    </row>
    <row r="43" spans="1:104" ht="12.75">
      <c r="A43" s="41">
        <v>13</v>
      </c>
      <c r="B43" s="42" t="s">
        <v>77</v>
      </c>
      <c r="C43" s="43" t="s">
        <v>78</v>
      </c>
      <c r="D43" s="44" t="s">
        <v>79</v>
      </c>
      <c r="E43" s="45">
        <v>62.6</v>
      </c>
      <c r="F43" s="46">
        <v>0</v>
      </c>
      <c r="G43" s="47">
        <f>E43*F43</f>
        <v>0</v>
      </c>
      <c r="H43" s="48"/>
      <c r="O43">
        <v>2</v>
      </c>
      <c r="AA43">
        <v>1</v>
      </c>
      <c r="AB43">
        <v>7</v>
      </c>
      <c r="AC43">
        <v>7</v>
      </c>
      <c r="AZ43">
        <v>2</v>
      </c>
      <c r="BA43">
        <f>IF(AZ43=1,G43,0)</f>
        <v>0</v>
      </c>
      <c r="BB43">
        <f>IF(AZ43=2,G43,0)</f>
        <v>0</v>
      </c>
      <c r="BC43">
        <f>IF(AZ43=3,G43,0)</f>
        <v>0</v>
      </c>
      <c r="BD43">
        <f>IF(AZ43=4,G43,0)</f>
        <v>0</v>
      </c>
      <c r="BE43">
        <f>IF(AZ43=5,G43,0)</f>
        <v>0</v>
      </c>
      <c r="CZ43">
        <v>0.0038</v>
      </c>
    </row>
    <row r="44" spans="1:15" ht="12.75">
      <c r="A44" s="10"/>
      <c r="B44" s="11"/>
      <c r="C44" s="202" t="s">
        <v>80</v>
      </c>
      <c r="D44" s="203"/>
      <c r="E44" s="13">
        <v>62.6</v>
      </c>
      <c r="F44" s="12"/>
      <c r="G44" s="14"/>
      <c r="O44" s="9"/>
    </row>
    <row r="45" spans="1:104" ht="12.75">
      <c r="A45" s="41">
        <v>14</v>
      </c>
      <c r="B45" s="42" t="s">
        <v>81</v>
      </c>
      <c r="C45" s="43" t="s">
        <v>82</v>
      </c>
      <c r="D45" s="44" t="s">
        <v>16</v>
      </c>
      <c r="E45" s="45">
        <f>G43/100</f>
        <v>0</v>
      </c>
      <c r="F45" s="46">
        <v>0</v>
      </c>
      <c r="G45" s="47">
        <f>E45*F45</f>
        <v>0</v>
      </c>
      <c r="H45" s="48"/>
      <c r="O45">
        <v>2</v>
      </c>
      <c r="AA45">
        <v>7</v>
      </c>
      <c r="AB45">
        <v>1002</v>
      </c>
      <c r="AC45">
        <v>5</v>
      </c>
      <c r="AZ45">
        <v>2</v>
      </c>
      <c r="BA45">
        <f>IF(AZ45=1,G45,0)</f>
        <v>0</v>
      </c>
      <c r="BB45">
        <f>IF(AZ45=2,G45,0)</f>
        <v>0</v>
      </c>
      <c r="BC45">
        <f>IF(AZ45=3,G45,0)</f>
        <v>0</v>
      </c>
      <c r="BD45">
        <f>IF(AZ45=4,G45,0)</f>
        <v>0</v>
      </c>
      <c r="BE45">
        <f>IF(AZ45=5,G45,0)</f>
        <v>0</v>
      </c>
      <c r="CZ45">
        <v>0</v>
      </c>
    </row>
    <row r="46" spans="1:57" s="49" customFormat="1" ht="11.25">
      <c r="A46" s="35"/>
      <c r="B46" s="36" t="s">
        <v>28</v>
      </c>
      <c r="C46" s="37" t="str">
        <f>CONCATENATE(B42," ",C42)</f>
        <v>764 Konstrukce klempířské</v>
      </c>
      <c r="D46" s="38"/>
      <c r="E46" s="39"/>
      <c r="F46" s="40"/>
      <c r="G46" s="40">
        <f>SUM(G42:G45)</f>
        <v>0</v>
      </c>
      <c r="O46" s="49">
        <v>4</v>
      </c>
      <c r="BA46" s="49">
        <f>SUM(BA42:BA45)</f>
        <v>0</v>
      </c>
      <c r="BB46" s="49">
        <f>SUM(BB42:BB45)</f>
        <v>0</v>
      </c>
      <c r="BC46" s="49">
        <f>SUM(BC42:BC45)</f>
        <v>0</v>
      </c>
      <c r="BD46" s="49">
        <f>SUM(BD42:BD45)</f>
        <v>0</v>
      </c>
      <c r="BE46" s="49">
        <f>SUM(BE42:BE45)</f>
        <v>0</v>
      </c>
    </row>
    <row r="47" spans="1:57" ht="12.75">
      <c r="A47" s="8"/>
      <c r="B47" s="15"/>
      <c r="C47" s="3"/>
      <c r="D47" s="8"/>
      <c r="E47" s="16"/>
      <c r="F47" s="16"/>
      <c r="G47" s="17"/>
      <c r="O47" s="9"/>
      <c r="BA47" s="18"/>
      <c r="BB47" s="18"/>
      <c r="BC47" s="18"/>
      <c r="BD47" s="18"/>
      <c r="BE47" s="18"/>
    </row>
    <row r="48" spans="1:15" ht="12.75">
      <c r="A48" s="35" t="s">
        <v>27</v>
      </c>
      <c r="B48" s="36" t="s">
        <v>83</v>
      </c>
      <c r="C48" s="37" t="s">
        <v>84</v>
      </c>
      <c r="D48" s="38"/>
      <c r="E48" s="39"/>
      <c r="F48" s="40"/>
      <c r="G48" s="40"/>
      <c r="O48">
        <v>1</v>
      </c>
    </row>
    <row r="49" spans="1:104" ht="12.75">
      <c r="A49" s="41">
        <v>15</v>
      </c>
      <c r="B49" s="42" t="s">
        <v>85</v>
      </c>
      <c r="C49" s="43" t="s">
        <v>86</v>
      </c>
      <c r="D49" s="44" t="s">
        <v>79</v>
      </c>
      <c r="E49" s="45">
        <v>23.5</v>
      </c>
      <c r="F49" s="46">
        <v>0</v>
      </c>
      <c r="G49" s="47">
        <f>E49*F49</f>
        <v>0</v>
      </c>
      <c r="H49" s="48"/>
      <c r="O49">
        <v>2</v>
      </c>
      <c r="AA49">
        <v>11</v>
      </c>
      <c r="AB49">
        <v>-1</v>
      </c>
      <c r="AC49">
        <v>24</v>
      </c>
      <c r="AZ49">
        <v>2</v>
      </c>
      <c r="BA49">
        <f>IF(AZ49=1,G49,0)</f>
        <v>0</v>
      </c>
      <c r="BB49">
        <f>IF(AZ49=2,G49,0)</f>
        <v>0</v>
      </c>
      <c r="BC49">
        <f>IF(AZ49=3,G49,0)</f>
        <v>0</v>
      </c>
      <c r="BD49">
        <f>IF(AZ49=4,G49,0)</f>
        <v>0</v>
      </c>
      <c r="BE49">
        <f>IF(AZ49=5,G49,0)</f>
        <v>0</v>
      </c>
      <c r="CZ49">
        <v>0</v>
      </c>
    </row>
    <row r="50" spans="1:15" ht="12.75">
      <c r="A50" s="10"/>
      <c r="B50" s="11"/>
      <c r="C50" s="202" t="s">
        <v>87</v>
      </c>
      <c r="D50" s="203"/>
      <c r="E50" s="13">
        <v>8.5</v>
      </c>
      <c r="F50" s="12"/>
      <c r="G50" s="14"/>
      <c r="O50" s="9"/>
    </row>
    <row r="51" spans="1:15" ht="12.75">
      <c r="A51" s="10"/>
      <c r="B51" s="11"/>
      <c r="C51" s="202" t="s">
        <v>88</v>
      </c>
      <c r="D51" s="203"/>
      <c r="E51" s="13">
        <v>12</v>
      </c>
      <c r="F51" s="12"/>
      <c r="G51" s="14"/>
      <c r="O51" s="9"/>
    </row>
    <row r="52" spans="1:15" ht="12.75">
      <c r="A52" s="10"/>
      <c r="B52" s="11"/>
      <c r="C52" s="202" t="s">
        <v>89</v>
      </c>
      <c r="D52" s="203"/>
      <c r="E52" s="13">
        <v>3</v>
      </c>
      <c r="F52" s="12"/>
      <c r="G52" s="14"/>
      <c r="O52" s="9"/>
    </row>
    <row r="53" spans="1:104" ht="12.75">
      <c r="A53" s="41">
        <v>16</v>
      </c>
      <c r="B53" s="42" t="s">
        <v>90</v>
      </c>
      <c r="C53" s="43" t="s">
        <v>91</v>
      </c>
      <c r="D53" s="44" t="s">
        <v>92</v>
      </c>
      <c r="E53" s="45">
        <v>4</v>
      </c>
      <c r="F53" s="46">
        <v>0</v>
      </c>
      <c r="G53" s="47">
        <f>E53*F53</f>
        <v>0</v>
      </c>
      <c r="H53" s="48"/>
      <c r="O53">
        <v>2</v>
      </c>
      <c r="AA53">
        <v>11</v>
      </c>
      <c r="AB53">
        <v>0</v>
      </c>
      <c r="AC53">
        <v>28</v>
      </c>
      <c r="AZ53">
        <v>2</v>
      </c>
      <c r="BA53">
        <f>IF(AZ53=1,G53,0)</f>
        <v>0</v>
      </c>
      <c r="BB53">
        <f>IF(AZ53=2,G53,0)</f>
        <v>0</v>
      </c>
      <c r="BC53">
        <f>IF(AZ53=3,G53,0)</f>
        <v>0</v>
      </c>
      <c r="BD53">
        <f>IF(AZ53=4,G53,0)</f>
        <v>0</v>
      </c>
      <c r="BE53">
        <f>IF(AZ53=5,G53,0)</f>
        <v>0</v>
      </c>
      <c r="CZ53">
        <v>0</v>
      </c>
    </row>
    <row r="54" spans="1:104" ht="12.75">
      <c r="A54" s="41">
        <v>17</v>
      </c>
      <c r="B54" s="42" t="s">
        <v>93</v>
      </c>
      <c r="C54" s="43" t="s">
        <v>94</v>
      </c>
      <c r="D54" s="44" t="s">
        <v>95</v>
      </c>
      <c r="E54" s="45">
        <v>1</v>
      </c>
      <c r="F54" s="46">
        <v>0</v>
      </c>
      <c r="G54" s="47">
        <f>E54*F54</f>
        <v>0</v>
      </c>
      <c r="H54" s="48"/>
      <c r="O54">
        <v>2</v>
      </c>
      <c r="AA54">
        <v>11</v>
      </c>
      <c r="AB54">
        <v>-1</v>
      </c>
      <c r="AC54">
        <v>29</v>
      </c>
      <c r="AZ54">
        <v>2</v>
      </c>
      <c r="BA54">
        <f>IF(AZ54=1,G54,0)</f>
        <v>0</v>
      </c>
      <c r="BB54">
        <f>IF(AZ54=2,G54,0)</f>
        <v>0</v>
      </c>
      <c r="BC54">
        <f>IF(AZ54=3,G54,0)</f>
        <v>0</v>
      </c>
      <c r="BD54">
        <f>IF(AZ54=4,G54,0)</f>
        <v>0</v>
      </c>
      <c r="BE54">
        <f>IF(AZ54=5,G54,0)</f>
        <v>0</v>
      </c>
      <c r="CZ54">
        <v>0</v>
      </c>
    </row>
    <row r="55" spans="1:104" ht="12.75">
      <c r="A55" s="41">
        <v>18</v>
      </c>
      <c r="B55" s="42" t="s">
        <v>96</v>
      </c>
      <c r="C55" s="43" t="s">
        <v>97</v>
      </c>
      <c r="D55" s="44" t="s">
        <v>92</v>
      </c>
      <c r="E55" s="45">
        <v>1</v>
      </c>
      <c r="F55" s="46">
        <v>0</v>
      </c>
      <c r="G55" s="47">
        <f>E55*F55</f>
        <v>0</v>
      </c>
      <c r="H55" s="48"/>
      <c r="O55">
        <v>2</v>
      </c>
      <c r="AA55">
        <v>11</v>
      </c>
      <c r="AB55">
        <v>0</v>
      </c>
      <c r="AC55">
        <v>30</v>
      </c>
      <c r="AZ55">
        <v>2</v>
      </c>
      <c r="BA55">
        <f>IF(AZ55=1,G55,0)</f>
        <v>0</v>
      </c>
      <c r="BB55">
        <f>IF(AZ55=2,G55,0)</f>
        <v>0</v>
      </c>
      <c r="BC55">
        <f>IF(AZ55=3,G55,0)</f>
        <v>0</v>
      </c>
      <c r="BD55">
        <f>IF(AZ55=4,G55,0)</f>
        <v>0</v>
      </c>
      <c r="BE55">
        <f>IF(AZ55=5,G55,0)</f>
        <v>0</v>
      </c>
      <c r="CZ55">
        <v>0</v>
      </c>
    </row>
    <row r="56" spans="1:57" s="49" customFormat="1" ht="11.25">
      <c r="A56" s="35"/>
      <c r="B56" s="36" t="s">
        <v>28</v>
      </c>
      <c r="C56" s="37" t="str">
        <f>CONCATENATE(B48," ",C48)</f>
        <v>767 Konstrukce zámečnické</v>
      </c>
      <c r="D56" s="38"/>
      <c r="E56" s="39"/>
      <c r="F56" s="40"/>
      <c r="G56" s="40">
        <f>SUM(G48:G55)</f>
        <v>0</v>
      </c>
      <c r="O56" s="49">
        <v>4</v>
      </c>
      <c r="BA56" s="49">
        <f>SUM(BA48:BA55)</f>
        <v>0</v>
      </c>
      <c r="BB56" s="49">
        <f>SUM(BB48:BB55)</f>
        <v>0</v>
      </c>
      <c r="BC56" s="49">
        <f>SUM(BC48:BC55)</f>
        <v>0</v>
      </c>
      <c r="BD56" s="49">
        <f>SUM(BD48:BD55)</f>
        <v>0</v>
      </c>
      <c r="BE56" s="49">
        <f>SUM(BE48:BE55)</f>
        <v>0</v>
      </c>
    </row>
    <row r="57" spans="1:57" ht="12.75">
      <c r="A57" s="8"/>
      <c r="B57" s="15"/>
      <c r="C57" s="3"/>
      <c r="D57" s="8"/>
      <c r="E57" s="16"/>
      <c r="F57" s="16"/>
      <c r="G57" s="17"/>
      <c r="O57" s="9"/>
      <c r="BA57" s="18"/>
      <c r="BB57" s="18"/>
      <c r="BC57" s="18"/>
      <c r="BD57" s="18"/>
      <c r="BE57" s="18"/>
    </row>
    <row r="58" spans="1:15" ht="12.75">
      <c r="A58" s="35" t="s">
        <v>27</v>
      </c>
      <c r="B58" s="36" t="s">
        <v>98</v>
      </c>
      <c r="C58" s="37" t="s">
        <v>99</v>
      </c>
      <c r="D58" s="38"/>
      <c r="E58" s="39"/>
      <c r="F58" s="40"/>
      <c r="G58" s="40"/>
      <c r="O58">
        <v>1</v>
      </c>
    </row>
    <row r="59" spans="1:104" ht="12.75">
      <c r="A59" s="41">
        <v>19</v>
      </c>
      <c r="B59" s="42" t="s">
        <v>100</v>
      </c>
      <c r="C59" s="43" t="s">
        <v>101</v>
      </c>
      <c r="D59" s="44" t="s">
        <v>35</v>
      </c>
      <c r="E59" s="45">
        <v>216.1</v>
      </c>
      <c r="F59" s="46">
        <v>0</v>
      </c>
      <c r="G59" s="47">
        <f>E59*F59</f>
        <v>0</v>
      </c>
      <c r="H59" s="48"/>
      <c r="O59">
        <v>2</v>
      </c>
      <c r="AA59">
        <v>1</v>
      </c>
      <c r="AB59">
        <v>7</v>
      </c>
      <c r="AC59">
        <v>7</v>
      </c>
      <c r="AZ59">
        <v>2</v>
      </c>
      <c r="BA59">
        <f>IF(AZ59=1,G59,0)</f>
        <v>0</v>
      </c>
      <c r="BB59">
        <f>IF(AZ59=2,G59,0)</f>
        <v>0</v>
      </c>
      <c r="BC59">
        <f>IF(AZ59=3,G59,0)</f>
        <v>0</v>
      </c>
      <c r="BD59">
        <f>IF(AZ59=4,G59,0)</f>
        <v>0</v>
      </c>
      <c r="BE59">
        <f>IF(AZ59=5,G59,0)</f>
        <v>0</v>
      </c>
      <c r="CZ59">
        <v>0.0026</v>
      </c>
    </row>
    <row r="60" spans="1:15" ht="12.75">
      <c r="A60" s="10"/>
      <c r="B60" s="11"/>
      <c r="C60" s="202" t="s">
        <v>102</v>
      </c>
      <c r="D60" s="203"/>
      <c r="E60" s="13">
        <v>216.1</v>
      </c>
      <c r="F60" s="12"/>
      <c r="G60" s="14"/>
      <c r="O60" s="9"/>
    </row>
    <row r="61" spans="1:104" ht="22.5">
      <c r="A61" s="41">
        <v>20</v>
      </c>
      <c r="B61" s="42" t="s">
        <v>103</v>
      </c>
      <c r="C61" s="43" t="s">
        <v>147</v>
      </c>
      <c r="D61" s="44" t="s">
        <v>35</v>
      </c>
      <c r="E61" s="45">
        <v>237.71</v>
      </c>
      <c r="F61" s="46">
        <v>0</v>
      </c>
      <c r="G61" s="47">
        <f>E61*F61</f>
        <v>0</v>
      </c>
      <c r="H61" s="48"/>
      <c r="O61">
        <v>2</v>
      </c>
      <c r="AA61">
        <v>3</v>
      </c>
      <c r="AB61">
        <v>7</v>
      </c>
      <c r="AC61" t="s">
        <v>103</v>
      </c>
      <c r="AZ61">
        <v>2</v>
      </c>
      <c r="BA61">
        <f>IF(AZ61=1,G61,0)</f>
        <v>0</v>
      </c>
      <c r="BB61">
        <f>IF(AZ61=2,G61,0)</f>
        <v>0</v>
      </c>
      <c r="BC61">
        <f>IF(AZ61=3,G61,0)</f>
        <v>0</v>
      </c>
      <c r="BD61">
        <f>IF(AZ61=4,G61,0)</f>
        <v>0</v>
      </c>
      <c r="BE61">
        <f>IF(AZ61=5,G61,0)</f>
        <v>0</v>
      </c>
      <c r="CZ61">
        <v>0.025</v>
      </c>
    </row>
    <row r="62" spans="1:15" ht="12.75">
      <c r="A62" s="10"/>
      <c r="B62" s="11"/>
      <c r="C62" s="202" t="s">
        <v>104</v>
      </c>
      <c r="D62" s="203"/>
      <c r="E62" s="13">
        <v>237.71</v>
      </c>
      <c r="F62" s="12"/>
      <c r="G62" s="14"/>
      <c r="O62" s="9"/>
    </row>
    <row r="63" spans="1:104" ht="12.75">
      <c r="A63" s="41">
        <v>21</v>
      </c>
      <c r="B63" s="42" t="s">
        <v>105</v>
      </c>
      <c r="C63" s="43" t="s">
        <v>106</v>
      </c>
      <c r="D63" s="44" t="s">
        <v>16</v>
      </c>
      <c r="E63" s="45">
        <f>(G59+G61)/100</f>
        <v>0</v>
      </c>
      <c r="F63" s="46">
        <v>0</v>
      </c>
      <c r="G63" s="47">
        <f>E63*F63</f>
        <v>0</v>
      </c>
      <c r="H63" s="48"/>
      <c r="O63">
        <v>2</v>
      </c>
      <c r="AA63">
        <v>7</v>
      </c>
      <c r="AB63">
        <v>1002</v>
      </c>
      <c r="AC63">
        <v>5</v>
      </c>
      <c r="AZ63">
        <v>2</v>
      </c>
      <c r="BA63">
        <f>IF(AZ63=1,G63,0)</f>
        <v>0</v>
      </c>
      <c r="BB63">
        <f>IF(AZ63=2,G63,0)</f>
        <v>0</v>
      </c>
      <c r="BC63">
        <f>IF(AZ63=3,G63,0)</f>
        <v>0</v>
      </c>
      <c r="BD63">
        <f>IF(AZ63=4,G63,0)</f>
        <v>0</v>
      </c>
      <c r="BE63">
        <f>IF(AZ63=5,G63,0)</f>
        <v>0</v>
      </c>
      <c r="CZ63">
        <v>0</v>
      </c>
    </row>
    <row r="64" spans="1:57" s="49" customFormat="1" ht="11.25">
      <c r="A64" s="35"/>
      <c r="B64" s="36" t="s">
        <v>28</v>
      </c>
      <c r="C64" s="37" t="str">
        <f>CONCATENATE(B58," ",C58)</f>
        <v>781 Obklady keramické</v>
      </c>
      <c r="D64" s="38"/>
      <c r="E64" s="39"/>
      <c r="F64" s="40"/>
      <c r="G64" s="40">
        <f>SUM(G58:G63)</f>
        <v>0</v>
      </c>
      <c r="O64" s="49">
        <v>4</v>
      </c>
      <c r="BA64" s="49">
        <f>SUM(BA58:BA63)</f>
        <v>0</v>
      </c>
      <c r="BB64" s="49">
        <f>SUM(BB58:BB63)</f>
        <v>0</v>
      </c>
      <c r="BC64" s="49">
        <f>SUM(BC58:BC63)</f>
        <v>0</v>
      </c>
      <c r="BD64" s="49">
        <f>SUM(BD58:BD63)</f>
        <v>0</v>
      </c>
      <c r="BE64" s="49">
        <f>SUM(BE58:BE63)</f>
        <v>0</v>
      </c>
    </row>
    <row r="65" spans="1:57" ht="12.75">
      <c r="A65" s="8"/>
      <c r="B65" s="15"/>
      <c r="C65" s="3"/>
      <c r="D65" s="8"/>
      <c r="E65" s="16"/>
      <c r="F65" s="16"/>
      <c r="G65" s="17"/>
      <c r="O65" s="9"/>
      <c r="BA65" s="18"/>
      <c r="BB65" s="18"/>
      <c r="BC65" s="18"/>
      <c r="BD65" s="18"/>
      <c r="BE65" s="18"/>
    </row>
    <row r="66" spans="1:15" ht="12.75">
      <c r="A66" s="35" t="s">
        <v>27</v>
      </c>
      <c r="B66" s="36" t="s">
        <v>107</v>
      </c>
      <c r="C66" s="37" t="s">
        <v>108</v>
      </c>
      <c r="D66" s="38"/>
      <c r="E66" s="39"/>
      <c r="F66" s="40"/>
      <c r="G66" s="40"/>
      <c r="O66">
        <v>1</v>
      </c>
    </row>
    <row r="67" spans="1:104" ht="12.75">
      <c r="A67" s="41">
        <v>22</v>
      </c>
      <c r="B67" s="42" t="s">
        <v>109</v>
      </c>
      <c r="C67" s="43" t="s">
        <v>110</v>
      </c>
      <c r="D67" s="44" t="s">
        <v>92</v>
      </c>
      <c r="E67" s="45">
        <v>8</v>
      </c>
      <c r="F67" s="46">
        <v>0</v>
      </c>
      <c r="G67" s="47">
        <f>E67*F67</f>
        <v>0</v>
      </c>
      <c r="H67" s="48"/>
      <c r="O67">
        <v>2</v>
      </c>
      <c r="AA67">
        <v>11</v>
      </c>
      <c r="AB67">
        <v>-1</v>
      </c>
      <c r="AC67">
        <v>23</v>
      </c>
      <c r="AZ67">
        <v>4</v>
      </c>
      <c r="BA67">
        <f>IF(AZ67=1,G67,0)</f>
        <v>0</v>
      </c>
      <c r="BB67">
        <f>IF(AZ67=2,G67,0)</f>
        <v>0</v>
      </c>
      <c r="BC67">
        <f>IF(AZ67=3,G67,0)</f>
        <v>0</v>
      </c>
      <c r="BD67">
        <f>IF(AZ67=4,G67,0)</f>
        <v>0</v>
      </c>
      <c r="BE67">
        <f>IF(AZ67=5,G67,0)</f>
        <v>0</v>
      </c>
      <c r="CZ67">
        <v>0</v>
      </c>
    </row>
    <row r="68" spans="1:104" ht="12.75">
      <c r="A68" s="41">
        <v>23</v>
      </c>
      <c r="B68" s="42" t="s">
        <v>111</v>
      </c>
      <c r="C68" s="43" t="s">
        <v>112</v>
      </c>
      <c r="D68" s="44" t="s">
        <v>92</v>
      </c>
      <c r="E68" s="45">
        <v>7</v>
      </c>
      <c r="F68" s="46">
        <v>0</v>
      </c>
      <c r="G68" s="47">
        <f>E68*F68</f>
        <v>0</v>
      </c>
      <c r="H68" s="48"/>
      <c r="O68">
        <v>2</v>
      </c>
      <c r="AA68">
        <v>11</v>
      </c>
      <c r="AB68">
        <v>-1</v>
      </c>
      <c r="AC68">
        <v>27</v>
      </c>
      <c r="AZ68">
        <v>4</v>
      </c>
      <c r="BA68">
        <f>IF(AZ68=1,G68,0)</f>
        <v>0</v>
      </c>
      <c r="BB68">
        <f>IF(AZ68=2,G68,0)</f>
        <v>0</v>
      </c>
      <c r="BC68">
        <f>IF(AZ68=3,G68,0)</f>
        <v>0</v>
      </c>
      <c r="BD68">
        <f>IF(AZ68=4,G68,0)</f>
        <v>0</v>
      </c>
      <c r="BE68">
        <f>IF(AZ68=5,G68,0)</f>
        <v>0</v>
      </c>
      <c r="CZ68">
        <v>0</v>
      </c>
    </row>
    <row r="69" spans="1:57" s="49" customFormat="1" ht="11.25">
      <c r="A69" s="35"/>
      <c r="B69" s="36" t="s">
        <v>28</v>
      </c>
      <c r="C69" s="37" t="str">
        <f>CONCATENATE(B66," ",C66)</f>
        <v>M21 Elektromontáže</v>
      </c>
      <c r="D69" s="38"/>
      <c r="E69" s="39"/>
      <c r="F69" s="40"/>
      <c r="G69" s="40">
        <f>SUM(G66:G68)</f>
        <v>0</v>
      </c>
      <c r="O69" s="49">
        <v>4</v>
      </c>
      <c r="BA69" s="49">
        <f>SUM(BA66:BA68)</f>
        <v>0</v>
      </c>
      <c r="BB69" s="49">
        <f>SUM(BB66:BB68)</f>
        <v>0</v>
      </c>
      <c r="BC69" s="49">
        <f>SUM(BC66:BC68)</f>
        <v>0</v>
      </c>
      <c r="BD69" s="49">
        <f>SUM(BD66:BD68)</f>
        <v>0</v>
      </c>
      <c r="BE69" s="49">
        <f>SUM(BE66:BE68)</f>
        <v>0</v>
      </c>
    </row>
    <row r="70" spans="1:57" ht="12.75">
      <c r="A70" s="8"/>
      <c r="B70" s="15"/>
      <c r="C70" s="3"/>
      <c r="D70" s="8"/>
      <c r="E70" s="16"/>
      <c r="F70" s="16"/>
      <c r="G70" s="17"/>
      <c r="O70" s="9"/>
      <c r="BA70" s="18"/>
      <c r="BB70" s="18"/>
      <c r="BC70" s="18"/>
      <c r="BD70" s="18"/>
      <c r="BE70" s="18"/>
    </row>
    <row r="71" spans="1:15" ht="12.75">
      <c r="A71" s="35" t="s">
        <v>27</v>
      </c>
      <c r="B71" s="36" t="s">
        <v>113</v>
      </c>
      <c r="C71" s="37" t="s">
        <v>114</v>
      </c>
      <c r="D71" s="38"/>
      <c r="E71" s="39"/>
      <c r="F71" s="40"/>
      <c r="G71" s="40"/>
      <c r="O71">
        <v>1</v>
      </c>
    </row>
    <row r="72" spans="1:104" ht="12.75">
      <c r="A72" s="41">
        <v>24</v>
      </c>
      <c r="B72" s="42" t="s">
        <v>115</v>
      </c>
      <c r="C72" s="43" t="s">
        <v>116</v>
      </c>
      <c r="D72" s="44" t="s">
        <v>79</v>
      </c>
      <c r="E72" s="45">
        <v>3</v>
      </c>
      <c r="F72" s="46">
        <v>0</v>
      </c>
      <c r="G72" s="47">
        <f>E72*F72</f>
        <v>0</v>
      </c>
      <c r="H72" s="48"/>
      <c r="O72">
        <v>2</v>
      </c>
      <c r="AA72">
        <v>1</v>
      </c>
      <c r="AB72">
        <v>9</v>
      </c>
      <c r="AC72">
        <v>9</v>
      </c>
      <c r="AZ72">
        <v>4</v>
      </c>
      <c r="BA72">
        <f>IF(AZ72=1,G72,0)</f>
        <v>0</v>
      </c>
      <c r="BB72">
        <f>IF(AZ72=2,G72,0)</f>
        <v>0</v>
      </c>
      <c r="BC72">
        <f>IF(AZ72=3,G72,0)</f>
        <v>0</v>
      </c>
      <c r="BD72">
        <f>IF(AZ72=4,G72,0)</f>
        <v>0</v>
      </c>
      <c r="BE72">
        <f>IF(AZ72=5,G72,0)</f>
        <v>0</v>
      </c>
      <c r="CZ72">
        <v>0</v>
      </c>
    </row>
    <row r="73" spans="1:57" s="49" customFormat="1" ht="11.25">
      <c r="A73" s="35"/>
      <c r="B73" s="36" t="s">
        <v>28</v>
      </c>
      <c r="C73" s="37" t="str">
        <f>CONCATENATE(B71," ",C71)</f>
        <v>M211 Hromosvod</v>
      </c>
      <c r="D73" s="38"/>
      <c r="E73" s="39"/>
      <c r="F73" s="40"/>
      <c r="G73" s="40">
        <f>SUM(G71:G72)</f>
        <v>0</v>
      </c>
      <c r="O73" s="49">
        <v>4</v>
      </c>
      <c r="BA73" s="49">
        <f>SUM(BA71:BA72)</f>
        <v>0</v>
      </c>
      <c r="BB73" s="49">
        <f>SUM(BB71:BB72)</f>
        <v>0</v>
      </c>
      <c r="BC73" s="49">
        <f>SUM(BC71:BC72)</f>
        <v>0</v>
      </c>
      <c r="BD73" s="49">
        <f>SUM(BD71:BD72)</f>
        <v>0</v>
      </c>
      <c r="BE73" s="49">
        <f>SUM(BE71:BE72)</f>
        <v>0</v>
      </c>
    </row>
    <row r="74" spans="1:57" ht="12.75">
      <c r="A74" s="8"/>
      <c r="B74" s="15"/>
      <c r="C74" s="3"/>
      <c r="D74" s="8"/>
      <c r="E74" s="16"/>
      <c r="F74" s="16"/>
      <c r="G74" s="17"/>
      <c r="O74" s="9"/>
      <c r="BA74" s="18"/>
      <c r="BB74" s="18"/>
      <c r="BC74" s="18"/>
      <c r="BD74" s="18"/>
      <c r="BE74" s="18"/>
    </row>
    <row r="75" spans="1:15" ht="12.75">
      <c r="A75" s="35" t="s">
        <v>27</v>
      </c>
      <c r="B75" s="36" t="s">
        <v>117</v>
      </c>
      <c r="C75" s="37" t="s">
        <v>118</v>
      </c>
      <c r="D75" s="38"/>
      <c r="E75" s="39"/>
      <c r="F75" s="40"/>
      <c r="G75" s="40"/>
      <c r="O75">
        <v>1</v>
      </c>
    </row>
    <row r="76" spans="1:104" ht="12.75">
      <c r="A76" s="41">
        <v>25</v>
      </c>
      <c r="B76" s="42" t="s">
        <v>119</v>
      </c>
      <c r="C76" s="43" t="s">
        <v>120</v>
      </c>
      <c r="D76" s="44" t="s">
        <v>92</v>
      </c>
      <c r="E76" s="45">
        <v>1</v>
      </c>
      <c r="F76" s="46">
        <v>0</v>
      </c>
      <c r="G76" s="47">
        <f>E76*F76</f>
        <v>0</v>
      </c>
      <c r="H76" s="48"/>
      <c r="O76">
        <v>2</v>
      </c>
      <c r="AA76">
        <v>1</v>
      </c>
      <c r="AB76">
        <v>9</v>
      </c>
      <c r="AC76">
        <v>9</v>
      </c>
      <c r="AZ76">
        <v>4</v>
      </c>
      <c r="BA76">
        <f>IF(AZ76=1,G76,0)</f>
        <v>0</v>
      </c>
      <c r="BB76">
        <f>IF(AZ76=2,G76,0)</f>
        <v>0</v>
      </c>
      <c r="BC76">
        <f>IF(AZ76=3,G76,0)</f>
        <v>0</v>
      </c>
      <c r="BD76">
        <f>IF(AZ76=4,G76,0)</f>
        <v>0</v>
      </c>
      <c r="BE76">
        <f>IF(AZ76=5,G76,0)</f>
        <v>0</v>
      </c>
      <c r="CZ76">
        <v>0</v>
      </c>
    </row>
    <row r="77" spans="1:104" ht="12.75">
      <c r="A77" s="41">
        <v>26</v>
      </c>
      <c r="B77" s="42" t="s">
        <v>121</v>
      </c>
      <c r="C77" s="43" t="s">
        <v>122</v>
      </c>
      <c r="D77" s="44" t="s">
        <v>92</v>
      </c>
      <c r="E77" s="45">
        <v>1</v>
      </c>
      <c r="F77" s="46">
        <v>0</v>
      </c>
      <c r="G77" s="47">
        <f>E77*F77</f>
        <v>0</v>
      </c>
      <c r="H77" s="48"/>
      <c r="O77">
        <v>2</v>
      </c>
      <c r="AA77">
        <v>11</v>
      </c>
      <c r="AB77">
        <v>-1</v>
      </c>
      <c r="AC77">
        <v>25</v>
      </c>
      <c r="AZ77">
        <v>4</v>
      </c>
      <c r="BA77">
        <f>IF(AZ77=1,G77,0)</f>
        <v>0</v>
      </c>
      <c r="BB77">
        <f>IF(AZ77=2,G77,0)</f>
        <v>0</v>
      </c>
      <c r="BC77">
        <f>IF(AZ77=3,G77,0)</f>
        <v>0</v>
      </c>
      <c r="BD77">
        <f>IF(AZ77=4,G77,0)</f>
        <v>0</v>
      </c>
      <c r="BE77">
        <f>IF(AZ77=5,G77,0)</f>
        <v>0</v>
      </c>
      <c r="CZ77">
        <v>0</v>
      </c>
    </row>
    <row r="78" spans="1:104" ht="12.75">
      <c r="A78" s="41">
        <v>27</v>
      </c>
      <c r="B78" s="42" t="s">
        <v>123</v>
      </c>
      <c r="C78" s="43" t="s">
        <v>124</v>
      </c>
      <c r="D78" s="44" t="s">
        <v>92</v>
      </c>
      <c r="E78" s="45">
        <v>1</v>
      </c>
      <c r="F78" s="46">
        <v>0</v>
      </c>
      <c r="G78" s="47">
        <f>E78*F78</f>
        <v>0</v>
      </c>
      <c r="H78" s="48"/>
      <c r="O78">
        <v>2</v>
      </c>
      <c r="AA78">
        <v>11</v>
      </c>
      <c r="AB78">
        <v>0</v>
      </c>
      <c r="AC78">
        <v>26</v>
      </c>
      <c r="AZ78">
        <v>3</v>
      </c>
      <c r="BA78">
        <f>IF(AZ78=1,G78,0)</f>
        <v>0</v>
      </c>
      <c r="BB78">
        <f>IF(AZ78=2,G78,0)</f>
        <v>0</v>
      </c>
      <c r="BC78">
        <f>IF(AZ78=3,G78,0)</f>
        <v>0</v>
      </c>
      <c r="BD78">
        <f>IF(AZ78=4,G78,0)</f>
        <v>0</v>
      </c>
      <c r="BE78">
        <f>IF(AZ78=5,G78,0)</f>
        <v>0</v>
      </c>
      <c r="CZ78">
        <v>0</v>
      </c>
    </row>
    <row r="79" spans="1:104" ht="12.75">
      <c r="A79" s="41">
        <v>28</v>
      </c>
      <c r="B79" s="42" t="s">
        <v>125</v>
      </c>
      <c r="C79" s="43" t="s">
        <v>126</v>
      </c>
      <c r="D79" s="44" t="s">
        <v>92</v>
      </c>
      <c r="E79" s="45">
        <v>1</v>
      </c>
      <c r="F79" s="46">
        <v>0</v>
      </c>
      <c r="G79" s="47">
        <f>E79*F79</f>
        <v>0</v>
      </c>
      <c r="H79" s="48"/>
      <c r="O79">
        <v>2</v>
      </c>
      <c r="AA79">
        <v>11</v>
      </c>
      <c r="AB79">
        <v>0</v>
      </c>
      <c r="AC79">
        <v>31</v>
      </c>
      <c r="AZ79">
        <v>3</v>
      </c>
      <c r="BA79">
        <f>IF(AZ79=1,G79,0)</f>
        <v>0</v>
      </c>
      <c r="BB79">
        <f>IF(AZ79=2,G79,0)</f>
        <v>0</v>
      </c>
      <c r="BC79">
        <f>IF(AZ79=3,G79,0)</f>
        <v>0</v>
      </c>
      <c r="BD79">
        <f>IF(AZ79=4,G79,0)</f>
        <v>0</v>
      </c>
      <c r="BE79">
        <f>IF(AZ79=5,G79,0)</f>
        <v>0</v>
      </c>
      <c r="CZ79">
        <v>0</v>
      </c>
    </row>
    <row r="80" spans="1:57" s="49" customFormat="1" ht="11.25">
      <c r="A80" s="35"/>
      <c r="B80" s="36" t="s">
        <v>28</v>
      </c>
      <c r="C80" s="37" t="str">
        <f>CONCATENATE(B75," ",C75)</f>
        <v>M22 Montáž sdělovací a zabezp. techniky</v>
      </c>
      <c r="D80" s="38"/>
      <c r="E80" s="39"/>
      <c r="F80" s="40"/>
      <c r="G80" s="40">
        <f>SUM(G75:G79)</f>
        <v>0</v>
      </c>
      <c r="O80" s="49">
        <v>4</v>
      </c>
      <c r="BA80" s="49">
        <f>SUM(BA75:BA79)</f>
        <v>0</v>
      </c>
      <c r="BB80" s="49">
        <f>SUM(BB75:BB79)</f>
        <v>0</v>
      </c>
      <c r="BC80" s="49">
        <f>SUM(BC75:BC79)</f>
        <v>0</v>
      </c>
      <c r="BD80" s="49">
        <f>SUM(BD75:BD79)</f>
        <v>0</v>
      </c>
      <c r="BE80" s="49">
        <f>SUM(BE75:BE79)</f>
        <v>0</v>
      </c>
    </row>
    <row r="81" spans="1:57" ht="12.75">
      <c r="A81" s="8"/>
      <c r="B81" s="15"/>
      <c r="C81" s="3"/>
      <c r="D81" s="8"/>
      <c r="E81" s="16"/>
      <c r="F81" s="16"/>
      <c r="G81" s="17"/>
      <c r="O81" s="9"/>
      <c r="BA81" s="18"/>
      <c r="BB81" s="18"/>
      <c r="BC81" s="18"/>
      <c r="BD81" s="18"/>
      <c r="BE81" s="18"/>
    </row>
    <row r="82" spans="1:15" ht="12.75">
      <c r="A82" s="35" t="s">
        <v>27</v>
      </c>
      <c r="B82" s="36" t="s">
        <v>127</v>
      </c>
      <c r="C82" s="37" t="s">
        <v>128</v>
      </c>
      <c r="D82" s="38"/>
      <c r="E82" s="39"/>
      <c r="F82" s="40"/>
      <c r="G82" s="40"/>
      <c r="O82">
        <v>1</v>
      </c>
    </row>
    <row r="83" spans="1:104" ht="12.75">
      <c r="A83" s="41">
        <v>29</v>
      </c>
      <c r="B83" s="42" t="s">
        <v>129</v>
      </c>
      <c r="C83" s="43" t="s">
        <v>130</v>
      </c>
      <c r="D83" s="44" t="s">
        <v>74</v>
      </c>
      <c r="E83" s="45">
        <v>2.161</v>
      </c>
      <c r="F83" s="46">
        <v>0</v>
      </c>
      <c r="G83" s="47">
        <f>E83*F83</f>
        <v>0</v>
      </c>
      <c r="H83" s="48"/>
      <c r="O83">
        <v>2</v>
      </c>
      <c r="AA83">
        <v>8</v>
      </c>
      <c r="AB83">
        <v>1</v>
      </c>
      <c r="AC83">
        <v>3</v>
      </c>
      <c r="AZ83">
        <v>1</v>
      </c>
      <c r="BA83">
        <f>IF(AZ83=1,G83,0)</f>
        <v>0</v>
      </c>
      <c r="BB83">
        <f>IF(AZ83=2,G83,0)</f>
        <v>0</v>
      </c>
      <c r="BC83">
        <f>IF(AZ83=3,G83,0)</f>
        <v>0</v>
      </c>
      <c r="BD83">
        <f>IF(AZ83=4,G83,0)</f>
        <v>0</v>
      </c>
      <c r="BE83">
        <f>IF(AZ83=5,G83,0)</f>
        <v>0</v>
      </c>
      <c r="CZ83">
        <v>0</v>
      </c>
    </row>
    <row r="84" spans="1:104" ht="12.75">
      <c r="A84" s="41">
        <v>30</v>
      </c>
      <c r="B84" s="42" t="s">
        <v>131</v>
      </c>
      <c r="C84" s="43" t="s">
        <v>132</v>
      </c>
      <c r="D84" s="44" t="s">
        <v>74</v>
      </c>
      <c r="E84" s="45">
        <v>4.322</v>
      </c>
      <c r="F84" s="46">
        <v>0</v>
      </c>
      <c r="G84" s="47">
        <f>E84*F84</f>
        <v>0</v>
      </c>
      <c r="H84" s="48"/>
      <c r="O84">
        <v>2</v>
      </c>
      <c r="AA84">
        <v>8</v>
      </c>
      <c r="AB84">
        <v>1</v>
      </c>
      <c r="AC84">
        <v>3</v>
      </c>
      <c r="AZ84">
        <v>1</v>
      </c>
      <c r="BA84">
        <f>IF(AZ84=1,G84,0)</f>
        <v>0</v>
      </c>
      <c r="BB84">
        <f>IF(AZ84=2,G84,0)</f>
        <v>0</v>
      </c>
      <c r="BC84">
        <f>IF(AZ84=3,G84,0)</f>
        <v>0</v>
      </c>
      <c r="BD84">
        <f>IF(AZ84=4,G84,0)</f>
        <v>0</v>
      </c>
      <c r="BE84">
        <f>IF(AZ84=5,G84,0)</f>
        <v>0</v>
      </c>
      <c r="CZ84">
        <v>0</v>
      </c>
    </row>
    <row r="85" spans="1:104" ht="12.75">
      <c r="A85" s="41">
        <v>31</v>
      </c>
      <c r="B85" s="42" t="s">
        <v>133</v>
      </c>
      <c r="C85" s="43" t="s">
        <v>134</v>
      </c>
      <c r="D85" s="44" t="s">
        <v>74</v>
      </c>
      <c r="E85" s="45">
        <v>2.161</v>
      </c>
      <c r="F85" s="46">
        <v>0</v>
      </c>
      <c r="G85" s="47">
        <f>E85*F85</f>
        <v>0</v>
      </c>
      <c r="H85" s="48"/>
      <c r="O85">
        <v>2</v>
      </c>
      <c r="AA85">
        <v>8</v>
      </c>
      <c r="AB85">
        <v>1</v>
      </c>
      <c r="AC85">
        <v>3</v>
      </c>
      <c r="AZ85">
        <v>1</v>
      </c>
      <c r="BA85">
        <f>IF(AZ85=1,G85,0)</f>
        <v>0</v>
      </c>
      <c r="BB85">
        <f>IF(AZ85=2,G85,0)</f>
        <v>0</v>
      </c>
      <c r="BC85">
        <f>IF(AZ85=3,G85,0)</f>
        <v>0</v>
      </c>
      <c r="BD85">
        <f>IF(AZ85=4,G85,0)</f>
        <v>0</v>
      </c>
      <c r="BE85">
        <f>IF(AZ85=5,G85,0)</f>
        <v>0</v>
      </c>
      <c r="CZ85">
        <v>0</v>
      </c>
    </row>
    <row r="86" spans="1:104" ht="12.75">
      <c r="A86" s="41">
        <v>32</v>
      </c>
      <c r="B86" s="42" t="s">
        <v>135</v>
      </c>
      <c r="C86" s="43" t="s">
        <v>136</v>
      </c>
      <c r="D86" s="44" t="s">
        <v>74</v>
      </c>
      <c r="E86" s="45">
        <v>2.161</v>
      </c>
      <c r="F86" s="46">
        <v>0</v>
      </c>
      <c r="G86" s="47">
        <f>E86*F86</f>
        <v>0</v>
      </c>
      <c r="H86" s="48"/>
      <c r="O86">
        <v>2</v>
      </c>
      <c r="AA86">
        <v>8</v>
      </c>
      <c r="AB86">
        <v>1</v>
      </c>
      <c r="AC86">
        <v>3</v>
      </c>
      <c r="AZ86">
        <v>1</v>
      </c>
      <c r="BA86">
        <f>IF(AZ86=1,G86,0)</f>
        <v>0</v>
      </c>
      <c r="BB86">
        <f>IF(AZ86=2,G86,0)</f>
        <v>0</v>
      </c>
      <c r="BC86">
        <f>IF(AZ86=3,G86,0)</f>
        <v>0</v>
      </c>
      <c r="BD86">
        <f>IF(AZ86=4,G86,0)</f>
        <v>0</v>
      </c>
      <c r="BE86">
        <f>IF(AZ86=5,G86,0)</f>
        <v>0</v>
      </c>
      <c r="CZ86">
        <v>0</v>
      </c>
    </row>
    <row r="87" spans="1:57" s="49" customFormat="1" ht="11.25">
      <c r="A87" s="35"/>
      <c r="B87" s="36" t="s">
        <v>28</v>
      </c>
      <c r="C87" s="37" t="str">
        <f>CONCATENATE(B82," ",C82)</f>
        <v>D96 Přesuny suti a vybouraných hmot</v>
      </c>
      <c r="D87" s="38"/>
      <c r="E87" s="39"/>
      <c r="F87" s="40"/>
      <c r="G87" s="40">
        <f>SUM(G82:G86)</f>
        <v>0</v>
      </c>
      <c r="O87" s="49">
        <v>4</v>
      </c>
      <c r="BA87" s="49">
        <f>SUM(BA82:BA86)</f>
        <v>0</v>
      </c>
      <c r="BB87" s="49">
        <f>SUM(BB82:BB86)</f>
        <v>0</v>
      </c>
      <c r="BC87" s="49">
        <f>SUM(BC82:BC86)</f>
        <v>0</v>
      </c>
      <c r="BD87" s="49">
        <f>SUM(BD82:BD86)</f>
        <v>0</v>
      </c>
      <c r="BE87" s="49">
        <f>SUM(BE82:BE86)</f>
        <v>0</v>
      </c>
    </row>
    <row r="88" ht="12.75">
      <c r="E88" s="2"/>
    </row>
    <row r="89" ht="12.75">
      <c r="E89" s="2"/>
    </row>
    <row r="90" ht="12.75">
      <c r="E90" s="2"/>
    </row>
    <row r="91" ht="12.75">
      <c r="E91" s="2"/>
    </row>
    <row r="92" ht="12.75">
      <c r="E92" s="2"/>
    </row>
    <row r="93" ht="12.75">
      <c r="E93" s="2"/>
    </row>
    <row r="94" ht="12.75">
      <c r="E94" s="2"/>
    </row>
    <row r="95" ht="12.75">
      <c r="E95" s="2"/>
    </row>
    <row r="96" ht="12.75">
      <c r="E96" s="2"/>
    </row>
    <row r="97" ht="12.75">
      <c r="E97" s="2"/>
    </row>
    <row r="98" ht="12.75">
      <c r="E98" s="2"/>
    </row>
    <row r="99" ht="12.75">
      <c r="E99" s="2"/>
    </row>
    <row r="100" ht="12.75">
      <c r="E100" s="2"/>
    </row>
    <row r="101" ht="12.75">
      <c r="E101" s="2"/>
    </row>
    <row r="102" ht="12.75">
      <c r="E102" s="2"/>
    </row>
    <row r="103" ht="12.75">
      <c r="E103" s="2"/>
    </row>
    <row r="104" ht="12.75">
      <c r="E104" s="2"/>
    </row>
    <row r="105" ht="12.75">
      <c r="E105" s="2"/>
    </row>
    <row r="106" ht="12.75">
      <c r="E106" s="2"/>
    </row>
    <row r="107" ht="12.75">
      <c r="E107" s="2"/>
    </row>
    <row r="108" ht="12.75">
      <c r="E108" s="2"/>
    </row>
    <row r="109" ht="12.75">
      <c r="E109" s="2"/>
    </row>
    <row r="110" ht="12.75">
      <c r="E110" s="2"/>
    </row>
    <row r="111" ht="12.75">
      <c r="E111" s="2"/>
    </row>
    <row r="112" ht="12.75">
      <c r="E112" s="2"/>
    </row>
    <row r="113" ht="12.75">
      <c r="E113" s="2"/>
    </row>
    <row r="114" ht="12.75">
      <c r="E114" s="2"/>
    </row>
    <row r="115" ht="12.75">
      <c r="E115" s="2"/>
    </row>
    <row r="116" ht="12.75">
      <c r="E116" s="2"/>
    </row>
    <row r="117" ht="12.75">
      <c r="E117" s="2"/>
    </row>
    <row r="118" ht="12.75">
      <c r="E118" s="2"/>
    </row>
    <row r="119" ht="12.75">
      <c r="E119" s="2"/>
    </row>
    <row r="120" ht="12.75">
      <c r="E120" s="2"/>
    </row>
    <row r="121" ht="12.75">
      <c r="E121" s="2"/>
    </row>
    <row r="122" ht="12.75">
      <c r="E122" s="2"/>
    </row>
    <row r="123" ht="12.75">
      <c r="E123" s="2"/>
    </row>
    <row r="124" ht="12.75">
      <c r="E124" s="2"/>
    </row>
    <row r="125" ht="12.75">
      <c r="E125" s="2"/>
    </row>
    <row r="126" ht="12.75">
      <c r="E126" s="2"/>
    </row>
    <row r="127" ht="12.75">
      <c r="E127" s="2"/>
    </row>
    <row r="128" ht="12.75">
      <c r="E128" s="2"/>
    </row>
    <row r="129" ht="12.75">
      <c r="E129" s="2"/>
    </row>
    <row r="130" ht="12.75">
      <c r="E130" s="2"/>
    </row>
    <row r="131" ht="12.75">
      <c r="E131" s="2"/>
    </row>
    <row r="132" ht="12.75">
      <c r="E132" s="2"/>
    </row>
    <row r="133" ht="12.75">
      <c r="E133" s="2"/>
    </row>
    <row r="134" ht="12.75">
      <c r="E134" s="2"/>
    </row>
    <row r="135" ht="12.75">
      <c r="E135" s="2"/>
    </row>
    <row r="136" ht="12.75">
      <c r="E136" s="2"/>
    </row>
    <row r="137" ht="12.75">
      <c r="E137" s="2"/>
    </row>
    <row r="138" ht="12.75">
      <c r="E138" s="2"/>
    </row>
    <row r="139" ht="12.75">
      <c r="E139" s="2"/>
    </row>
    <row r="140" ht="12.75">
      <c r="E140" s="2"/>
    </row>
    <row r="141" ht="12.75">
      <c r="E141" s="2"/>
    </row>
    <row r="142" ht="12.75">
      <c r="E142" s="2"/>
    </row>
    <row r="143" ht="12.75">
      <c r="E143" s="2"/>
    </row>
    <row r="144" ht="12.75">
      <c r="E144" s="2"/>
    </row>
    <row r="145" ht="12.75">
      <c r="E145" s="2"/>
    </row>
    <row r="146" spans="1:2" ht="12.75">
      <c r="A146" s="19"/>
      <c r="B146" s="19"/>
    </row>
    <row r="147" spans="3:7" ht="12.75">
      <c r="C147" s="20"/>
      <c r="D147" s="20"/>
      <c r="E147" s="21"/>
      <c r="F147" s="20"/>
      <c r="G147" s="22"/>
    </row>
    <row r="148" spans="1:2" ht="12.75">
      <c r="A148" s="19"/>
      <c r="B148" s="19"/>
    </row>
  </sheetData>
  <mergeCells count="17">
    <mergeCell ref="C19:D19"/>
    <mergeCell ref="C10:D10"/>
    <mergeCell ref="C12:D12"/>
    <mergeCell ref="C14:D14"/>
    <mergeCell ref="C44:D44"/>
    <mergeCell ref="C24:D24"/>
    <mergeCell ref="C25:D25"/>
    <mergeCell ref="C26:D26"/>
    <mergeCell ref="C27:D27"/>
    <mergeCell ref="C28:D28"/>
    <mergeCell ref="C30:D30"/>
    <mergeCell ref="C34:D34"/>
    <mergeCell ref="C60:D60"/>
    <mergeCell ref="C62:D62"/>
    <mergeCell ref="C50:D50"/>
    <mergeCell ref="C51:D51"/>
    <mergeCell ref="C52:D52"/>
  </mergeCells>
  <printOptions/>
  <pageMargins left="0.5905511811023623" right="0.3937007874015748" top="0.1968503937007874" bottom="0.5905511811023623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UNIARCH</dc:creator>
  <cp:keywords/>
  <dc:description/>
  <cp:lastModifiedBy>ROZPOCTYLBC</cp:lastModifiedBy>
  <cp:lastPrinted>2012-03-04T18:20:46Z</cp:lastPrinted>
  <dcterms:created xsi:type="dcterms:W3CDTF">2012-03-04T18:07:14Z</dcterms:created>
  <dcterms:modified xsi:type="dcterms:W3CDTF">2012-03-04T18:24:01Z</dcterms:modified>
  <cp:category/>
  <cp:version/>
  <cp:contentType/>
  <cp:contentStatus/>
</cp:coreProperties>
</file>