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EA3988CD-F70D-4831-A604-F414B8FDE2B1}" xr6:coauthVersionLast="36" xr6:coauthVersionMax="36" xr10:uidLastSave="{00000000-0000-0000-0000-000000000000}"/>
  <bookViews>
    <workbookView xWindow="0" yWindow="0" windowWidth="28800" windowHeight="12225" tabRatio="902" activeTab="7" xr2:uid="{00000000-000D-0000-FFFF-FFFF00000000}"/>
  </bookViews>
  <sheets>
    <sheet name="Titul" sheetId="50" r:id="rId1"/>
    <sheet name="REKAPITULACE" sheetId="25" r:id="rId2"/>
    <sheet name="ARS ODPOČET" sheetId="34" r:id="rId3"/>
    <sheet name="ARS PŘÍPOČET" sheetId="51" r:id="rId4"/>
    <sheet name="ZTI" sheetId="28" r:id="rId5"/>
    <sheet name="ÚT" sheetId="52" r:id="rId6"/>
    <sheet name="VZT" sheetId="45" r:id="rId7"/>
    <sheet name="ELEKTRO" sheetId="49" r:id="rId8"/>
    <sheet name="MAR" sheetId="42" r:id="rId9"/>
    <sheet name="STL.VZDUCH" sheetId="40" r:id="rId10"/>
    <sheet name="CHLAZENÍ" sheetId="39" r:id="rId11"/>
    <sheet name="CO2" sheetId="32" r:id="rId12"/>
    <sheet name="SVÍTIDLA" sheetId="33" r:id="rId13"/>
    <sheet name="PLYN" sheetId="46" r:id="rId14"/>
  </sheets>
  <definedNames>
    <definedName name="_xlnm._FilterDatabase" localSheetId="2" hidden="1">'ARS ODPOČET'!$C$87:$K$115</definedName>
    <definedName name="_xlnm._FilterDatabase" localSheetId="3" hidden="1">'ARS PŘÍPOČET'!$C$98:$K$206</definedName>
    <definedName name="_xlnm._FilterDatabase" localSheetId="11" hidden="1">'CO2'!$A$38:$G$73</definedName>
    <definedName name="_xlnm._FilterDatabase" localSheetId="7" hidden="1">ELEKTRO!$C$15:$K$470</definedName>
    <definedName name="_xlnm._FilterDatabase" localSheetId="10" hidden="1">CHLAZENÍ!$C$87:$K$136</definedName>
    <definedName name="_xlnm._FilterDatabase" localSheetId="9" hidden="1">STL.VZDUCH!$C$85:$K$121</definedName>
    <definedName name="_xlnm._FilterDatabase" localSheetId="5" hidden="1">ÚT!$C$88:$K$197</definedName>
    <definedName name="_xlnm.Print_Titles" localSheetId="3">'ARS PŘÍPOČET'!$98:$98</definedName>
    <definedName name="_xlnm.Print_Titles" localSheetId="5">ÚT!$88:$88</definedName>
    <definedName name="_xlnm.Print_Area" localSheetId="2">'ARS ODPOČET'!$C$75:$K$115</definedName>
    <definedName name="_xlnm.Print_Area" localSheetId="3">'ARS PŘÍPOČET'!$C$86:$K$206</definedName>
    <definedName name="_xlnm.Print_Area" localSheetId="7">ELEKTRO!$A$2:$L$471</definedName>
    <definedName name="_xlnm.Print_Area" localSheetId="10">CHLAZENÍ!$C$75:$K$136</definedName>
    <definedName name="_xlnm.Print_Area" localSheetId="8">MAR!$B$2:$J$123</definedName>
    <definedName name="_xlnm.Print_Area" localSheetId="13">PLYN!$A$1:$J$46</definedName>
    <definedName name="_xlnm.Print_Area" localSheetId="1">REKAPITULACE!$A$1:$E$41</definedName>
    <definedName name="_xlnm.Print_Area" localSheetId="9">STL.VZDUCH!$C$73:$K$121</definedName>
    <definedName name="_xlnm.Print_Area" localSheetId="12">SVÍTIDLA!$A$1:$R$32</definedName>
    <definedName name="_xlnm.Print_Area" localSheetId="0">Titul!$A$1:$I$45</definedName>
    <definedName name="_xlnm.Print_Area" localSheetId="5">ÚT!$C$76:$K$197</definedName>
  </definedNames>
  <calcPr calcId="191029" concurrentCalc="0"/>
</workbook>
</file>

<file path=xl/calcChain.xml><?xml version="1.0" encoding="utf-8"?>
<calcChain xmlns="http://schemas.openxmlformats.org/spreadsheetml/2006/main">
  <c r="J458" i="49" l="1"/>
  <c r="J457" i="49"/>
  <c r="BK197" i="52"/>
  <c r="BI197" i="52"/>
  <c r="BH197" i="52"/>
  <c r="BG197" i="52"/>
  <c r="BF197" i="52"/>
  <c r="T197" i="52"/>
  <c r="T196" i="52"/>
  <c r="R197" i="52"/>
  <c r="R196" i="52"/>
  <c r="P197" i="52"/>
  <c r="P196" i="52"/>
  <c r="J197" i="52"/>
  <c r="BE197" i="52"/>
  <c r="BK196" i="52"/>
  <c r="J196" i="52"/>
  <c r="J69" i="52"/>
  <c r="BK195" i="52"/>
  <c r="BI195" i="52"/>
  <c r="BH195" i="52"/>
  <c r="BG195" i="52"/>
  <c r="BF195" i="52"/>
  <c r="T195" i="52"/>
  <c r="R195" i="52"/>
  <c r="P195" i="52"/>
  <c r="J195" i="52"/>
  <c r="BE195" i="52"/>
  <c r="BK194" i="52"/>
  <c r="BI194" i="52"/>
  <c r="BH194" i="52"/>
  <c r="BG194" i="52"/>
  <c r="BF194" i="52"/>
  <c r="T194" i="52"/>
  <c r="R194" i="52"/>
  <c r="P194" i="52"/>
  <c r="J194" i="52"/>
  <c r="BE194" i="52"/>
  <c r="BK192" i="52"/>
  <c r="BI192" i="52"/>
  <c r="BH192" i="52"/>
  <c r="BG192" i="52"/>
  <c r="BF192" i="52"/>
  <c r="T192" i="52"/>
  <c r="R192" i="52"/>
  <c r="P192" i="52"/>
  <c r="J192" i="52"/>
  <c r="BE192" i="52"/>
  <c r="BK191" i="52"/>
  <c r="BI191" i="52"/>
  <c r="BH191" i="52"/>
  <c r="BG191" i="52"/>
  <c r="BF191" i="52"/>
  <c r="T191" i="52"/>
  <c r="R191" i="52"/>
  <c r="P191" i="52"/>
  <c r="J191" i="52"/>
  <c r="BE191" i="52"/>
  <c r="BK190" i="52"/>
  <c r="BI190" i="52"/>
  <c r="BH190" i="52"/>
  <c r="BG190" i="52"/>
  <c r="BF190" i="52"/>
  <c r="T190" i="52"/>
  <c r="R190" i="52"/>
  <c r="P190" i="52"/>
  <c r="J190" i="52"/>
  <c r="BE190" i="52"/>
  <c r="BK188" i="52"/>
  <c r="BI188" i="52"/>
  <c r="BH188" i="52"/>
  <c r="BG188" i="52"/>
  <c r="BF188" i="52"/>
  <c r="T188" i="52"/>
  <c r="R188" i="52"/>
  <c r="P188" i="52"/>
  <c r="J188" i="52"/>
  <c r="BE188" i="52"/>
  <c r="BK187" i="52"/>
  <c r="BI187" i="52"/>
  <c r="BH187" i="52"/>
  <c r="BG187" i="52"/>
  <c r="BF187" i="52"/>
  <c r="T187" i="52"/>
  <c r="R187" i="52"/>
  <c r="P187" i="52"/>
  <c r="J187" i="52"/>
  <c r="BE187" i="52"/>
  <c r="BK186" i="52"/>
  <c r="BI186" i="52"/>
  <c r="BH186" i="52"/>
  <c r="BG186" i="52"/>
  <c r="BF186" i="52"/>
  <c r="T186" i="52"/>
  <c r="R186" i="52"/>
  <c r="P186" i="52"/>
  <c r="J186" i="52"/>
  <c r="BE186" i="52"/>
  <c r="BK185" i="52"/>
  <c r="BI185" i="52"/>
  <c r="BH185" i="52"/>
  <c r="BG185" i="52"/>
  <c r="BF185" i="52"/>
  <c r="T185" i="52"/>
  <c r="R185" i="52"/>
  <c r="P185" i="52"/>
  <c r="J185" i="52"/>
  <c r="BE185" i="52"/>
  <c r="BK184" i="52"/>
  <c r="BK180" i="52"/>
  <c r="BK181" i="52"/>
  <c r="BK182" i="52"/>
  <c r="BK183" i="52"/>
  <c r="BK179" i="52"/>
  <c r="J179" i="52"/>
  <c r="J68" i="52"/>
  <c r="BI184" i="52"/>
  <c r="BH184" i="52"/>
  <c r="BG184" i="52"/>
  <c r="BF184" i="52"/>
  <c r="T184" i="52"/>
  <c r="R184" i="52"/>
  <c r="P184" i="52"/>
  <c r="J184" i="52"/>
  <c r="BE184" i="52"/>
  <c r="BI183" i="52"/>
  <c r="BH183" i="52"/>
  <c r="BG183" i="52"/>
  <c r="BF183" i="52"/>
  <c r="T183" i="52"/>
  <c r="R183" i="52"/>
  <c r="P183" i="52"/>
  <c r="J183" i="52"/>
  <c r="BE183" i="52"/>
  <c r="BI182" i="52"/>
  <c r="BH182" i="52"/>
  <c r="BG182" i="52"/>
  <c r="BF182" i="52"/>
  <c r="T182" i="52"/>
  <c r="R182" i="52"/>
  <c r="P182" i="52"/>
  <c r="J182" i="52"/>
  <c r="BE182" i="52"/>
  <c r="BI181" i="52"/>
  <c r="BH181" i="52"/>
  <c r="BG181" i="52"/>
  <c r="BF181" i="52"/>
  <c r="T181" i="52"/>
  <c r="R181" i="52"/>
  <c r="P181" i="52"/>
  <c r="J181" i="52"/>
  <c r="BE181" i="52"/>
  <c r="BI180" i="52"/>
  <c r="BH180" i="52"/>
  <c r="BG180" i="52"/>
  <c r="BF180" i="52"/>
  <c r="T180" i="52"/>
  <c r="R180" i="52"/>
  <c r="P180" i="52"/>
  <c r="J180" i="52"/>
  <c r="BE180" i="52"/>
  <c r="BK177" i="52"/>
  <c r="BK176" i="52"/>
  <c r="J176" i="52"/>
  <c r="J67" i="52"/>
  <c r="BI177" i="52"/>
  <c r="BH177" i="52"/>
  <c r="BG177" i="52"/>
  <c r="BF177" i="52"/>
  <c r="T177" i="52"/>
  <c r="R177" i="52"/>
  <c r="R176" i="52"/>
  <c r="P177" i="52"/>
  <c r="P176" i="52"/>
  <c r="J177" i="52"/>
  <c r="BE177" i="52"/>
  <c r="T176" i="52"/>
  <c r="BK175" i="52"/>
  <c r="BI175" i="52"/>
  <c r="BH175" i="52"/>
  <c r="BG175" i="52"/>
  <c r="BF175" i="52"/>
  <c r="T175" i="52"/>
  <c r="R175" i="52"/>
  <c r="P175" i="52"/>
  <c r="J175" i="52"/>
  <c r="BE175" i="52"/>
  <c r="BK174" i="52"/>
  <c r="BI174" i="52"/>
  <c r="BH174" i="52"/>
  <c r="BG174" i="52"/>
  <c r="BF174" i="52"/>
  <c r="T174" i="52"/>
  <c r="R174" i="52"/>
  <c r="P174" i="52"/>
  <c r="J174" i="52"/>
  <c r="BE174" i="52"/>
  <c r="BK173" i="52"/>
  <c r="BI173" i="52"/>
  <c r="BH173" i="52"/>
  <c r="BG173" i="52"/>
  <c r="BF173" i="52"/>
  <c r="T173" i="52"/>
  <c r="R173" i="52"/>
  <c r="P173" i="52"/>
  <c r="J173" i="52"/>
  <c r="BE173" i="52"/>
  <c r="BK172" i="52"/>
  <c r="BI172" i="52"/>
  <c r="BH172" i="52"/>
  <c r="BG172" i="52"/>
  <c r="BF172" i="52"/>
  <c r="T172" i="52"/>
  <c r="T171" i="52"/>
  <c r="R172" i="52"/>
  <c r="P172" i="52"/>
  <c r="J172" i="52"/>
  <c r="BE172" i="52"/>
  <c r="BK170" i="52"/>
  <c r="BI170" i="52"/>
  <c r="BH170" i="52"/>
  <c r="BG170" i="52"/>
  <c r="BF170" i="52"/>
  <c r="T170" i="52"/>
  <c r="R170" i="52"/>
  <c r="P170" i="52"/>
  <c r="J170" i="52"/>
  <c r="BE170" i="52"/>
  <c r="BK169" i="52"/>
  <c r="BI169" i="52"/>
  <c r="BH169" i="52"/>
  <c r="BG169" i="52"/>
  <c r="BF169" i="52"/>
  <c r="T169" i="52"/>
  <c r="R169" i="52"/>
  <c r="P169" i="52"/>
  <c r="J169" i="52"/>
  <c r="BE169" i="52"/>
  <c r="BK168" i="52"/>
  <c r="BI168" i="52"/>
  <c r="BH168" i="52"/>
  <c r="BG168" i="52"/>
  <c r="BF168" i="52"/>
  <c r="T168" i="52"/>
  <c r="R168" i="52"/>
  <c r="P168" i="52"/>
  <c r="J168" i="52"/>
  <c r="BE168" i="52"/>
  <c r="BK167" i="52"/>
  <c r="BI167" i="52"/>
  <c r="BH167" i="52"/>
  <c r="BG167" i="52"/>
  <c r="BF167" i="52"/>
  <c r="T167" i="52"/>
  <c r="R167" i="52"/>
  <c r="P167" i="52"/>
  <c r="J167" i="52"/>
  <c r="BE167" i="52"/>
  <c r="BK166" i="52"/>
  <c r="BI166" i="52"/>
  <c r="BH166" i="52"/>
  <c r="BG166" i="52"/>
  <c r="BF166" i="52"/>
  <c r="T166" i="52"/>
  <c r="R166" i="52"/>
  <c r="P166" i="52"/>
  <c r="J166" i="52"/>
  <c r="BE166" i="52"/>
  <c r="BK165" i="52"/>
  <c r="BI165" i="52"/>
  <c r="BH165" i="52"/>
  <c r="BG165" i="52"/>
  <c r="BF165" i="52"/>
  <c r="T165" i="52"/>
  <c r="R165" i="52"/>
  <c r="P165" i="52"/>
  <c r="J165" i="52"/>
  <c r="BE165" i="52"/>
  <c r="BK164" i="52"/>
  <c r="BI164" i="52"/>
  <c r="BH164" i="52"/>
  <c r="BG164" i="52"/>
  <c r="BF164" i="52"/>
  <c r="T164" i="52"/>
  <c r="R164" i="52"/>
  <c r="P164" i="52"/>
  <c r="J164" i="52"/>
  <c r="BE164" i="52"/>
  <c r="BK163" i="52"/>
  <c r="BI163" i="52"/>
  <c r="BH163" i="52"/>
  <c r="BG163" i="52"/>
  <c r="BF163" i="52"/>
  <c r="T163" i="52"/>
  <c r="R163" i="52"/>
  <c r="P163" i="52"/>
  <c r="J163" i="52"/>
  <c r="BE163" i="52"/>
  <c r="BK162" i="52"/>
  <c r="BI162" i="52"/>
  <c r="BH162" i="52"/>
  <c r="BG162" i="52"/>
  <c r="BF162" i="52"/>
  <c r="T162" i="52"/>
  <c r="R162" i="52"/>
  <c r="P162" i="52"/>
  <c r="J162" i="52"/>
  <c r="BE162" i="52"/>
  <c r="BK161" i="52"/>
  <c r="BI161" i="52"/>
  <c r="BH161" i="52"/>
  <c r="BG161" i="52"/>
  <c r="BF161" i="52"/>
  <c r="T161" i="52"/>
  <c r="R161" i="52"/>
  <c r="P161" i="52"/>
  <c r="J161" i="52"/>
  <c r="BE161" i="52"/>
  <c r="BK160" i="52"/>
  <c r="BI160" i="52"/>
  <c r="BH160" i="52"/>
  <c r="BG160" i="52"/>
  <c r="BF160" i="52"/>
  <c r="T160" i="52"/>
  <c r="R160" i="52"/>
  <c r="P160" i="52"/>
  <c r="J160" i="52"/>
  <c r="BE160" i="52"/>
  <c r="BK159" i="52"/>
  <c r="BI159" i="52"/>
  <c r="BH159" i="52"/>
  <c r="BG159" i="52"/>
  <c r="BF159" i="52"/>
  <c r="T159" i="52"/>
  <c r="R159" i="52"/>
  <c r="P159" i="52"/>
  <c r="J159" i="52"/>
  <c r="BE159" i="52"/>
  <c r="BK158" i="52"/>
  <c r="BI158" i="52"/>
  <c r="BH158" i="52"/>
  <c r="BG158" i="52"/>
  <c r="BF158" i="52"/>
  <c r="T158" i="52"/>
  <c r="R158" i="52"/>
  <c r="P158" i="52"/>
  <c r="J158" i="52"/>
  <c r="BE158" i="52"/>
  <c r="BK157" i="52"/>
  <c r="BI157" i="52"/>
  <c r="BH157" i="52"/>
  <c r="BG157" i="52"/>
  <c r="BF157" i="52"/>
  <c r="T157" i="52"/>
  <c r="R157" i="52"/>
  <c r="P157" i="52"/>
  <c r="J157" i="52"/>
  <c r="BE157" i="52"/>
  <c r="BK156" i="52"/>
  <c r="BI156" i="52"/>
  <c r="BH156" i="52"/>
  <c r="BG156" i="52"/>
  <c r="BF156" i="52"/>
  <c r="T156" i="52"/>
  <c r="R156" i="52"/>
  <c r="P156" i="52"/>
  <c r="J156" i="52"/>
  <c r="BE156" i="52"/>
  <c r="BK155" i="52"/>
  <c r="BI155" i="52"/>
  <c r="BH155" i="52"/>
  <c r="BG155" i="52"/>
  <c r="BF155" i="52"/>
  <c r="T155" i="52"/>
  <c r="R155" i="52"/>
  <c r="P155" i="52"/>
  <c r="J155" i="52"/>
  <c r="BE155" i="52"/>
  <c r="BK154" i="52"/>
  <c r="BI154" i="52"/>
  <c r="BH154" i="52"/>
  <c r="BG154" i="52"/>
  <c r="BF154" i="52"/>
  <c r="T154" i="52"/>
  <c r="R154" i="52"/>
  <c r="P154" i="52"/>
  <c r="J154" i="52"/>
  <c r="BE154" i="52"/>
  <c r="BK153" i="52"/>
  <c r="BI153" i="52"/>
  <c r="BH153" i="52"/>
  <c r="BG153" i="52"/>
  <c r="BF153" i="52"/>
  <c r="J153" i="52"/>
  <c r="BE153" i="52"/>
  <c r="T153" i="52"/>
  <c r="R153" i="52"/>
  <c r="P153" i="52"/>
  <c r="BK152" i="52"/>
  <c r="BK148" i="52"/>
  <c r="BK149" i="52"/>
  <c r="BK150" i="52"/>
  <c r="BK151" i="52"/>
  <c r="BK147" i="52"/>
  <c r="J147" i="52"/>
  <c r="J65" i="52"/>
  <c r="BI152" i="52"/>
  <c r="BH152" i="52"/>
  <c r="BG152" i="52"/>
  <c r="BF152" i="52"/>
  <c r="T152" i="52"/>
  <c r="R152" i="52"/>
  <c r="P152" i="52"/>
  <c r="J152" i="52"/>
  <c r="BE152" i="52"/>
  <c r="BI151" i="52"/>
  <c r="BH151" i="52"/>
  <c r="BG151" i="52"/>
  <c r="BF151" i="52"/>
  <c r="T151" i="52"/>
  <c r="R151" i="52"/>
  <c r="P151" i="52"/>
  <c r="J151" i="52"/>
  <c r="BE151" i="52"/>
  <c r="BI150" i="52"/>
  <c r="BH150" i="52"/>
  <c r="BG150" i="52"/>
  <c r="BF150" i="52"/>
  <c r="T150" i="52"/>
  <c r="R150" i="52"/>
  <c r="P150" i="52"/>
  <c r="J150" i="52"/>
  <c r="BE150" i="52"/>
  <c r="BI149" i="52"/>
  <c r="BH149" i="52"/>
  <c r="BG149" i="52"/>
  <c r="BF149" i="52"/>
  <c r="T149" i="52"/>
  <c r="T148" i="52"/>
  <c r="T147" i="52"/>
  <c r="R149" i="52"/>
  <c r="P149" i="52"/>
  <c r="J149" i="52"/>
  <c r="BE149" i="52"/>
  <c r="BI148" i="52"/>
  <c r="BH148" i="52"/>
  <c r="BG148" i="52"/>
  <c r="BF148" i="52"/>
  <c r="R148" i="52"/>
  <c r="P148" i="52"/>
  <c r="P147" i="52"/>
  <c r="J148" i="52"/>
  <c r="BE148" i="52"/>
  <c r="BK146" i="52"/>
  <c r="BI146" i="52"/>
  <c r="BH146" i="52"/>
  <c r="BG146" i="52"/>
  <c r="BF146" i="52"/>
  <c r="T146" i="52"/>
  <c r="R146" i="52"/>
  <c r="P146" i="52"/>
  <c r="J146" i="52"/>
  <c r="BE146" i="52"/>
  <c r="BK145" i="52"/>
  <c r="BI145" i="52"/>
  <c r="BH145" i="52"/>
  <c r="BG145" i="52"/>
  <c r="BF145" i="52"/>
  <c r="T145" i="52"/>
  <c r="R145" i="52"/>
  <c r="P145" i="52"/>
  <c r="J145" i="52"/>
  <c r="BE145" i="52"/>
  <c r="BK144" i="52"/>
  <c r="BI144" i="52"/>
  <c r="BH144" i="52"/>
  <c r="BG144" i="52"/>
  <c r="BF144" i="52"/>
  <c r="T144" i="52"/>
  <c r="R144" i="52"/>
  <c r="P144" i="52"/>
  <c r="J144" i="52"/>
  <c r="BE144" i="52"/>
  <c r="BK143" i="52"/>
  <c r="BI143" i="52"/>
  <c r="BH143" i="52"/>
  <c r="BG143" i="52"/>
  <c r="BF143" i="52"/>
  <c r="T143" i="52"/>
  <c r="R143" i="52"/>
  <c r="P143" i="52"/>
  <c r="J143" i="52"/>
  <c r="BE143" i="52"/>
  <c r="BK142" i="52"/>
  <c r="BI142" i="52"/>
  <c r="BH142" i="52"/>
  <c r="BG142" i="52"/>
  <c r="BF142" i="52"/>
  <c r="T142" i="52"/>
  <c r="R142" i="52"/>
  <c r="P142" i="52"/>
  <c r="J142" i="52"/>
  <c r="BE142" i="52"/>
  <c r="BK141" i="52"/>
  <c r="BI141" i="52"/>
  <c r="BH141" i="52"/>
  <c r="BG141" i="52"/>
  <c r="BF141" i="52"/>
  <c r="T141" i="52"/>
  <c r="R141" i="52"/>
  <c r="P141" i="52"/>
  <c r="J141" i="52"/>
  <c r="BE141" i="52"/>
  <c r="BK140" i="52"/>
  <c r="BI140" i="52"/>
  <c r="BH140" i="52"/>
  <c r="BG140" i="52"/>
  <c r="BF140" i="52"/>
  <c r="T140" i="52"/>
  <c r="R140" i="52"/>
  <c r="P140" i="52"/>
  <c r="J140" i="52"/>
  <c r="BE140" i="52"/>
  <c r="BK139" i="52"/>
  <c r="BI139" i="52"/>
  <c r="BH139" i="52"/>
  <c r="BG139" i="52"/>
  <c r="BF139" i="52"/>
  <c r="T139" i="52"/>
  <c r="R139" i="52"/>
  <c r="P139" i="52"/>
  <c r="J139" i="52"/>
  <c r="BE139" i="52"/>
  <c r="BK138" i="52"/>
  <c r="BI138" i="52"/>
  <c r="BH138" i="52"/>
  <c r="BG138" i="52"/>
  <c r="BF138" i="52"/>
  <c r="T138" i="52"/>
  <c r="R138" i="52"/>
  <c r="P138" i="52"/>
  <c r="J138" i="52"/>
  <c r="BE138" i="52"/>
  <c r="BK137" i="52"/>
  <c r="BI137" i="52"/>
  <c r="BH137" i="52"/>
  <c r="BG137" i="52"/>
  <c r="BF137" i="52"/>
  <c r="T137" i="52"/>
  <c r="R137" i="52"/>
  <c r="P137" i="52"/>
  <c r="J137" i="52"/>
  <c r="BE137" i="52"/>
  <c r="BK136" i="52"/>
  <c r="BI136" i="52"/>
  <c r="BH136" i="52"/>
  <c r="BG136" i="52"/>
  <c r="BF136" i="52"/>
  <c r="T136" i="52"/>
  <c r="R136" i="52"/>
  <c r="P136" i="52"/>
  <c r="J136" i="52"/>
  <c r="BE136" i="52"/>
  <c r="BK135" i="52"/>
  <c r="BI135" i="52"/>
  <c r="BH135" i="52"/>
  <c r="BG135" i="52"/>
  <c r="BF135" i="52"/>
  <c r="T135" i="52"/>
  <c r="R135" i="52"/>
  <c r="P135" i="52"/>
  <c r="J135" i="52"/>
  <c r="BE135" i="52"/>
  <c r="BK134" i="52"/>
  <c r="BI134" i="52"/>
  <c r="BH134" i="52"/>
  <c r="BG134" i="52"/>
  <c r="BF134" i="52"/>
  <c r="T134" i="52"/>
  <c r="R134" i="52"/>
  <c r="P134" i="52"/>
  <c r="J134" i="52"/>
  <c r="BE134" i="52"/>
  <c r="BK133" i="52"/>
  <c r="BI133" i="52"/>
  <c r="BH133" i="52"/>
  <c r="BG133" i="52"/>
  <c r="BF133" i="52"/>
  <c r="T133" i="52"/>
  <c r="R133" i="52"/>
  <c r="P133" i="52"/>
  <c r="J133" i="52"/>
  <c r="BE133" i="52"/>
  <c r="BK131" i="52"/>
  <c r="BI131" i="52"/>
  <c r="BH131" i="52"/>
  <c r="BG131" i="52"/>
  <c r="BF131" i="52"/>
  <c r="T131" i="52"/>
  <c r="R131" i="52"/>
  <c r="P131" i="52"/>
  <c r="J131" i="52"/>
  <c r="BE131" i="52"/>
  <c r="BK129" i="52"/>
  <c r="BI129" i="52"/>
  <c r="BH129" i="52"/>
  <c r="BG129" i="52"/>
  <c r="BF129" i="52"/>
  <c r="T129" i="52"/>
  <c r="R129" i="52"/>
  <c r="R128" i="52"/>
  <c r="P129" i="52"/>
  <c r="J129" i="52"/>
  <c r="BE129" i="52"/>
  <c r="BK128" i="52"/>
  <c r="J128" i="52"/>
  <c r="J64" i="52"/>
  <c r="BK127" i="52"/>
  <c r="BI127" i="52"/>
  <c r="BH127" i="52"/>
  <c r="BG127" i="52"/>
  <c r="BF127" i="52"/>
  <c r="T127" i="52"/>
  <c r="R127" i="52"/>
  <c r="P127" i="52"/>
  <c r="J127" i="52"/>
  <c r="BE127" i="52"/>
  <c r="BK126" i="52"/>
  <c r="BI126" i="52"/>
  <c r="BH126" i="52"/>
  <c r="BG126" i="52"/>
  <c r="BF126" i="52"/>
  <c r="J126" i="52"/>
  <c r="BE126" i="52"/>
  <c r="T126" i="52"/>
  <c r="R126" i="52"/>
  <c r="P126" i="52"/>
  <c r="BK125" i="52"/>
  <c r="BI125" i="52"/>
  <c r="BH125" i="52"/>
  <c r="BG125" i="52"/>
  <c r="BF125" i="52"/>
  <c r="T125" i="52"/>
  <c r="R125" i="52"/>
  <c r="P125" i="52"/>
  <c r="J125" i="52"/>
  <c r="BE125" i="52"/>
  <c r="BK123" i="52"/>
  <c r="BI123" i="52"/>
  <c r="BH123" i="52"/>
  <c r="BG123" i="52"/>
  <c r="BF123" i="52"/>
  <c r="T123" i="52"/>
  <c r="R123" i="52"/>
  <c r="P123" i="52"/>
  <c r="J123" i="52"/>
  <c r="BE123" i="52"/>
  <c r="BK122" i="52"/>
  <c r="BI122" i="52"/>
  <c r="BH122" i="52"/>
  <c r="BG122" i="52"/>
  <c r="BF122" i="52"/>
  <c r="T122" i="52"/>
  <c r="R122" i="52"/>
  <c r="P122" i="52"/>
  <c r="J122" i="52"/>
  <c r="BE122" i="52"/>
  <c r="BK121" i="52"/>
  <c r="BI121" i="52"/>
  <c r="BH121" i="52"/>
  <c r="BG121" i="52"/>
  <c r="BF121" i="52"/>
  <c r="J121" i="52"/>
  <c r="BE121" i="52"/>
  <c r="T121" i="52"/>
  <c r="R121" i="52"/>
  <c r="P121" i="52"/>
  <c r="BK120" i="52"/>
  <c r="BI120" i="52"/>
  <c r="BH120" i="52"/>
  <c r="BG120" i="52"/>
  <c r="BF120" i="52"/>
  <c r="T120" i="52"/>
  <c r="R120" i="52"/>
  <c r="P120" i="52"/>
  <c r="J120" i="52"/>
  <c r="BE120" i="52"/>
  <c r="BK119" i="52"/>
  <c r="BI119" i="52"/>
  <c r="BH119" i="52"/>
  <c r="BG119" i="52"/>
  <c r="BF119" i="52"/>
  <c r="T119" i="52"/>
  <c r="T116" i="52"/>
  <c r="T117" i="52"/>
  <c r="T118" i="52"/>
  <c r="T115" i="52"/>
  <c r="R119" i="52"/>
  <c r="P119" i="52"/>
  <c r="J119" i="52"/>
  <c r="BE119" i="52"/>
  <c r="BK118" i="52"/>
  <c r="BI118" i="52"/>
  <c r="BH118" i="52"/>
  <c r="BG118" i="52"/>
  <c r="BF118" i="52"/>
  <c r="R118" i="52"/>
  <c r="P118" i="52"/>
  <c r="J118" i="52"/>
  <c r="BE118" i="52"/>
  <c r="BK117" i="52"/>
  <c r="BI117" i="52"/>
  <c r="BH117" i="52"/>
  <c r="BG117" i="52"/>
  <c r="BF117" i="52"/>
  <c r="R117" i="52"/>
  <c r="P117" i="52"/>
  <c r="J117" i="52"/>
  <c r="BE117" i="52"/>
  <c r="BK116" i="52"/>
  <c r="BI116" i="52"/>
  <c r="BH116" i="52"/>
  <c r="BG116" i="52"/>
  <c r="BF116" i="52"/>
  <c r="R116" i="52"/>
  <c r="P116" i="52"/>
  <c r="J116" i="52"/>
  <c r="BE116" i="52"/>
  <c r="P115" i="52"/>
  <c r="BK113" i="52"/>
  <c r="BI113" i="52"/>
  <c r="BH113" i="52"/>
  <c r="BG113" i="52"/>
  <c r="BF113" i="52"/>
  <c r="T113" i="52"/>
  <c r="R113" i="52"/>
  <c r="P113" i="52"/>
  <c r="J113" i="52"/>
  <c r="BE113" i="52"/>
  <c r="BK111" i="52"/>
  <c r="BI111" i="52"/>
  <c r="BH111" i="52"/>
  <c r="BG111" i="52"/>
  <c r="BF111" i="52"/>
  <c r="T111" i="52"/>
  <c r="R111" i="52"/>
  <c r="P111" i="52"/>
  <c r="J111" i="52"/>
  <c r="BE111" i="52"/>
  <c r="BK110" i="52"/>
  <c r="BI110" i="52"/>
  <c r="BH110" i="52"/>
  <c r="BG110" i="52"/>
  <c r="BF110" i="52"/>
  <c r="T110" i="52"/>
  <c r="R110" i="52"/>
  <c r="P110" i="52"/>
  <c r="J110" i="52"/>
  <c r="BE110" i="52"/>
  <c r="BK109" i="52"/>
  <c r="BI109" i="52"/>
  <c r="BH109" i="52"/>
  <c r="BG109" i="52"/>
  <c r="BF109" i="52"/>
  <c r="BF92" i="52"/>
  <c r="BF93" i="52"/>
  <c r="BF95" i="52"/>
  <c r="BF96" i="52"/>
  <c r="BF98" i="52"/>
  <c r="BF100" i="52"/>
  <c r="BF102" i="52"/>
  <c r="BF105" i="52"/>
  <c r="BF107" i="52"/>
  <c r="F34" i="52"/>
  <c r="T109" i="52"/>
  <c r="R109" i="52"/>
  <c r="P109" i="52"/>
  <c r="J109" i="52"/>
  <c r="BE109" i="52"/>
  <c r="BK107" i="52"/>
  <c r="BI107" i="52"/>
  <c r="BH107" i="52"/>
  <c r="BG107" i="52"/>
  <c r="T107" i="52"/>
  <c r="R107" i="52"/>
  <c r="P107" i="52"/>
  <c r="J107" i="52"/>
  <c r="BE107" i="52"/>
  <c r="BK105" i="52"/>
  <c r="BI105" i="52"/>
  <c r="BH105" i="52"/>
  <c r="BG105" i="52"/>
  <c r="T105" i="52"/>
  <c r="R105" i="52"/>
  <c r="R104" i="52"/>
  <c r="P105" i="52"/>
  <c r="J105" i="52"/>
  <c r="BE105" i="52"/>
  <c r="BK102" i="52"/>
  <c r="BK92" i="52"/>
  <c r="BK93" i="52"/>
  <c r="BK95" i="52"/>
  <c r="BK96" i="52"/>
  <c r="BK98" i="52"/>
  <c r="BK100" i="52"/>
  <c r="BK91" i="52"/>
  <c r="J91" i="52"/>
  <c r="J61" i="52"/>
  <c r="BI102" i="52"/>
  <c r="BH102" i="52"/>
  <c r="BG102" i="52"/>
  <c r="T102" i="52"/>
  <c r="R102" i="52"/>
  <c r="P102" i="52"/>
  <c r="J102" i="52"/>
  <c r="BE102" i="52"/>
  <c r="BI100" i="52"/>
  <c r="BH100" i="52"/>
  <c r="BG100" i="52"/>
  <c r="J100" i="52"/>
  <c r="BE100" i="52"/>
  <c r="T100" i="52"/>
  <c r="R100" i="52"/>
  <c r="P100" i="52"/>
  <c r="BI98" i="52"/>
  <c r="BH98" i="52"/>
  <c r="BG98" i="52"/>
  <c r="J98" i="52"/>
  <c r="BE98" i="52"/>
  <c r="T98" i="52"/>
  <c r="R98" i="52"/>
  <c r="P98" i="52"/>
  <c r="BI96" i="52"/>
  <c r="BH96" i="52"/>
  <c r="BG96" i="52"/>
  <c r="T96" i="52"/>
  <c r="R96" i="52"/>
  <c r="P96" i="52"/>
  <c r="J96" i="52"/>
  <c r="BE96" i="52"/>
  <c r="BI95" i="52"/>
  <c r="BH95" i="52"/>
  <c r="BG95" i="52"/>
  <c r="T95" i="52"/>
  <c r="T92" i="52"/>
  <c r="T93" i="52"/>
  <c r="T91" i="52"/>
  <c r="R95" i="52"/>
  <c r="P95" i="52"/>
  <c r="J95" i="52"/>
  <c r="BE95" i="52"/>
  <c r="BI93" i="52"/>
  <c r="BH93" i="52"/>
  <c r="BG93" i="52"/>
  <c r="J93" i="52"/>
  <c r="BE93" i="52"/>
  <c r="R93" i="52"/>
  <c r="P93" i="52"/>
  <c r="BI92" i="52"/>
  <c r="BH92" i="52"/>
  <c r="BG92" i="52"/>
  <c r="J92" i="52"/>
  <c r="BE92" i="52"/>
  <c r="R92" i="52"/>
  <c r="P92" i="52"/>
  <c r="P91" i="52"/>
  <c r="J86" i="52"/>
  <c r="F86" i="52"/>
  <c r="J85" i="52"/>
  <c r="F85" i="52"/>
  <c r="F83" i="52"/>
  <c r="J55" i="52"/>
  <c r="F55" i="52"/>
  <c r="J54" i="52"/>
  <c r="F54" i="52"/>
  <c r="F52" i="52"/>
  <c r="E50" i="52"/>
  <c r="E48" i="52"/>
  <c r="J37" i="52"/>
  <c r="J36" i="52"/>
  <c r="J35" i="52"/>
  <c r="J83" i="52"/>
  <c r="E79" i="52"/>
  <c r="BK206" i="51"/>
  <c r="BI206" i="51"/>
  <c r="BH206" i="51"/>
  <c r="BG206" i="51"/>
  <c r="BF206" i="51"/>
  <c r="T206" i="51"/>
  <c r="R206" i="51"/>
  <c r="P206" i="51"/>
  <c r="J206" i="51"/>
  <c r="BE206" i="51"/>
  <c r="BK205" i="51"/>
  <c r="BI205" i="51"/>
  <c r="BH205" i="51"/>
  <c r="BG205" i="51"/>
  <c r="BF205" i="51"/>
  <c r="T205" i="51"/>
  <c r="R205" i="51"/>
  <c r="P205" i="51"/>
  <c r="J205" i="51"/>
  <c r="BE205" i="51"/>
  <c r="BK204" i="51"/>
  <c r="BK203" i="51"/>
  <c r="J203" i="51"/>
  <c r="J79" i="51"/>
  <c r="BI204" i="51"/>
  <c r="BH204" i="51"/>
  <c r="BG204" i="51"/>
  <c r="BF204" i="51"/>
  <c r="T204" i="51"/>
  <c r="T203" i="51"/>
  <c r="R204" i="51"/>
  <c r="P204" i="51"/>
  <c r="P203" i="51"/>
  <c r="J204" i="51"/>
  <c r="BE204" i="51"/>
  <c r="BK202" i="51"/>
  <c r="BI202" i="51"/>
  <c r="BH202" i="51"/>
  <c r="BG202" i="51"/>
  <c r="BF202" i="51"/>
  <c r="T202" i="51"/>
  <c r="R202" i="51"/>
  <c r="P202" i="51"/>
  <c r="J202" i="51"/>
  <c r="BE202" i="51"/>
  <c r="BK201" i="51"/>
  <c r="BI201" i="51"/>
  <c r="BH201" i="51"/>
  <c r="BG201" i="51"/>
  <c r="BF201" i="51"/>
  <c r="T201" i="51"/>
  <c r="R201" i="51"/>
  <c r="P201" i="51"/>
  <c r="J201" i="51"/>
  <c r="BE201" i="51"/>
  <c r="BK200" i="51"/>
  <c r="BI200" i="51"/>
  <c r="BH200" i="51"/>
  <c r="BG200" i="51"/>
  <c r="BF200" i="51"/>
  <c r="T200" i="51"/>
  <c r="R200" i="51"/>
  <c r="P200" i="51"/>
  <c r="J200" i="51"/>
  <c r="BE200" i="51"/>
  <c r="BK199" i="51"/>
  <c r="BI199" i="51"/>
  <c r="BH199" i="51"/>
  <c r="BG199" i="51"/>
  <c r="BF199" i="51"/>
  <c r="T199" i="51"/>
  <c r="T198" i="51"/>
  <c r="R199" i="51"/>
  <c r="R198" i="51"/>
  <c r="P199" i="51"/>
  <c r="J199" i="51"/>
  <c r="BE199" i="51"/>
  <c r="BK197" i="51"/>
  <c r="BI197" i="51"/>
  <c r="BH197" i="51"/>
  <c r="BG197" i="51"/>
  <c r="BF197" i="51"/>
  <c r="T197" i="51"/>
  <c r="R197" i="51"/>
  <c r="P197" i="51"/>
  <c r="J197" i="51"/>
  <c r="BE197" i="51"/>
  <c r="BK196" i="51"/>
  <c r="BI196" i="51"/>
  <c r="BH196" i="51"/>
  <c r="BG196" i="51"/>
  <c r="BF196" i="51"/>
  <c r="T196" i="51"/>
  <c r="R196" i="51"/>
  <c r="P196" i="51"/>
  <c r="J196" i="51"/>
  <c r="BE196" i="51"/>
  <c r="BK195" i="51"/>
  <c r="BI195" i="51"/>
  <c r="BH195" i="51"/>
  <c r="BG195" i="51"/>
  <c r="BF195" i="51"/>
  <c r="T195" i="51"/>
  <c r="R195" i="51"/>
  <c r="P195" i="51"/>
  <c r="J195" i="51"/>
  <c r="BE195" i="51"/>
  <c r="BK194" i="51"/>
  <c r="BK193" i="51"/>
  <c r="BK192" i="51"/>
  <c r="J192" i="51"/>
  <c r="J77" i="51"/>
  <c r="BI194" i="51"/>
  <c r="BH194" i="51"/>
  <c r="BG194" i="51"/>
  <c r="BF194" i="51"/>
  <c r="T194" i="51"/>
  <c r="T193" i="51"/>
  <c r="T192" i="51"/>
  <c r="R194" i="51"/>
  <c r="P194" i="51"/>
  <c r="J194" i="51"/>
  <c r="BE194" i="51"/>
  <c r="BI193" i="51"/>
  <c r="BH193" i="51"/>
  <c r="BG193" i="51"/>
  <c r="BF193" i="51"/>
  <c r="R193" i="51"/>
  <c r="P193" i="51"/>
  <c r="P192" i="51"/>
  <c r="J193" i="51"/>
  <c r="BE193" i="51"/>
  <c r="BK191" i="51"/>
  <c r="BI191" i="51"/>
  <c r="BH191" i="51"/>
  <c r="BG191" i="51"/>
  <c r="BF191" i="51"/>
  <c r="T191" i="51"/>
  <c r="R191" i="51"/>
  <c r="P191" i="51"/>
  <c r="J191" i="51"/>
  <c r="BE191" i="51"/>
  <c r="BK190" i="51"/>
  <c r="BI190" i="51"/>
  <c r="BH190" i="51"/>
  <c r="BG190" i="51"/>
  <c r="BF190" i="51"/>
  <c r="T190" i="51"/>
  <c r="R190" i="51"/>
  <c r="P190" i="51"/>
  <c r="J190" i="51"/>
  <c r="BE190" i="51"/>
  <c r="BK189" i="51"/>
  <c r="BI189" i="51"/>
  <c r="BH189" i="51"/>
  <c r="BG189" i="51"/>
  <c r="BF189" i="51"/>
  <c r="T189" i="51"/>
  <c r="R189" i="51"/>
  <c r="P189" i="51"/>
  <c r="J189" i="51"/>
  <c r="BE189" i="51"/>
  <c r="BK188" i="51"/>
  <c r="BI188" i="51"/>
  <c r="BH188" i="51"/>
  <c r="BG188" i="51"/>
  <c r="BF188" i="51"/>
  <c r="T188" i="51"/>
  <c r="R188" i="51"/>
  <c r="P188" i="51"/>
  <c r="J188" i="51"/>
  <c r="BE188" i="51"/>
  <c r="BK187" i="51"/>
  <c r="BI187" i="51"/>
  <c r="BH187" i="51"/>
  <c r="BG187" i="51"/>
  <c r="BF187" i="51"/>
  <c r="T187" i="51"/>
  <c r="R187" i="51"/>
  <c r="P187" i="51"/>
  <c r="J187" i="51"/>
  <c r="BE187" i="51"/>
  <c r="BK186" i="51"/>
  <c r="BI186" i="51"/>
  <c r="BH186" i="51"/>
  <c r="BG186" i="51"/>
  <c r="BF186" i="51"/>
  <c r="T186" i="51"/>
  <c r="R186" i="51"/>
  <c r="R185" i="51"/>
  <c r="P186" i="51"/>
  <c r="J186" i="51"/>
  <c r="BE186" i="51"/>
  <c r="BK184" i="51"/>
  <c r="BI184" i="51"/>
  <c r="BH184" i="51"/>
  <c r="BG184" i="51"/>
  <c r="BF184" i="51"/>
  <c r="T184" i="51"/>
  <c r="R184" i="51"/>
  <c r="P184" i="51"/>
  <c r="J184" i="51"/>
  <c r="BE184" i="51"/>
  <c r="BK183" i="51"/>
  <c r="BI183" i="51"/>
  <c r="BH183" i="51"/>
  <c r="BG183" i="51"/>
  <c r="BF183" i="51"/>
  <c r="T183" i="51"/>
  <c r="R183" i="51"/>
  <c r="P183" i="51"/>
  <c r="J183" i="51"/>
  <c r="BE183" i="51"/>
  <c r="BK182" i="51"/>
  <c r="BI182" i="51"/>
  <c r="BH182" i="51"/>
  <c r="BG182" i="51"/>
  <c r="BF182" i="51"/>
  <c r="T182" i="51"/>
  <c r="R182" i="51"/>
  <c r="P182" i="51"/>
  <c r="J182" i="51"/>
  <c r="BE182" i="51"/>
  <c r="BK181" i="51"/>
  <c r="BI181" i="51"/>
  <c r="BH181" i="51"/>
  <c r="BG181" i="51"/>
  <c r="BF181" i="51"/>
  <c r="T181" i="51"/>
  <c r="R181" i="51"/>
  <c r="P181" i="51"/>
  <c r="J181" i="51"/>
  <c r="BE181" i="51"/>
  <c r="BK180" i="51"/>
  <c r="BI180" i="51"/>
  <c r="BH180" i="51"/>
  <c r="BG180" i="51"/>
  <c r="BF180" i="51"/>
  <c r="T180" i="51"/>
  <c r="T179" i="51"/>
  <c r="T178" i="51"/>
  <c r="R180" i="51"/>
  <c r="P180" i="51"/>
  <c r="J180" i="51"/>
  <c r="BE180" i="51"/>
  <c r="BK179" i="51"/>
  <c r="BI179" i="51"/>
  <c r="BH179" i="51"/>
  <c r="BG179" i="51"/>
  <c r="BF179" i="51"/>
  <c r="R179" i="51"/>
  <c r="P179" i="51"/>
  <c r="P178" i="51"/>
  <c r="J179" i="51"/>
  <c r="BE179" i="51"/>
  <c r="BK177" i="51"/>
  <c r="BI177" i="51"/>
  <c r="BH177" i="51"/>
  <c r="BG177" i="51"/>
  <c r="BF177" i="51"/>
  <c r="T177" i="51"/>
  <c r="R177" i="51"/>
  <c r="P177" i="51"/>
  <c r="J177" i="51"/>
  <c r="BE177" i="51"/>
  <c r="BK176" i="51"/>
  <c r="BI176" i="51"/>
  <c r="BH176" i="51"/>
  <c r="BG176" i="51"/>
  <c r="BF176" i="51"/>
  <c r="T176" i="51"/>
  <c r="R176" i="51"/>
  <c r="P176" i="51"/>
  <c r="J176" i="51"/>
  <c r="BE176" i="51"/>
  <c r="BK175" i="51"/>
  <c r="BI175" i="51"/>
  <c r="BH175" i="51"/>
  <c r="BG175" i="51"/>
  <c r="BF175" i="51"/>
  <c r="T175" i="51"/>
  <c r="R175" i="51"/>
  <c r="R174" i="51"/>
  <c r="P175" i="51"/>
  <c r="P174" i="51"/>
  <c r="J175" i="51"/>
  <c r="BE175" i="51"/>
  <c r="BK173" i="51"/>
  <c r="BI173" i="51"/>
  <c r="BH173" i="51"/>
  <c r="BG173" i="51"/>
  <c r="BF173" i="51"/>
  <c r="T173" i="51"/>
  <c r="R173" i="51"/>
  <c r="P173" i="51"/>
  <c r="J173" i="51"/>
  <c r="BE173" i="51"/>
  <c r="BK172" i="51"/>
  <c r="BI172" i="51"/>
  <c r="BH172" i="51"/>
  <c r="BG172" i="51"/>
  <c r="BF172" i="51"/>
  <c r="T172" i="51"/>
  <c r="T171" i="51"/>
  <c r="T170" i="51"/>
  <c r="R172" i="51"/>
  <c r="P172" i="51"/>
  <c r="J172" i="51"/>
  <c r="BE172" i="51"/>
  <c r="BK171" i="51"/>
  <c r="BI171" i="51"/>
  <c r="BH171" i="51"/>
  <c r="BG171" i="51"/>
  <c r="BF171" i="51"/>
  <c r="R171" i="51"/>
  <c r="R170" i="51"/>
  <c r="P171" i="51"/>
  <c r="P170" i="51"/>
  <c r="J171" i="51"/>
  <c r="BE171" i="51"/>
  <c r="BK169" i="51"/>
  <c r="BI169" i="51"/>
  <c r="BH169" i="51"/>
  <c r="BG169" i="51"/>
  <c r="BF169" i="51"/>
  <c r="T169" i="51"/>
  <c r="R169" i="51"/>
  <c r="P169" i="51"/>
  <c r="J169" i="51"/>
  <c r="BE169" i="51"/>
  <c r="BK168" i="51"/>
  <c r="BI168" i="51"/>
  <c r="BH168" i="51"/>
  <c r="BG168" i="51"/>
  <c r="BF168" i="51"/>
  <c r="T168" i="51"/>
  <c r="R168" i="51"/>
  <c r="P168" i="51"/>
  <c r="J168" i="51"/>
  <c r="BE168" i="51"/>
  <c r="BK167" i="51"/>
  <c r="BI167" i="51"/>
  <c r="BH167" i="51"/>
  <c r="BG167" i="51"/>
  <c r="BF167" i="51"/>
  <c r="T167" i="51"/>
  <c r="R167" i="51"/>
  <c r="R165" i="51"/>
  <c r="R166" i="51"/>
  <c r="R164" i="51"/>
  <c r="P167" i="51"/>
  <c r="J167" i="51"/>
  <c r="BE167" i="51"/>
  <c r="BK166" i="51"/>
  <c r="BI166" i="51"/>
  <c r="BH166" i="51"/>
  <c r="BG166" i="51"/>
  <c r="BF166" i="51"/>
  <c r="T166" i="51"/>
  <c r="P166" i="51"/>
  <c r="J166" i="51"/>
  <c r="BE166" i="51"/>
  <c r="BK165" i="51"/>
  <c r="BI165" i="51"/>
  <c r="BH165" i="51"/>
  <c r="BG165" i="51"/>
  <c r="BF165" i="51"/>
  <c r="T165" i="51"/>
  <c r="P165" i="51"/>
  <c r="P164" i="51"/>
  <c r="J165" i="51"/>
  <c r="BE165" i="51"/>
  <c r="BK163" i="51"/>
  <c r="BI163" i="51"/>
  <c r="BH163" i="51"/>
  <c r="BG163" i="51"/>
  <c r="BF163" i="51"/>
  <c r="T163" i="51"/>
  <c r="R163" i="51"/>
  <c r="P163" i="51"/>
  <c r="J163" i="51"/>
  <c r="BE163" i="51"/>
  <c r="BK162" i="51"/>
  <c r="BI162" i="51"/>
  <c r="BH162" i="51"/>
  <c r="BG162" i="51"/>
  <c r="BF162" i="51"/>
  <c r="T162" i="51"/>
  <c r="R162" i="51"/>
  <c r="P162" i="51"/>
  <c r="J162" i="51"/>
  <c r="BE162" i="51"/>
  <c r="BK161" i="51"/>
  <c r="BK160" i="51"/>
  <c r="BK159" i="51"/>
  <c r="J159" i="51"/>
  <c r="J71" i="51"/>
  <c r="BI161" i="51"/>
  <c r="BH161" i="51"/>
  <c r="BG161" i="51"/>
  <c r="BF161" i="51"/>
  <c r="T161" i="51"/>
  <c r="T160" i="51"/>
  <c r="T159" i="51"/>
  <c r="R161" i="51"/>
  <c r="P161" i="51"/>
  <c r="J161" i="51"/>
  <c r="BE161" i="51"/>
  <c r="BI160" i="51"/>
  <c r="BH160" i="51"/>
  <c r="BG160" i="51"/>
  <c r="BF160" i="51"/>
  <c r="R160" i="51"/>
  <c r="P160" i="51"/>
  <c r="J160" i="51"/>
  <c r="BE160" i="51"/>
  <c r="P159" i="51"/>
  <c r="BK158" i="51"/>
  <c r="BI158" i="51"/>
  <c r="BH158" i="51"/>
  <c r="BG158" i="51"/>
  <c r="BF158" i="51"/>
  <c r="T158" i="51"/>
  <c r="R158" i="51"/>
  <c r="P158" i="51"/>
  <c r="J158" i="51"/>
  <c r="BE158" i="51"/>
  <c r="BK157" i="51"/>
  <c r="BI157" i="51"/>
  <c r="BH157" i="51"/>
  <c r="BG157" i="51"/>
  <c r="BF157" i="51"/>
  <c r="T157" i="51"/>
  <c r="R157" i="51"/>
  <c r="P157" i="51"/>
  <c r="J157" i="51"/>
  <c r="BE157" i="51"/>
  <c r="BK156" i="51"/>
  <c r="BI156" i="51"/>
  <c r="BH156" i="51"/>
  <c r="BG156" i="51"/>
  <c r="BF156" i="51"/>
  <c r="T156" i="51"/>
  <c r="R156" i="51"/>
  <c r="P156" i="51"/>
  <c r="J156" i="51"/>
  <c r="BE156" i="51"/>
  <c r="BK155" i="51"/>
  <c r="BI155" i="51"/>
  <c r="BH155" i="51"/>
  <c r="BG155" i="51"/>
  <c r="BF155" i="51"/>
  <c r="T155" i="51"/>
  <c r="R155" i="51"/>
  <c r="P155" i="51"/>
  <c r="J155" i="51"/>
  <c r="BE155" i="51"/>
  <c r="BK154" i="51"/>
  <c r="BI154" i="51"/>
  <c r="BH154" i="51"/>
  <c r="BG154" i="51"/>
  <c r="BF154" i="51"/>
  <c r="T154" i="51"/>
  <c r="R154" i="51"/>
  <c r="P154" i="51"/>
  <c r="J154" i="51"/>
  <c r="BE154" i="51"/>
  <c r="BK153" i="51"/>
  <c r="BI153" i="51"/>
  <c r="BH153" i="51"/>
  <c r="BG153" i="51"/>
  <c r="BF153" i="51"/>
  <c r="T153" i="51"/>
  <c r="R153" i="51"/>
  <c r="P153" i="51"/>
  <c r="J153" i="51"/>
  <c r="BE153" i="51"/>
  <c r="BK152" i="51"/>
  <c r="BI152" i="51"/>
  <c r="BH152" i="51"/>
  <c r="BG152" i="51"/>
  <c r="BF152" i="51"/>
  <c r="T152" i="51"/>
  <c r="R152" i="51"/>
  <c r="P152" i="51"/>
  <c r="J152" i="51"/>
  <c r="BE152" i="51"/>
  <c r="BK151" i="51"/>
  <c r="BI151" i="51"/>
  <c r="BH151" i="51"/>
  <c r="BG151" i="51"/>
  <c r="BF151" i="51"/>
  <c r="T151" i="51"/>
  <c r="R151" i="51"/>
  <c r="R150" i="51"/>
  <c r="R149" i="51"/>
  <c r="P151" i="51"/>
  <c r="J151" i="51"/>
  <c r="BE151" i="51"/>
  <c r="BK150" i="51"/>
  <c r="BI150" i="51"/>
  <c r="BH150" i="51"/>
  <c r="BG150" i="51"/>
  <c r="BF150" i="51"/>
  <c r="T150" i="51"/>
  <c r="P150" i="51"/>
  <c r="P149" i="51"/>
  <c r="J150" i="51"/>
  <c r="BE150" i="51"/>
  <c r="BK148" i="51"/>
  <c r="BI148" i="51"/>
  <c r="BH148" i="51"/>
  <c r="BG148" i="51"/>
  <c r="BF148" i="51"/>
  <c r="T148" i="51"/>
  <c r="R148" i="51"/>
  <c r="P148" i="51"/>
  <c r="J148" i="51"/>
  <c r="BE148" i="51"/>
  <c r="BK147" i="51"/>
  <c r="BI147" i="51"/>
  <c r="BH147" i="51"/>
  <c r="BG147" i="51"/>
  <c r="BF147" i="51"/>
  <c r="T147" i="51"/>
  <c r="R147" i="51"/>
  <c r="P147" i="51"/>
  <c r="J147" i="51"/>
  <c r="BE147" i="51"/>
  <c r="BK146" i="51"/>
  <c r="BI146" i="51"/>
  <c r="BH146" i="51"/>
  <c r="BG146" i="51"/>
  <c r="BF146" i="51"/>
  <c r="T146" i="51"/>
  <c r="R146" i="51"/>
  <c r="P146" i="51"/>
  <c r="J146" i="51"/>
  <c r="BE146" i="51"/>
  <c r="BK145" i="51"/>
  <c r="BI145" i="51"/>
  <c r="BH145" i="51"/>
  <c r="BG145" i="51"/>
  <c r="BF145" i="51"/>
  <c r="T145" i="51"/>
  <c r="R145" i="51"/>
  <c r="P145" i="51"/>
  <c r="J145" i="51"/>
  <c r="BE145" i="51"/>
  <c r="BK144" i="51"/>
  <c r="BI144" i="51"/>
  <c r="BH144" i="51"/>
  <c r="BG144" i="51"/>
  <c r="BF144" i="51"/>
  <c r="T144" i="51"/>
  <c r="R144" i="51"/>
  <c r="P144" i="51"/>
  <c r="J144" i="51"/>
  <c r="BE144" i="51"/>
  <c r="BK143" i="51"/>
  <c r="BK142" i="51"/>
  <c r="J142" i="51"/>
  <c r="J69" i="51"/>
  <c r="BI143" i="51"/>
  <c r="BH143" i="51"/>
  <c r="BG143" i="51"/>
  <c r="BF143" i="51"/>
  <c r="T143" i="51"/>
  <c r="T142" i="51"/>
  <c r="R143" i="51"/>
  <c r="P143" i="51"/>
  <c r="P142" i="51"/>
  <c r="J143" i="51"/>
  <c r="BE143" i="51"/>
  <c r="BK141" i="51"/>
  <c r="BI141" i="51"/>
  <c r="BH141" i="51"/>
  <c r="BG141" i="51"/>
  <c r="BF141" i="51"/>
  <c r="T141" i="51"/>
  <c r="R141" i="51"/>
  <c r="P141" i="51"/>
  <c r="J141" i="51"/>
  <c r="BE141" i="51"/>
  <c r="BK140" i="51"/>
  <c r="BI140" i="51"/>
  <c r="BH140" i="51"/>
  <c r="BG140" i="51"/>
  <c r="BF140" i="51"/>
  <c r="T140" i="51"/>
  <c r="R140" i="51"/>
  <c r="P140" i="51"/>
  <c r="J140" i="51"/>
  <c r="BE140" i="51"/>
  <c r="BK139" i="51"/>
  <c r="BI139" i="51"/>
  <c r="BH139" i="51"/>
  <c r="BG139" i="51"/>
  <c r="BF139" i="51"/>
  <c r="T139" i="51"/>
  <c r="R139" i="51"/>
  <c r="R138" i="51"/>
  <c r="P139" i="51"/>
  <c r="P138" i="51"/>
  <c r="J139" i="51"/>
  <c r="BE139" i="51"/>
  <c r="BK136" i="51"/>
  <c r="BK135" i="51"/>
  <c r="J135" i="51"/>
  <c r="J66" i="51"/>
  <c r="BI136" i="51"/>
  <c r="BH136" i="51"/>
  <c r="BG136" i="51"/>
  <c r="BF136" i="51"/>
  <c r="T136" i="51"/>
  <c r="T135" i="51"/>
  <c r="R136" i="51"/>
  <c r="R135" i="51"/>
  <c r="P136" i="51"/>
  <c r="P135" i="51"/>
  <c r="J136" i="51"/>
  <c r="BE136" i="51"/>
  <c r="BK134" i="51"/>
  <c r="BI134" i="51"/>
  <c r="BH134" i="51"/>
  <c r="BG134" i="51"/>
  <c r="BF134" i="51"/>
  <c r="T134" i="51"/>
  <c r="R134" i="51"/>
  <c r="P134" i="51"/>
  <c r="J134" i="51"/>
  <c r="BE134" i="51"/>
  <c r="BK133" i="51"/>
  <c r="BI133" i="51"/>
  <c r="BH133" i="51"/>
  <c r="BG133" i="51"/>
  <c r="BF133" i="51"/>
  <c r="T133" i="51"/>
  <c r="T131" i="51"/>
  <c r="T132" i="51"/>
  <c r="T130" i="51"/>
  <c r="R133" i="51"/>
  <c r="P133" i="51"/>
  <c r="J133" i="51"/>
  <c r="BE133" i="51"/>
  <c r="BK132" i="51"/>
  <c r="BI132" i="51"/>
  <c r="BH132" i="51"/>
  <c r="BG132" i="51"/>
  <c r="BF132" i="51"/>
  <c r="R132" i="51"/>
  <c r="P132" i="51"/>
  <c r="J132" i="51"/>
  <c r="BE132" i="51"/>
  <c r="BK131" i="51"/>
  <c r="BI131" i="51"/>
  <c r="BH131" i="51"/>
  <c r="BG131" i="51"/>
  <c r="BF131" i="51"/>
  <c r="R131" i="51"/>
  <c r="P131" i="51"/>
  <c r="P130" i="51"/>
  <c r="J131" i="51"/>
  <c r="BE131" i="51"/>
  <c r="BK129" i="51"/>
  <c r="BI129" i="51"/>
  <c r="BH129" i="51"/>
  <c r="BG129" i="51"/>
  <c r="BF129" i="51"/>
  <c r="T129" i="51"/>
  <c r="R129" i="51"/>
  <c r="P129" i="51"/>
  <c r="J129" i="51"/>
  <c r="BE129" i="51"/>
  <c r="BK128" i="51"/>
  <c r="BI128" i="51"/>
  <c r="BH128" i="51"/>
  <c r="BG128" i="51"/>
  <c r="BF128" i="51"/>
  <c r="T128" i="51"/>
  <c r="R128" i="51"/>
  <c r="P128" i="51"/>
  <c r="J128" i="51"/>
  <c r="BE128" i="51"/>
  <c r="BK127" i="51"/>
  <c r="BI127" i="51"/>
  <c r="BH127" i="51"/>
  <c r="BG127" i="51"/>
  <c r="BF127" i="51"/>
  <c r="T127" i="51"/>
  <c r="R127" i="51"/>
  <c r="P127" i="51"/>
  <c r="J127" i="51"/>
  <c r="BE127" i="51"/>
  <c r="BK126" i="51"/>
  <c r="BI126" i="51"/>
  <c r="BH126" i="51"/>
  <c r="BG126" i="51"/>
  <c r="BF126" i="51"/>
  <c r="T126" i="51"/>
  <c r="R126" i="51"/>
  <c r="P126" i="51"/>
  <c r="J126" i="51"/>
  <c r="BE126" i="51"/>
  <c r="BK125" i="51"/>
  <c r="BI125" i="51"/>
  <c r="BH125" i="51"/>
  <c r="BG125" i="51"/>
  <c r="BF125" i="51"/>
  <c r="T125" i="51"/>
  <c r="R125" i="51"/>
  <c r="P125" i="51"/>
  <c r="J125" i="51"/>
  <c r="BE125" i="51"/>
  <c r="BK124" i="51"/>
  <c r="BI124" i="51"/>
  <c r="BH124" i="51"/>
  <c r="BG124" i="51"/>
  <c r="BF124" i="51"/>
  <c r="T124" i="51"/>
  <c r="R124" i="51"/>
  <c r="P124" i="51"/>
  <c r="J124" i="51"/>
  <c r="BE124" i="51"/>
  <c r="BK123" i="51"/>
  <c r="BI123" i="51"/>
  <c r="BH123" i="51"/>
  <c r="BG123" i="51"/>
  <c r="BF123" i="51"/>
  <c r="T123" i="51"/>
  <c r="R123" i="51"/>
  <c r="P123" i="51"/>
  <c r="J123" i="51"/>
  <c r="BE123" i="51"/>
  <c r="BK122" i="51"/>
  <c r="BI122" i="51"/>
  <c r="BH122" i="51"/>
  <c r="BG122" i="51"/>
  <c r="BF122" i="51"/>
  <c r="T122" i="51"/>
  <c r="R122" i="51"/>
  <c r="P122" i="51"/>
  <c r="J122" i="51"/>
  <c r="BE122" i="51"/>
  <c r="BK121" i="51"/>
  <c r="BK120" i="51"/>
  <c r="J120" i="51"/>
  <c r="J64" i="51"/>
  <c r="BI121" i="51"/>
  <c r="BH121" i="51"/>
  <c r="BG121" i="51"/>
  <c r="BF121" i="51"/>
  <c r="T121" i="51"/>
  <c r="R121" i="51"/>
  <c r="R120" i="51"/>
  <c r="P121" i="51"/>
  <c r="J121" i="51"/>
  <c r="BE121" i="51"/>
  <c r="BK119" i="51"/>
  <c r="BI119" i="51"/>
  <c r="BH119" i="51"/>
  <c r="BG119" i="51"/>
  <c r="BF119" i="51"/>
  <c r="T119" i="51"/>
  <c r="R119" i="51"/>
  <c r="P119" i="51"/>
  <c r="J119" i="51"/>
  <c r="BE119" i="51"/>
  <c r="BK118" i="51"/>
  <c r="BI118" i="51"/>
  <c r="BH118" i="51"/>
  <c r="BG118" i="51"/>
  <c r="BF118" i="51"/>
  <c r="T118" i="51"/>
  <c r="T115" i="51"/>
  <c r="T116" i="51"/>
  <c r="T117" i="51"/>
  <c r="T114" i="51"/>
  <c r="R118" i="51"/>
  <c r="P118" i="51"/>
  <c r="J118" i="51"/>
  <c r="BE118" i="51"/>
  <c r="BK117" i="51"/>
  <c r="BI117" i="51"/>
  <c r="BH117" i="51"/>
  <c r="BG117" i="51"/>
  <c r="BF117" i="51"/>
  <c r="R117" i="51"/>
  <c r="P117" i="51"/>
  <c r="J117" i="51"/>
  <c r="BE117" i="51"/>
  <c r="BK116" i="51"/>
  <c r="BI116" i="51"/>
  <c r="BH116" i="51"/>
  <c r="BG116" i="51"/>
  <c r="BF116" i="51"/>
  <c r="R116" i="51"/>
  <c r="P116" i="51"/>
  <c r="J116" i="51"/>
  <c r="BE116" i="51"/>
  <c r="BK115" i="51"/>
  <c r="BI115" i="51"/>
  <c r="BH115" i="51"/>
  <c r="BG115" i="51"/>
  <c r="BF115" i="51"/>
  <c r="R115" i="51"/>
  <c r="P115" i="51"/>
  <c r="J115" i="51"/>
  <c r="BE115" i="51"/>
  <c r="P114" i="51"/>
  <c r="BK113" i="51"/>
  <c r="BI113" i="51"/>
  <c r="BH113" i="51"/>
  <c r="BG113" i="51"/>
  <c r="BF113" i="51"/>
  <c r="T113" i="51"/>
  <c r="R113" i="51"/>
  <c r="P113" i="51"/>
  <c r="J113" i="51"/>
  <c r="BE113" i="51"/>
  <c r="BK112" i="51"/>
  <c r="BI112" i="51"/>
  <c r="BH112" i="51"/>
  <c r="BG112" i="51"/>
  <c r="BF112" i="51"/>
  <c r="T112" i="51"/>
  <c r="R112" i="51"/>
  <c r="R110" i="51"/>
  <c r="R111" i="51"/>
  <c r="R109" i="51"/>
  <c r="P112" i="51"/>
  <c r="J112" i="51"/>
  <c r="BE112" i="51"/>
  <c r="BK111" i="51"/>
  <c r="BI111" i="51"/>
  <c r="BH111" i="51"/>
  <c r="BG111" i="51"/>
  <c r="BF111" i="51"/>
  <c r="T111" i="51"/>
  <c r="P111" i="51"/>
  <c r="J111" i="51"/>
  <c r="BE111" i="51"/>
  <c r="BK110" i="51"/>
  <c r="BK109" i="51"/>
  <c r="J109" i="51"/>
  <c r="J62" i="51"/>
  <c r="BI110" i="51"/>
  <c r="BH110" i="51"/>
  <c r="BG110" i="51"/>
  <c r="BF110" i="51"/>
  <c r="T110" i="51"/>
  <c r="P110" i="51"/>
  <c r="J110" i="51"/>
  <c r="BE110" i="51"/>
  <c r="BK108" i="51"/>
  <c r="BI108" i="51"/>
  <c r="BH108" i="51"/>
  <c r="BG108" i="51"/>
  <c r="BF108" i="51"/>
  <c r="T108" i="51"/>
  <c r="R108" i="51"/>
  <c r="P108" i="51"/>
  <c r="J108" i="51"/>
  <c r="BE108" i="51"/>
  <c r="BK107" i="51"/>
  <c r="BI107" i="51"/>
  <c r="BH107" i="51"/>
  <c r="BG107" i="51"/>
  <c r="BF107" i="51"/>
  <c r="T107" i="51"/>
  <c r="R107" i="51"/>
  <c r="P107" i="51"/>
  <c r="J107" i="51"/>
  <c r="BE107" i="51"/>
  <c r="BK106" i="51"/>
  <c r="BI106" i="51"/>
  <c r="BH106" i="51"/>
  <c r="BG106" i="51"/>
  <c r="BF106" i="51"/>
  <c r="T106" i="51"/>
  <c r="R106" i="51"/>
  <c r="P106" i="51"/>
  <c r="J106" i="51"/>
  <c r="BE106" i="51"/>
  <c r="BK105" i="51"/>
  <c r="BI105" i="51"/>
  <c r="BH105" i="51"/>
  <c r="BG105" i="51"/>
  <c r="BF105" i="51"/>
  <c r="T105" i="51"/>
  <c r="R105" i="51"/>
  <c r="P105" i="51"/>
  <c r="P102" i="51"/>
  <c r="P103" i="51"/>
  <c r="P104" i="51"/>
  <c r="P101" i="51"/>
  <c r="J105" i="51"/>
  <c r="BE105" i="51"/>
  <c r="BK104" i="51"/>
  <c r="BI104" i="51"/>
  <c r="BH104" i="51"/>
  <c r="BG104" i="51"/>
  <c r="BF104" i="51"/>
  <c r="T104" i="51"/>
  <c r="R104" i="51"/>
  <c r="J104" i="51"/>
  <c r="BE104" i="51"/>
  <c r="BK103" i="51"/>
  <c r="BI103" i="51"/>
  <c r="BH103" i="51"/>
  <c r="BG103" i="51"/>
  <c r="BF103" i="51"/>
  <c r="T103" i="51"/>
  <c r="T102" i="51"/>
  <c r="T101" i="51"/>
  <c r="R103" i="51"/>
  <c r="J103" i="51"/>
  <c r="BE103" i="51"/>
  <c r="BK102" i="51"/>
  <c r="BI102" i="51"/>
  <c r="BH102" i="51"/>
  <c r="BG102" i="51"/>
  <c r="BF102" i="51"/>
  <c r="J34" i="51"/>
  <c r="R102" i="51"/>
  <c r="J102" i="51"/>
  <c r="BE102" i="51"/>
  <c r="J93" i="51"/>
  <c r="F93" i="51"/>
  <c r="E91" i="51"/>
  <c r="F52" i="51"/>
  <c r="E50" i="51"/>
  <c r="J37" i="51"/>
  <c r="J36" i="51"/>
  <c r="J35" i="51"/>
  <c r="J55" i="51"/>
  <c r="J54" i="51"/>
  <c r="F96" i="51"/>
  <c r="F95" i="51"/>
  <c r="J52" i="51"/>
  <c r="E89" i="51"/>
  <c r="R101" i="51"/>
  <c r="P198" i="51"/>
  <c r="R91" i="52"/>
  <c r="F37" i="52"/>
  <c r="R147" i="52"/>
  <c r="R179" i="52"/>
  <c r="P179" i="52"/>
  <c r="BK101" i="51"/>
  <c r="T109" i="51"/>
  <c r="T120" i="51"/>
  <c r="T100" i="51"/>
  <c r="BK149" i="51"/>
  <c r="J149" i="51"/>
  <c r="J70" i="51"/>
  <c r="BK164" i="51"/>
  <c r="J164" i="51"/>
  <c r="J72" i="51"/>
  <c r="BK170" i="51"/>
  <c r="J170" i="51"/>
  <c r="J73" i="51"/>
  <c r="BK178" i="51"/>
  <c r="J178" i="51"/>
  <c r="J75" i="51"/>
  <c r="P185" i="51"/>
  <c r="P137" i="51"/>
  <c r="R171" i="52"/>
  <c r="P171" i="52"/>
  <c r="T179" i="52"/>
  <c r="J95" i="51"/>
  <c r="P120" i="51"/>
  <c r="R178" i="51"/>
  <c r="T185" i="51"/>
  <c r="R192" i="51"/>
  <c r="BK114" i="51"/>
  <c r="J114" i="51"/>
  <c r="J63" i="51"/>
  <c r="BK138" i="51"/>
  <c r="J138" i="51"/>
  <c r="J68" i="51"/>
  <c r="R142" i="51"/>
  <c r="T149" i="51"/>
  <c r="T164" i="51"/>
  <c r="F35" i="52"/>
  <c r="BK104" i="52"/>
  <c r="BK115" i="52"/>
  <c r="J115" i="52"/>
  <c r="J63" i="52"/>
  <c r="P128" i="52"/>
  <c r="F36" i="52"/>
  <c r="P104" i="52"/>
  <c r="P90" i="52"/>
  <c r="P89" i="52"/>
  <c r="R114" i="51"/>
  <c r="BK130" i="51"/>
  <c r="J130" i="51"/>
  <c r="J65" i="51"/>
  <c r="R159" i="51"/>
  <c r="R115" i="52"/>
  <c r="T128" i="52"/>
  <c r="F54" i="51"/>
  <c r="P109" i="51"/>
  <c r="R130" i="51"/>
  <c r="T138" i="51"/>
  <c r="T174" i="51"/>
  <c r="R203" i="51"/>
  <c r="T104" i="52"/>
  <c r="BK171" i="52"/>
  <c r="J171" i="52"/>
  <c r="J66" i="52"/>
  <c r="J104" i="52"/>
  <c r="J62" i="52"/>
  <c r="J34" i="52"/>
  <c r="BK100" i="51"/>
  <c r="J100" i="51"/>
  <c r="J60" i="51"/>
  <c r="J101" i="51"/>
  <c r="J61" i="51"/>
  <c r="F35" i="51"/>
  <c r="F36" i="51"/>
  <c r="F34" i="51"/>
  <c r="F37" i="51"/>
  <c r="BK174" i="51"/>
  <c r="J174" i="51"/>
  <c r="J74" i="51"/>
  <c r="BK185" i="51"/>
  <c r="J185" i="51"/>
  <c r="J76" i="51"/>
  <c r="BK198" i="51"/>
  <c r="J198" i="51"/>
  <c r="J78" i="51"/>
  <c r="T90" i="52"/>
  <c r="T89" i="52"/>
  <c r="R90" i="52"/>
  <c r="R89" i="52"/>
  <c r="F33" i="52"/>
  <c r="J33" i="52"/>
  <c r="J52" i="52"/>
  <c r="J33" i="51"/>
  <c r="F33" i="51"/>
  <c r="R137" i="51"/>
  <c r="P100" i="51"/>
  <c r="T137" i="51"/>
  <c r="E48" i="51"/>
  <c r="J96" i="51"/>
  <c r="F55" i="51"/>
  <c r="BK469" i="49"/>
  <c r="BI469" i="49"/>
  <c r="BH469" i="49"/>
  <c r="BG469" i="49"/>
  <c r="BF469" i="49"/>
  <c r="T469" i="49"/>
  <c r="R469" i="49"/>
  <c r="P469" i="49"/>
  <c r="J469" i="49"/>
  <c r="BE469" i="49"/>
  <c r="BK467" i="49"/>
  <c r="BI467" i="49"/>
  <c r="BH467" i="49"/>
  <c r="BG467" i="49"/>
  <c r="BF467" i="49"/>
  <c r="T467" i="49"/>
  <c r="R467" i="49"/>
  <c r="P467" i="49"/>
  <c r="J467" i="49"/>
  <c r="BE467" i="49"/>
  <c r="BK465" i="49"/>
  <c r="BI465" i="49"/>
  <c r="BH465" i="49"/>
  <c r="BG465" i="49"/>
  <c r="BF465" i="49"/>
  <c r="T465" i="49"/>
  <c r="R465" i="49"/>
  <c r="P465" i="49"/>
  <c r="J465" i="49"/>
  <c r="BE465" i="49"/>
  <c r="BK464" i="49"/>
  <c r="BI464" i="49"/>
  <c r="BH464" i="49"/>
  <c r="BG464" i="49"/>
  <c r="BF464" i="49"/>
  <c r="T464" i="49"/>
  <c r="R464" i="49"/>
  <c r="P464" i="49"/>
  <c r="J464" i="49"/>
  <c r="BE464" i="49"/>
  <c r="BK462" i="49"/>
  <c r="BI462" i="49"/>
  <c r="BH462" i="49"/>
  <c r="BG462" i="49"/>
  <c r="BF462" i="49"/>
  <c r="T462" i="49"/>
  <c r="R462" i="49"/>
  <c r="P462" i="49"/>
  <c r="J462" i="49"/>
  <c r="BE462" i="49"/>
  <c r="BK460" i="49"/>
  <c r="BI460" i="49"/>
  <c r="BH460" i="49"/>
  <c r="BG460" i="49"/>
  <c r="BF460" i="49"/>
  <c r="T460" i="49"/>
  <c r="R460" i="49"/>
  <c r="P460" i="49"/>
  <c r="J460" i="49"/>
  <c r="R457" i="49"/>
  <c r="BK456" i="49"/>
  <c r="BI456" i="49"/>
  <c r="BH456" i="49"/>
  <c r="BG456" i="49"/>
  <c r="BF456" i="49"/>
  <c r="T456" i="49"/>
  <c r="R456" i="49"/>
  <c r="P456" i="49"/>
  <c r="J456" i="49"/>
  <c r="BE456" i="49"/>
  <c r="BK454" i="49"/>
  <c r="BI454" i="49"/>
  <c r="BH454" i="49"/>
  <c r="BG454" i="49"/>
  <c r="BF454" i="49"/>
  <c r="T454" i="49"/>
  <c r="R454" i="49"/>
  <c r="P454" i="49"/>
  <c r="J454" i="49"/>
  <c r="BE454" i="49"/>
  <c r="BK452" i="49"/>
  <c r="BI452" i="49"/>
  <c r="BH452" i="49"/>
  <c r="BG452" i="49"/>
  <c r="BF452" i="49"/>
  <c r="T452" i="49"/>
  <c r="R452" i="49"/>
  <c r="P452" i="49"/>
  <c r="J452" i="49"/>
  <c r="BK449" i="49"/>
  <c r="BI449" i="49"/>
  <c r="BH449" i="49"/>
  <c r="BG449" i="49"/>
  <c r="BF449" i="49"/>
  <c r="T449" i="49"/>
  <c r="R449" i="49"/>
  <c r="P449" i="49"/>
  <c r="J449" i="49"/>
  <c r="BE449" i="49"/>
  <c r="BK447" i="49"/>
  <c r="BI447" i="49"/>
  <c r="BH447" i="49"/>
  <c r="BG447" i="49"/>
  <c r="BF447" i="49"/>
  <c r="T447" i="49"/>
  <c r="R447" i="49"/>
  <c r="P447" i="49"/>
  <c r="J447" i="49"/>
  <c r="BE447" i="49"/>
  <c r="BK445" i="49"/>
  <c r="BI445" i="49"/>
  <c r="BH445" i="49"/>
  <c r="BG445" i="49"/>
  <c r="BF445" i="49"/>
  <c r="T445" i="49"/>
  <c r="R445" i="49"/>
  <c r="P445" i="49"/>
  <c r="J445" i="49"/>
  <c r="BE445" i="49"/>
  <c r="BK443" i="49"/>
  <c r="BI443" i="49"/>
  <c r="BH443" i="49"/>
  <c r="BG443" i="49"/>
  <c r="BF443" i="49"/>
  <c r="T443" i="49"/>
  <c r="R443" i="49"/>
  <c r="P443" i="49"/>
  <c r="J443" i="49"/>
  <c r="BE443" i="49"/>
  <c r="BK441" i="49"/>
  <c r="BI441" i="49"/>
  <c r="BH441" i="49"/>
  <c r="BG441" i="49"/>
  <c r="BF441" i="49"/>
  <c r="T441" i="49"/>
  <c r="R441" i="49"/>
  <c r="P441" i="49"/>
  <c r="J441" i="49"/>
  <c r="BE441" i="49"/>
  <c r="BK439" i="49"/>
  <c r="BI439" i="49"/>
  <c r="BH439" i="49"/>
  <c r="BG439" i="49"/>
  <c r="BF439" i="49"/>
  <c r="T439" i="49"/>
  <c r="R439" i="49"/>
  <c r="P439" i="49"/>
  <c r="J439" i="49"/>
  <c r="BE439" i="49"/>
  <c r="BK437" i="49"/>
  <c r="BI437" i="49"/>
  <c r="BH437" i="49"/>
  <c r="BG437" i="49"/>
  <c r="BF437" i="49"/>
  <c r="T437" i="49"/>
  <c r="R437" i="49"/>
  <c r="P437" i="49"/>
  <c r="J437" i="49"/>
  <c r="BE437" i="49"/>
  <c r="BK435" i="49"/>
  <c r="BI435" i="49"/>
  <c r="BH435" i="49"/>
  <c r="BG435" i="49"/>
  <c r="BF435" i="49"/>
  <c r="T435" i="49"/>
  <c r="R435" i="49"/>
  <c r="P435" i="49"/>
  <c r="J435" i="49"/>
  <c r="BE435" i="49"/>
  <c r="BK433" i="49"/>
  <c r="BI433" i="49"/>
  <c r="BH433" i="49"/>
  <c r="BG433" i="49"/>
  <c r="BF433" i="49"/>
  <c r="T433" i="49"/>
  <c r="R433" i="49"/>
  <c r="P433" i="49"/>
  <c r="J433" i="49"/>
  <c r="BE433" i="49"/>
  <c r="BK431" i="49"/>
  <c r="BI431" i="49"/>
  <c r="BH431" i="49"/>
  <c r="BG431" i="49"/>
  <c r="BF431" i="49"/>
  <c r="T431" i="49"/>
  <c r="R431" i="49"/>
  <c r="P431" i="49"/>
  <c r="J431" i="49"/>
  <c r="BE431" i="49"/>
  <c r="BK429" i="49"/>
  <c r="BI429" i="49"/>
  <c r="BH429" i="49"/>
  <c r="BG429" i="49"/>
  <c r="BF429" i="49"/>
  <c r="T429" i="49"/>
  <c r="R429" i="49"/>
  <c r="P429" i="49"/>
  <c r="J429" i="49"/>
  <c r="BE429" i="49"/>
  <c r="BK427" i="49"/>
  <c r="BI427" i="49"/>
  <c r="BH427" i="49"/>
  <c r="BG427" i="49"/>
  <c r="BF427" i="49"/>
  <c r="T427" i="49"/>
  <c r="R427" i="49"/>
  <c r="P427" i="49"/>
  <c r="J427" i="49"/>
  <c r="BE427" i="49"/>
  <c r="BK425" i="49"/>
  <c r="BI425" i="49"/>
  <c r="BH425" i="49"/>
  <c r="BG425" i="49"/>
  <c r="BF425" i="49"/>
  <c r="T425" i="49"/>
  <c r="R425" i="49"/>
  <c r="P425" i="49"/>
  <c r="J425" i="49"/>
  <c r="BE425" i="49"/>
  <c r="BK423" i="49"/>
  <c r="BI423" i="49"/>
  <c r="BH423" i="49"/>
  <c r="BG423" i="49"/>
  <c r="BF423" i="49"/>
  <c r="T423" i="49"/>
  <c r="R423" i="49"/>
  <c r="P423" i="49"/>
  <c r="J423" i="49"/>
  <c r="BE423" i="49"/>
  <c r="BK421" i="49"/>
  <c r="BI421" i="49"/>
  <c r="BH421" i="49"/>
  <c r="BG421" i="49"/>
  <c r="BF421" i="49"/>
  <c r="T421" i="49"/>
  <c r="R421" i="49"/>
  <c r="P421" i="49"/>
  <c r="J421" i="49"/>
  <c r="BE421" i="49"/>
  <c r="BK419" i="49"/>
  <c r="BI419" i="49"/>
  <c r="BH419" i="49"/>
  <c r="BG419" i="49"/>
  <c r="BF419" i="49"/>
  <c r="T419" i="49"/>
  <c r="R419" i="49"/>
  <c r="P419" i="49"/>
  <c r="J419" i="49"/>
  <c r="BE419" i="49"/>
  <c r="BK417" i="49"/>
  <c r="BI417" i="49"/>
  <c r="BH417" i="49"/>
  <c r="BG417" i="49"/>
  <c r="BF417" i="49"/>
  <c r="T417" i="49"/>
  <c r="R417" i="49"/>
  <c r="P417" i="49"/>
  <c r="J417" i="49"/>
  <c r="BE417" i="49"/>
  <c r="BK415" i="49"/>
  <c r="BI415" i="49"/>
  <c r="BH415" i="49"/>
  <c r="BG415" i="49"/>
  <c r="BF415" i="49"/>
  <c r="T415" i="49"/>
  <c r="R415" i="49"/>
  <c r="P415" i="49"/>
  <c r="J415" i="49"/>
  <c r="BE415" i="49"/>
  <c r="BK413" i="49"/>
  <c r="BI413" i="49"/>
  <c r="BH413" i="49"/>
  <c r="BG413" i="49"/>
  <c r="BF413" i="49"/>
  <c r="T413" i="49"/>
  <c r="R413" i="49"/>
  <c r="P413" i="49"/>
  <c r="J413" i="49"/>
  <c r="BE413" i="49"/>
  <c r="BK411" i="49"/>
  <c r="BI411" i="49"/>
  <c r="BH411" i="49"/>
  <c r="BG411" i="49"/>
  <c r="BF411" i="49"/>
  <c r="T411" i="49"/>
  <c r="R411" i="49"/>
  <c r="P411" i="49"/>
  <c r="J411" i="49"/>
  <c r="BE411" i="49"/>
  <c r="BK409" i="49"/>
  <c r="BI409" i="49"/>
  <c r="BH409" i="49"/>
  <c r="BG409" i="49"/>
  <c r="BF409" i="49"/>
  <c r="T409" i="49"/>
  <c r="R409" i="49"/>
  <c r="P409" i="49"/>
  <c r="J409" i="49"/>
  <c r="BE409" i="49"/>
  <c r="BK407" i="49"/>
  <c r="BI407" i="49"/>
  <c r="BH407" i="49"/>
  <c r="BG407" i="49"/>
  <c r="BF407" i="49"/>
  <c r="T407" i="49"/>
  <c r="R407" i="49"/>
  <c r="P407" i="49"/>
  <c r="J407" i="49"/>
  <c r="BE407" i="49"/>
  <c r="BK405" i="49"/>
  <c r="BI405" i="49"/>
  <c r="BH405" i="49"/>
  <c r="BG405" i="49"/>
  <c r="BF405" i="49"/>
  <c r="T405" i="49"/>
  <c r="R405" i="49"/>
  <c r="P405" i="49"/>
  <c r="J405" i="49"/>
  <c r="BE405" i="49"/>
  <c r="BK403" i="49"/>
  <c r="BI403" i="49"/>
  <c r="BH403" i="49"/>
  <c r="BG403" i="49"/>
  <c r="BF403" i="49"/>
  <c r="T403" i="49"/>
  <c r="R403" i="49"/>
  <c r="P403" i="49"/>
  <c r="J403" i="49"/>
  <c r="BE403" i="49"/>
  <c r="BK401" i="49"/>
  <c r="BI401" i="49"/>
  <c r="BH401" i="49"/>
  <c r="BG401" i="49"/>
  <c r="BF401" i="49"/>
  <c r="T401" i="49"/>
  <c r="R401" i="49"/>
  <c r="P401" i="49"/>
  <c r="J401" i="49"/>
  <c r="BE401" i="49"/>
  <c r="BK399" i="49"/>
  <c r="BI399" i="49"/>
  <c r="BH399" i="49"/>
  <c r="BG399" i="49"/>
  <c r="BF399" i="49"/>
  <c r="T399" i="49"/>
  <c r="R399" i="49"/>
  <c r="P399" i="49"/>
  <c r="J399" i="49"/>
  <c r="BE399" i="49"/>
  <c r="BK397" i="49"/>
  <c r="BI397" i="49"/>
  <c r="BH397" i="49"/>
  <c r="BG397" i="49"/>
  <c r="BF397" i="49"/>
  <c r="T397" i="49"/>
  <c r="R397" i="49"/>
  <c r="P397" i="49"/>
  <c r="J397" i="49"/>
  <c r="BE397" i="49"/>
  <c r="BK395" i="49"/>
  <c r="BI395" i="49"/>
  <c r="BH395" i="49"/>
  <c r="BG395" i="49"/>
  <c r="BF395" i="49"/>
  <c r="T395" i="49"/>
  <c r="R395" i="49"/>
  <c r="P395" i="49"/>
  <c r="J395" i="49"/>
  <c r="BE395" i="49"/>
  <c r="BK393" i="49"/>
  <c r="BI393" i="49"/>
  <c r="BH393" i="49"/>
  <c r="BG393" i="49"/>
  <c r="BF393" i="49"/>
  <c r="T393" i="49"/>
  <c r="R393" i="49"/>
  <c r="P393" i="49"/>
  <c r="J393" i="49"/>
  <c r="BE393" i="49"/>
  <c r="BK390" i="49"/>
  <c r="BI390" i="49"/>
  <c r="BH390" i="49"/>
  <c r="BG390" i="49"/>
  <c r="BF390" i="49"/>
  <c r="T390" i="49"/>
  <c r="R390" i="49"/>
  <c r="P390" i="49"/>
  <c r="J390" i="49"/>
  <c r="BE390" i="49"/>
  <c r="BK388" i="49"/>
  <c r="BI388" i="49"/>
  <c r="BH388" i="49"/>
  <c r="BG388" i="49"/>
  <c r="BF388" i="49"/>
  <c r="T388" i="49"/>
  <c r="R388" i="49"/>
  <c r="P388" i="49"/>
  <c r="J388" i="49"/>
  <c r="BE388" i="49"/>
  <c r="BK386" i="49"/>
  <c r="BI386" i="49"/>
  <c r="BH386" i="49"/>
  <c r="BG386" i="49"/>
  <c r="BF386" i="49"/>
  <c r="T386" i="49"/>
  <c r="R386" i="49"/>
  <c r="P386" i="49"/>
  <c r="J386" i="49"/>
  <c r="BE386" i="49"/>
  <c r="BK384" i="49"/>
  <c r="BI384" i="49"/>
  <c r="BH384" i="49"/>
  <c r="BG384" i="49"/>
  <c r="BF384" i="49"/>
  <c r="T384" i="49"/>
  <c r="R384" i="49"/>
  <c r="P384" i="49"/>
  <c r="J384" i="49"/>
  <c r="BE384" i="49"/>
  <c r="BK382" i="49"/>
  <c r="BI382" i="49"/>
  <c r="BH382" i="49"/>
  <c r="BG382" i="49"/>
  <c r="BF382" i="49"/>
  <c r="T382" i="49"/>
  <c r="R382" i="49"/>
  <c r="P382" i="49"/>
  <c r="J382" i="49"/>
  <c r="BE382" i="49"/>
  <c r="BK380" i="49"/>
  <c r="BI380" i="49"/>
  <c r="BH380" i="49"/>
  <c r="BG380" i="49"/>
  <c r="BF380" i="49"/>
  <c r="T380" i="49"/>
  <c r="R380" i="49"/>
  <c r="P380" i="49"/>
  <c r="J380" i="49"/>
  <c r="BE380" i="49"/>
  <c r="BK378" i="49"/>
  <c r="BI378" i="49"/>
  <c r="BH378" i="49"/>
  <c r="BG378" i="49"/>
  <c r="BF378" i="49"/>
  <c r="T378" i="49"/>
  <c r="R378" i="49"/>
  <c r="P378" i="49"/>
  <c r="J378" i="49"/>
  <c r="BE378" i="49"/>
  <c r="BK376" i="49"/>
  <c r="BI376" i="49"/>
  <c r="BH376" i="49"/>
  <c r="BG376" i="49"/>
  <c r="BF376" i="49"/>
  <c r="T376" i="49"/>
  <c r="R376" i="49"/>
  <c r="P376" i="49"/>
  <c r="J376" i="49"/>
  <c r="BE376" i="49"/>
  <c r="BK374" i="49"/>
  <c r="BI374" i="49"/>
  <c r="BH374" i="49"/>
  <c r="BG374" i="49"/>
  <c r="BF374" i="49"/>
  <c r="T374" i="49"/>
  <c r="R374" i="49"/>
  <c r="P374" i="49"/>
  <c r="J374" i="49"/>
  <c r="BE374" i="49"/>
  <c r="BK372" i="49"/>
  <c r="BI372" i="49"/>
  <c r="BH372" i="49"/>
  <c r="BG372" i="49"/>
  <c r="BF372" i="49"/>
  <c r="T372" i="49"/>
  <c r="R372" i="49"/>
  <c r="P372" i="49"/>
  <c r="J372" i="49"/>
  <c r="BE372" i="49"/>
  <c r="BK370" i="49"/>
  <c r="BI370" i="49"/>
  <c r="BH370" i="49"/>
  <c r="BG370" i="49"/>
  <c r="BF370" i="49"/>
  <c r="T370" i="49"/>
  <c r="R370" i="49"/>
  <c r="P370" i="49"/>
  <c r="J370" i="49"/>
  <c r="BE370" i="49"/>
  <c r="BK368" i="49"/>
  <c r="BI368" i="49"/>
  <c r="BH368" i="49"/>
  <c r="BG368" i="49"/>
  <c r="BF368" i="49"/>
  <c r="T368" i="49"/>
  <c r="R368" i="49"/>
  <c r="P368" i="49"/>
  <c r="J368" i="49"/>
  <c r="BE368" i="49"/>
  <c r="BK366" i="49"/>
  <c r="BI366" i="49"/>
  <c r="BH366" i="49"/>
  <c r="BG366" i="49"/>
  <c r="BF366" i="49"/>
  <c r="T366" i="49"/>
  <c r="R366" i="49"/>
  <c r="P366" i="49"/>
  <c r="J366" i="49"/>
  <c r="BE366" i="49"/>
  <c r="BK364" i="49"/>
  <c r="BI364" i="49"/>
  <c r="BH364" i="49"/>
  <c r="BG364" i="49"/>
  <c r="BF364" i="49"/>
  <c r="T364" i="49"/>
  <c r="R364" i="49"/>
  <c r="P364" i="49"/>
  <c r="J364" i="49"/>
  <c r="BE364" i="49"/>
  <c r="BK362" i="49"/>
  <c r="BI362" i="49"/>
  <c r="BH362" i="49"/>
  <c r="BG362" i="49"/>
  <c r="BF362" i="49"/>
  <c r="T362" i="49"/>
  <c r="R362" i="49"/>
  <c r="P362" i="49"/>
  <c r="J362" i="49"/>
  <c r="BE362" i="49"/>
  <c r="BK360" i="49"/>
  <c r="BI360" i="49"/>
  <c r="BH360" i="49"/>
  <c r="BG360" i="49"/>
  <c r="BF360" i="49"/>
  <c r="T360" i="49"/>
  <c r="R360" i="49"/>
  <c r="P360" i="49"/>
  <c r="J360" i="49"/>
  <c r="BE360" i="49"/>
  <c r="BK358" i="49"/>
  <c r="BI358" i="49"/>
  <c r="BH358" i="49"/>
  <c r="BG358" i="49"/>
  <c r="BF358" i="49"/>
  <c r="T358" i="49"/>
  <c r="R358" i="49"/>
  <c r="P358" i="49"/>
  <c r="J358" i="49"/>
  <c r="BE358" i="49"/>
  <c r="BK356" i="49"/>
  <c r="BI356" i="49"/>
  <c r="BH356" i="49"/>
  <c r="BG356" i="49"/>
  <c r="BF356" i="49"/>
  <c r="T356" i="49"/>
  <c r="R356" i="49"/>
  <c r="P356" i="49"/>
  <c r="J356" i="49"/>
  <c r="BE356" i="49"/>
  <c r="BK354" i="49"/>
  <c r="BI354" i="49"/>
  <c r="BH354" i="49"/>
  <c r="BG354" i="49"/>
  <c r="BF354" i="49"/>
  <c r="T354" i="49"/>
  <c r="R354" i="49"/>
  <c r="P354" i="49"/>
  <c r="J354" i="49"/>
  <c r="BE354" i="49"/>
  <c r="BK352" i="49"/>
  <c r="BI352" i="49"/>
  <c r="BH352" i="49"/>
  <c r="BG352" i="49"/>
  <c r="BF352" i="49"/>
  <c r="T352" i="49"/>
  <c r="R352" i="49"/>
  <c r="P352" i="49"/>
  <c r="J352" i="49"/>
  <c r="BE352" i="49"/>
  <c r="BK350" i="49"/>
  <c r="BI350" i="49"/>
  <c r="BH350" i="49"/>
  <c r="BG350" i="49"/>
  <c r="BF350" i="49"/>
  <c r="T350" i="49"/>
  <c r="R350" i="49"/>
  <c r="P350" i="49"/>
  <c r="J350" i="49"/>
  <c r="BE350" i="49"/>
  <c r="BK348" i="49"/>
  <c r="BI348" i="49"/>
  <c r="BH348" i="49"/>
  <c r="BG348" i="49"/>
  <c r="BF348" i="49"/>
  <c r="T348" i="49"/>
  <c r="R348" i="49"/>
  <c r="P348" i="49"/>
  <c r="J348" i="49"/>
  <c r="BE348" i="49"/>
  <c r="BK346" i="49"/>
  <c r="BI346" i="49"/>
  <c r="BH346" i="49"/>
  <c r="BG346" i="49"/>
  <c r="BF346" i="49"/>
  <c r="T346" i="49"/>
  <c r="R346" i="49"/>
  <c r="P346" i="49"/>
  <c r="J346" i="49"/>
  <c r="BE346" i="49"/>
  <c r="BK344" i="49"/>
  <c r="BI344" i="49"/>
  <c r="BH344" i="49"/>
  <c r="BG344" i="49"/>
  <c r="BF344" i="49"/>
  <c r="T344" i="49"/>
  <c r="R344" i="49"/>
  <c r="P344" i="49"/>
  <c r="J344" i="49"/>
  <c r="BE344" i="49"/>
  <c r="BK342" i="49"/>
  <c r="BI342" i="49"/>
  <c r="BH342" i="49"/>
  <c r="BG342" i="49"/>
  <c r="BF342" i="49"/>
  <c r="T342" i="49"/>
  <c r="R342" i="49"/>
  <c r="P342" i="49"/>
  <c r="J342" i="49"/>
  <c r="BE342" i="49"/>
  <c r="BK340" i="49"/>
  <c r="BI340" i="49"/>
  <c r="BH340" i="49"/>
  <c r="BG340" i="49"/>
  <c r="BF340" i="49"/>
  <c r="T340" i="49"/>
  <c r="R340" i="49"/>
  <c r="P340" i="49"/>
  <c r="P339" i="49"/>
  <c r="J340" i="49"/>
  <c r="BK337" i="49"/>
  <c r="BI337" i="49"/>
  <c r="BH337" i="49"/>
  <c r="BG337" i="49"/>
  <c r="BF337" i="49"/>
  <c r="T337" i="49"/>
  <c r="R337" i="49"/>
  <c r="P337" i="49"/>
  <c r="J337" i="49"/>
  <c r="BE337" i="49"/>
  <c r="BK335" i="49"/>
  <c r="BI335" i="49"/>
  <c r="BH335" i="49"/>
  <c r="BG335" i="49"/>
  <c r="BF335" i="49"/>
  <c r="T335" i="49"/>
  <c r="R335" i="49"/>
  <c r="P335" i="49"/>
  <c r="J335" i="49"/>
  <c r="BE335" i="49"/>
  <c r="BK333" i="49"/>
  <c r="BI333" i="49"/>
  <c r="BH333" i="49"/>
  <c r="BG333" i="49"/>
  <c r="BF333" i="49"/>
  <c r="T333" i="49"/>
  <c r="R333" i="49"/>
  <c r="P333" i="49"/>
  <c r="J333" i="49"/>
  <c r="BE333" i="49"/>
  <c r="BK331" i="49"/>
  <c r="BI331" i="49"/>
  <c r="BH331" i="49"/>
  <c r="BG331" i="49"/>
  <c r="BF331" i="49"/>
  <c r="T331" i="49"/>
  <c r="R331" i="49"/>
  <c r="P331" i="49"/>
  <c r="J331" i="49"/>
  <c r="BE331" i="49"/>
  <c r="BK329" i="49"/>
  <c r="BI329" i="49"/>
  <c r="BH329" i="49"/>
  <c r="BG329" i="49"/>
  <c r="BF329" i="49"/>
  <c r="T329" i="49"/>
  <c r="R329" i="49"/>
  <c r="P329" i="49"/>
  <c r="J329" i="49"/>
  <c r="BE329" i="49"/>
  <c r="BK327" i="49"/>
  <c r="BI327" i="49"/>
  <c r="BH327" i="49"/>
  <c r="BG327" i="49"/>
  <c r="BF327" i="49"/>
  <c r="T327" i="49"/>
  <c r="R327" i="49"/>
  <c r="P327" i="49"/>
  <c r="J327" i="49"/>
  <c r="BE327" i="49"/>
  <c r="BK325" i="49"/>
  <c r="BI325" i="49"/>
  <c r="BH325" i="49"/>
  <c r="BG325" i="49"/>
  <c r="BF325" i="49"/>
  <c r="T325" i="49"/>
  <c r="R325" i="49"/>
  <c r="P325" i="49"/>
  <c r="J325" i="49"/>
  <c r="BE325" i="49"/>
  <c r="BK323" i="49"/>
  <c r="BI323" i="49"/>
  <c r="BH323" i="49"/>
  <c r="BG323" i="49"/>
  <c r="BF323" i="49"/>
  <c r="T323" i="49"/>
  <c r="R323" i="49"/>
  <c r="P323" i="49"/>
  <c r="J323" i="49"/>
  <c r="BE323" i="49"/>
  <c r="BK321" i="49"/>
  <c r="BI321" i="49"/>
  <c r="BH321" i="49"/>
  <c r="BG321" i="49"/>
  <c r="BF321" i="49"/>
  <c r="T321" i="49"/>
  <c r="R321" i="49"/>
  <c r="P321" i="49"/>
  <c r="J321" i="49"/>
  <c r="BE321" i="49"/>
  <c r="BK319" i="49"/>
  <c r="BI319" i="49"/>
  <c r="BH319" i="49"/>
  <c r="BG319" i="49"/>
  <c r="BF319" i="49"/>
  <c r="T319" i="49"/>
  <c r="R319" i="49"/>
  <c r="P319" i="49"/>
  <c r="J319" i="49"/>
  <c r="BE319" i="49"/>
  <c r="BK317" i="49"/>
  <c r="BI317" i="49"/>
  <c r="BH317" i="49"/>
  <c r="BG317" i="49"/>
  <c r="BF317" i="49"/>
  <c r="T317" i="49"/>
  <c r="R317" i="49"/>
  <c r="P317" i="49"/>
  <c r="J317" i="49"/>
  <c r="BE317" i="49"/>
  <c r="BK315" i="49"/>
  <c r="BI315" i="49"/>
  <c r="BH315" i="49"/>
  <c r="BG315" i="49"/>
  <c r="BF315" i="49"/>
  <c r="T315" i="49"/>
  <c r="R315" i="49"/>
  <c r="P315" i="49"/>
  <c r="J315" i="49"/>
  <c r="BE315" i="49"/>
  <c r="BK313" i="49"/>
  <c r="BI313" i="49"/>
  <c r="BH313" i="49"/>
  <c r="BG313" i="49"/>
  <c r="BF313" i="49"/>
  <c r="T313" i="49"/>
  <c r="R313" i="49"/>
  <c r="P313" i="49"/>
  <c r="J313" i="49"/>
  <c r="BE313" i="49"/>
  <c r="BK311" i="49"/>
  <c r="BI311" i="49"/>
  <c r="BH311" i="49"/>
  <c r="BG311" i="49"/>
  <c r="BF311" i="49"/>
  <c r="T311" i="49"/>
  <c r="R311" i="49"/>
  <c r="P311" i="49"/>
  <c r="J311" i="49"/>
  <c r="BE311" i="49"/>
  <c r="BK309" i="49"/>
  <c r="BI309" i="49"/>
  <c r="BH309" i="49"/>
  <c r="BG309" i="49"/>
  <c r="BF309" i="49"/>
  <c r="T309" i="49"/>
  <c r="R309" i="49"/>
  <c r="P309" i="49"/>
  <c r="J309" i="49"/>
  <c r="BE309" i="49"/>
  <c r="BK307" i="49"/>
  <c r="BI307" i="49"/>
  <c r="BH307" i="49"/>
  <c r="BG307" i="49"/>
  <c r="BF307" i="49"/>
  <c r="T307" i="49"/>
  <c r="R307" i="49"/>
  <c r="P307" i="49"/>
  <c r="J307" i="49"/>
  <c r="BE307" i="49"/>
  <c r="BK305" i="49"/>
  <c r="BI305" i="49"/>
  <c r="BH305" i="49"/>
  <c r="BG305" i="49"/>
  <c r="BF305" i="49"/>
  <c r="T305" i="49"/>
  <c r="R305" i="49"/>
  <c r="P305" i="49"/>
  <c r="J305" i="49"/>
  <c r="BE305" i="49"/>
  <c r="BK303" i="49"/>
  <c r="BI303" i="49"/>
  <c r="BH303" i="49"/>
  <c r="BG303" i="49"/>
  <c r="BF303" i="49"/>
  <c r="T303" i="49"/>
  <c r="R303" i="49"/>
  <c r="P303" i="49"/>
  <c r="J303" i="49"/>
  <c r="BE303" i="49"/>
  <c r="BK301" i="49"/>
  <c r="BI301" i="49"/>
  <c r="BH301" i="49"/>
  <c r="BG301" i="49"/>
  <c r="BF301" i="49"/>
  <c r="T301" i="49"/>
  <c r="R301" i="49"/>
  <c r="P301" i="49"/>
  <c r="J301" i="49"/>
  <c r="BE301" i="49"/>
  <c r="BK299" i="49"/>
  <c r="BI299" i="49"/>
  <c r="BH299" i="49"/>
  <c r="BG299" i="49"/>
  <c r="BF299" i="49"/>
  <c r="T299" i="49"/>
  <c r="R299" i="49"/>
  <c r="P299" i="49"/>
  <c r="J299" i="49"/>
  <c r="BE299" i="49"/>
  <c r="BK297" i="49"/>
  <c r="BI297" i="49"/>
  <c r="BH297" i="49"/>
  <c r="BG297" i="49"/>
  <c r="BF297" i="49"/>
  <c r="T297" i="49"/>
  <c r="R297" i="49"/>
  <c r="P297" i="49"/>
  <c r="J297" i="49"/>
  <c r="BE297" i="49"/>
  <c r="BK295" i="49"/>
  <c r="BI295" i="49"/>
  <c r="BH295" i="49"/>
  <c r="BG295" i="49"/>
  <c r="BF295" i="49"/>
  <c r="T295" i="49"/>
  <c r="R295" i="49"/>
  <c r="P295" i="49"/>
  <c r="J295" i="49"/>
  <c r="BE295" i="49"/>
  <c r="BK293" i="49"/>
  <c r="BI293" i="49"/>
  <c r="BH293" i="49"/>
  <c r="BG293" i="49"/>
  <c r="BF293" i="49"/>
  <c r="T293" i="49"/>
  <c r="R293" i="49"/>
  <c r="P293" i="49"/>
  <c r="J293" i="49"/>
  <c r="BE293" i="49"/>
  <c r="BK291" i="49"/>
  <c r="BI291" i="49"/>
  <c r="BH291" i="49"/>
  <c r="BG291" i="49"/>
  <c r="BF291" i="49"/>
  <c r="T291" i="49"/>
  <c r="R291" i="49"/>
  <c r="P291" i="49"/>
  <c r="J291" i="49"/>
  <c r="BE291" i="49"/>
  <c r="BK289" i="49"/>
  <c r="BI289" i="49"/>
  <c r="BH289" i="49"/>
  <c r="BG289" i="49"/>
  <c r="BF289" i="49"/>
  <c r="T289" i="49"/>
  <c r="R289" i="49"/>
  <c r="P289" i="49"/>
  <c r="J289" i="49"/>
  <c r="BE289" i="49"/>
  <c r="BK287" i="49"/>
  <c r="BI287" i="49"/>
  <c r="BH287" i="49"/>
  <c r="BG287" i="49"/>
  <c r="BF287" i="49"/>
  <c r="T287" i="49"/>
  <c r="R287" i="49"/>
  <c r="P287" i="49"/>
  <c r="J287" i="49"/>
  <c r="BE287" i="49"/>
  <c r="BK285" i="49"/>
  <c r="BI285" i="49"/>
  <c r="BH285" i="49"/>
  <c r="BG285" i="49"/>
  <c r="BF285" i="49"/>
  <c r="T285" i="49"/>
  <c r="R285" i="49"/>
  <c r="P285" i="49"/>
  <c r="J285" i="49"/>
  <c r="BE285" i="49"/>
  <c r="BK283" i="49"/>
  <c r="BI283" i="49"/>
  <c r="BH283" i="49"/>
  <c r="BG283" i="49"/>
  <c r="BF283" i="49"/>
  <c r="T283" i="49"/>
  <c r="R283" i="49"/>
  <c r="P283" i="49"/>
  <c r="J283" i="49"/>
  <c r="BE283" i="49"/>
  <c r="BK281" i="49"/>
  <c r="BI281" i="49"/>
  <c r="BH281" i="49"/>
  <c r="BG281" i="49"/>
  <c r="BF281" i="49"/>
  <c r="T281" i="49"/>
  <c r="R281" i="49"/>
  <c r="P281" i="49"/>
  <c r="J281" i="49"/>
  <c r="BE281" i="49"/>
  <c r="BK279" i="49"/>
  <c r="BI279" i="49"/>
  <c r="BH279" i="49"/>
  <c r="BG279" i="49"/>
  <c r="BF279" i="49"/>
  <c r="T279" i="49"/>
  <c r="R279" i="49"/>
  <c r="P279" i="49"/>
  <c r="J279" i="49"/>
  <c r="BE279" i="49"/>
  <c r="BK277" i="49"/>
  <c r="BI277" i="49"/>
  <c r="BH277" i="49"/>
  <c r="BG277" i="49"/>
  <c r="BF277" i="49"/>
  <c r="T277" i="49"/>
  <c r="R277" i="49"/>
  <c r="P277" i="49"/>
  <c r="J277" i="49"/>
  <c r="BE277" i="49"/>
  <c r="BK275" i="49"/>
  <c r="BI275" i="49"/>
  <c r="BH275" i="49"/>
  <c r="BG275" i="49"/>
  <c r="BF275" i="49"/>
  <c r="T275" i="49"/>
  <c r="R275" i="49"/>
  <c r="P275" i="49"/>
  <c r="J275" i="49"/>
  <c r="BE275" i="49"/>
  <c r="BK273" i="49"/>
  <c r="BI273" i="49"/>
  <c r="BH273" i="49"/>
  <c r="BG273" i="49"/>
  <c r="BF273" i="49"/>
  <c r="T273" i="49"/>
  <c r="R273" i="49"/>
  <c r="P273" i="49"/>
  <c r="J273" i="49"/>
  <c r="BE273" i="49"/>
  <c r="BK271" i="49"/>
  <c r="BI271" i="49"/>
  <c r="BH271" i="49"/>
  <c r="BG271" i="49"/>
  <c r="BF271" i="49"/>
  <c r="T271" i="49"/>
  <c r="R271" i="49"/>
  <c r="P271" i="49"/>
  <c r="J271" i="49"/>
  <c r="BE271" i="49"/>
  <c r="BK269" i="49"/>
  <c r="BI269" i="49"/>
  <c r="BH269" i="49"/>
  <c r="BG269" i="49"/>
  <c r="BF269" i="49"/>
  <c r="T269" i="49"/>
  <c r="R269" i="49"/>
  <c r="P269" i="49"/>
  <c r="J269" i="49"/>
  <c r="BE269" i="49"/>
  <c r="BK267" i="49"/>
  <c r="BI267" i="49"/>
  <c r="BH267" i="49"/>
  <c r="BG267" i="49"/>
  <c r="BF267" i="49"/>
  <c r="T267" i="49"/>
  <c r="R267" i="49"/>
  <c r="P267" i="49"/>
  <c r="J267" i="49"/>
  <c r="BE267" i="49"/>
  <c r="BK265" i="49"/>
  <c r="BI265" i="49"/>
  <c r="BH265" i="49"/>
  <c r="BG265" i="49"/>
  <c r="BF265" i="49"/>
  <c r="T265" i="49"/>
  <c r="R265" i="49"/>
  <c r="P265" i="49"/>
  <c r="J265" i="49"/>
  <c r="BE265" i="49"/>
  <c r="BK263" i="49"/>
  <c r="BI263" i="49"/>
  <c r="BH263" i="49"/>
  <c r="BG263" i="49"/>
  <c r="BF263" i="49"/>
  <c r="T263" i="49"/>
  <c r="R263" i="49"/>
  <c r="P263" i="49"/>
  <c r="J263" i="49"/>
  <c r="BE263" i="49"/>
  <c r="BK261" i="49"/>
  <c r="BI261" i="49"/>
  <c r="BH261" i="49"/>
  <c r="BG261" i="49"/>
  <c r="BF261" i="49"/>
  <c r="T261" i="49"/>
  <c r="R261" i="49"/>
  <c r="P261" i="49"/>
  <c r="J261" i="49"/>
  <c r="BE261" i="49"/>
  <c r="BK259" i="49"/>
  <c r="BI259" i="49"/>
  <c r="BH259" i="49"/>
  <c r="BG259" i="49"/>
  <c r="BF259" i="49"/>
  <c r="T259" i="49"/>
  <c r="R259" i="49"/>
  <c r="P259" i="49"/>
  <c r="J259" i="49"/>
  <c r="BE259" i="49"/>
  <c r="BK257" i="49"/>
  <c r="BI257" i="49"/>
  <c r="BH257" i="49"/>
  <c r="BG257" i="49"/>
  <c r="BF257" i="49"/>
  <c r="T257" i="49"/>
  <c r="R257" i="49"/>
  <c r="P257" i="49"/>
  <c r="J257" i="49"/>
  <c r="BE257" i="49"/>
  <c r="BK255" i="49"/>
  <c r="BI255" i="49"/>
  <c r="BH255" i="49"/>
  <c r="BG255" i="49"/>
  <c r="BF255" i="49"/>
  <c r="T255" i="49"/>
  <c r="R255" i="49"/>
  <c r="P255" i="49"/>
  <c r="J255" i="49"/>
  <c r="BE255" i="49"/>
  <c r="BK253" i="49"/>
  <c r="BI253" i="49"/>
  <c r="BH253" i="49"/>
  <c r="BG253" i="49"/>
  <c r="BF253" i="49"/>
  <c r="T253" i="49"/>
  <c r="R253" i="49"/>
  <c r="P253" i="49"/>
  <c r="J253" i="49"/>
  <c r="BE253" i="49"/>
  <c r="BK251" i="49"/>
  <c r="BI251" i="49"/>
  <c r="BH251" i="49"/>
  <c r="BG251" i="49"/>
  <c r="BF251" i="49"/>
  <c r="T251" i="49"/>
  <c r="R251" i="49"/>
  <c r="P251" i="49"/>
  <c r="J251" i="49"/>
  <c r="BE251" i="49"/>
  <c r="BK249" i="49"/>
  <c r="BI249" i="49"/>
  <c r="BH249" i="49"/>
  <c r="BG249" i="49"/>
  <c r="BF249" i="49"/>
  <c r="T249" i="49"/>
  <c r="R249" i="49"/>
  <c r="P249" i="49"/>
  <c r="J249" i="49"/>
  <c r="BE249" i="49"/>
  <c r="BK247" i="49"/>
  <c r="BI247" i="49"/>
  <c r="BH247" i="49"/>
  <c r="BG247" i="49"/>
  <c r="BF247" i="49"/>
  <c r="T247" i="49"/>
  <c r="R247" i="49"/>
  <c r="P247" i="49"/>
  <c r="J247" i="49"/>
  <c r="BE247" i="49"/>
  <c r="BK245" i="49"/>
  <c r="BI245" i="49"/>
  <c r="BH245" i="49"/>
  <c r="BG245" i="49"/>
  <c r="BF245" i="49"/>
  <c r="T245" i="49"/>
  <c r="R245" i="49"/>
  <c r="P245" i="49"/>
  <c r="J245" i="49"/>
  <c r="BE245" i="49"/>
  <c r="BK243" i="49"/>
  <c r="BI243" i="49"/>
  <c r="BH243" i="49"/>
  <c r="BG243" i="49"/>
  <c r="BF243" i="49"/>
  <c r="T243" i="49"/>
  <c r="R243" i="49"/>
  <c r="P243" i="49"/>
  <c r="J243" i="49"/>
  <c r="BE243" i="49"/>
  <c r="BK241" i="49"/>
  <c r="BI241" i="49"/>
  <c r="BH241" i="49"/>
  <c r="BG241" i="49"/>
  <c r="BF241" i="49"/>
  <c r="T241" i="49"/>
  <c r="R241" i="49"/>
  <c r="P241" i="49"/>
  <c r="J241" i="49"/>
  <c r="BE241" i="49"/>
  <c r="BK239" i="49"/>
  <c r="BI239" i="49"/>
  <c r="BH239" i="49"/>
  <c r="BG239" i="49"/>
  <c r="BF239" i="49"/>
  <c r="T239" i="49"/>
  <c r="R239" i="49"/>
  <c r="P239" i="49"/>
  <c r="J239" i="49"/>
  <c r="BE239" i="49"/>
  <c r="BK237" i="49"/>
  <c r="BI237" i="49"/>
  <c r="BH237" i="49"/>
  <c r="BG237" i="49"/>
  <c r="BF237" i="49"/>
  <c r="T237" i="49"/>
  <c r="R237" i="49"/>
  <c r="P237" i="49"/>
  <c r="J237" i="49"/>
  <c r="BE237" i="49"/>
  <c r="BK235" i="49"/>
  <c r="BI235" i="49"/>
  <c r="BH235" i="49"/>
  <c r="BG235" i="49"/>
  <c r="BF235" i="49"/>
  <c r="T235" i="49"/>
  <c r="R235" i="49"/>
  <c r="P235" i="49"/>
  <c r="J235" i="49"/>
  <c r="BE235" i="49"/>
  <c r="BK233" i="49"/>
  <c r="BI233" i="49"/>
  <c r="BH233" i="49"/>
  <c r="BG233" i="49"/>
  <c r="BF233" i="49"/>
  <c r="T233" i="49"/>
  <c r="R233" i="49"/>
  <c r="P233" i="49"/>
  <c r="J233" i="49"/>
  <c r="BE233" i="49"/>
  <c r="BK231" i="49"/>
  <c r="BI231" i="49"/>
  <c r="BH231" i="49"/>
  <c r="BG231" i="49"/>
  <c r="BF231" i="49"/>
  <c r="T231" i="49"/>
  <c r="R231" i="49"/>
  <c r="P231" i="49"/>
  <c r="J231" i="49"/>
  <c r="BE231" i="49"/>
  <c r="BK229" i="49"/>
  <c r="BI229" i="49"/>
  <c r="BH229" i="49"/>
  <c r="BG229" i="49"/>
  <c r="BF229" i="49"/>
  <c r="T229" i="49"/>
  <c r="R229" i="49"/>
  <c r="P229" i="49"/>
  <c r="J229" i="49"/>
  <c r="BE229" i="49"/>
  <c r="BK227" i="49"/>
  <c r="BI227" i="49"/>
  <c r="BH227" i="49"/>
  <c r="BG227" i="49"/>
  <c r="BF227" i="49"/>
  <c r="T227" i="49"/>
  <c r="R227" i="49"/>
  <c r="P227" i="49"/>
  <c r="J227" i="49"/>
  <c r="BE227" i="49"/>
  <c r="BK225" i="49"/>
  <c r="BI225" i="49"/>
  <c r="BH225" i="49"/>
  <c r="BG225" i="49"/>
  <c r="BF225" i="49"/>
  <c r="T225" i="49"/>
  <c r="R225" i="49"/>
  <c r="P225" i="49"/>
  <c r="J225" i="49"/>
  <c r="BE225" i="49"/>
  <c r="BK223" i="49"/>
  <c r="BI223" i="49"/>
  <c r="BH223" i="49"/>
  <c r="BG223" i="49"/>
  <c r="BF223" i="49"/>
  <c r="T223" i="49"/>
  <c r="R223" i="49"/>
  <c r="P223" i="49"/>
  <c r="J223" i="49"/>
  <c r="BE223" i="49"/>
  <c r="BK221" i="49"/>
  <c r="BI221" i="49"/>
  <c r="BH221" i="49"/>
  <c r="BG221" i="49"/>
  <c r="BF221" i="49"/>
  <c r="T221" i="49"/>
  <c r="R221" i="49"/>
  <c r="P221" i="49"/>
  <c r="J221" i="49"/>
  <c r="BE221" i="49"/>
  <c r="BK219" i="49"/>
  <c r="BI219" i="49"/>
  <c r="BH219" i="49"/>
  <c r="BG219" i="49"/>
  <c r="BF219" i="49"/>
  <c r="T219" i="49"/>
  <c r="R219" i="49"/>
  <c r="P219" i="49"/>
  <c r="J219" i="49"/>
  <c r="BE219" i="49"/>
  <c r="BK217" i="49"/>
  <c r="BI217" i="49"/>
  <c r="BH217" i="49"/>
  <c r="BG217" i="49"/>
  <c r="BF217" i="49"/>
  <c r="T217" i="49"/>
  <c r="R217" i="49"/>
  <c r="P217" i="49"/>
  <c r="J217" i="49"/>
  <c r="BE217" i="49"/>
  <c r="BK215" i="49"/>
  <c r="BI215" i="49"/>
  <c r="BH215" i="49"/>
  <c r="BG215" i="49"/>
  <c r="BF215" i="49"/>
  <c r="T215" i="49"/>
  <c r="R215" i="49"/>
  <c r="P215" i="49"/>
  <c r="J215" i="49"/>
  <c r="BE215" i="49"/>
  <c r="BK213" i="49"/>
  <c r="BI213" i="49"/>
  <c r="BH213" i="49"/>
  <c r="BG213" i="49"/>
  <c r="BF213" i="49"/>
  <c r="T213" i="49"/>
  <c r="R213" i="49"/>
  <c r="P213" i="49"/>
  <c r="J213" i="49"/>
  <c r="BE213" i="49"/>
  <c r="BK211" i="49"/>
  <c r="BI211" i="49"/>
  <c r="BH211" i="49"/>
  <c r="BG211" i="49"/>
  <c r="BF211" i="49"/>
  <c r="T211" i="49"/>
  <c r="R211" i="49"/>
  <c r="P211" i="49"/>
  <c r="J211" i="49"/>
  <c r="BE211" i="49"/>
  <c r="BK209" i="49"/>
  <c r="BI209" i="49"/>
  <c r="BH209" i="49"/>
  <c r="BG209" i="49"/>
  <c r="BF209" i="49"/>
  <c r="T209" i="49"/>
  <c r="R209" i="49"/>
  <c r="P209" i="49"/>
  <c r="J209" i="49"/>
  <c r="BE209" i="49"/>
  <c r="BK207" i="49"/>
  <c r="BI207" i="49"/>
  <c r="BH207" i="49"/>
  <c r="BG207" i="49"/>
  <c r="BF207" i="49"/>
  <c r="T207" i="49"/>
  <c r="R207" i="49"/>
  <c r="P207" i="49"/>
  <c r="J207" i="49"/>
  <c r="BE207" i="49"/>
  <c r="BK205" i="49"/>
  <c r="BI205" i="49"/>
  <c r="BH205" i="49"/>
  <c r="BG205" i="49"/>
  <c r="BF205" i="49"/>
  <c r="T205" i="49"/>
  <c r="R205" i="49"/>
  <c r="P205" i="49"/>
  <c r="J205" i="49"/>
  <c r="BE205" i="49"/>
  <c r="BK203" i="49"/>
  <c r="BI203" i="49"/>
  <c r="BH203" i="49"/>
  <c r="BG203" i="49"/>
  <c r="BF203" i="49"/>
  <c r="T203" i="49"/>
  <c r="R203" i="49"/>
  <c r="P203" i="49"/>
  <c r="J203" i="49"/>
  <c r="BE203" i="49"/>
  <c r="BK201" i="49"/>
  <c r="BI201" i="49"/>
  <c r="BH201" i="49"/>
  <c r="BG201" i="49"/>
  <c r="BF201" i="49"/>
  <c r="T201" i="49"/>
  <c r="R201" i="49"/>
  <c r="P201" i="49"/>
  <c r="J201" i="49"/>
  <c r="BE201" i="49"/>
  <c r="BK199" i="49"/>
  <c r="BI199" i="49"/>
  <c r="BH199" i="49"/>
  <c r="BG199" i="49"/>
  <c r="BF199" i="49"/>
  <c r="T199" i="49"/>
  <c r="R199" i="49"/>
  <c r="P199" i="49"/>
  <c r="J199" i="49"/>
  <c r="BE199" i="49"/>
  <c r="BK197" i="49"/>
  <c r="BI197" i="49"/>
  <c r="BH197" i="49"/>
  <c r="BG197" i="49"/>
  <c r="BF197" i="49"/>
  <c r="T197" i="49"/>
  <c r="R197" i="49"/>
  <c r="P197" i="49"/>
  <c r="J197" i="49"/>
  <c r="BE197" i="49"/>
  <c r="BK195" i="49"/>
  <c r="BI195" i="49"/>
  <c r="BH195" i="49"/>
  <c r="BG195" i="49"/>
  <c r="BF195" i="49"/>
  <c r="T195" i="49"/>
  <c r="R195" i="49"/>
  <c r="P195" i="49"/>
  <c r="J195" i="49"/>
  <c r="BE195" i="49"/>
  <c r="BK193" i="49"/>
  <c r="BI193" i="49"/>
  <c r="BH193" i="49"/>
  <c r="BG193" i="49"/>
  <c r="BF193" i="49"/>
  <c r="T193" i="49"/>
  <c r="R193" i="49"/>
  <c r="P193" i="49"/>
  <c r="J193" i="49"/>
  <c r="BE193" i="49"/>
  <c r="BK191" i="49"/>
  <c r="BI191" i="49"/>
  <c r="BH191" i="49"/>
  <c r="BG191" i="49"/>
  <c r="BF191" i="49"/>
  <c r="T191" i="49"/>
  <c r="R191" i="49"/>
  <c r="P191" i="49"/>
  <c r="J191" i="49"/>
  <c r="BE191" i="49"/>
  <c r="BK189" i="49"/>
  <c r="BI189" i="49"/>
  <c r="BH189" i="49"/>
  <c r="BG189" i="49"/>
  <c r="BF189" i="49"/>
  <c r="T189" i="49"/>
  <c r="R189" i="49"/>
  <c r="P189" i="49"/>
  <c r="J189" i="49"/>
  <c r="BE189" i="49"/>
  <c r="BK187" i="49"/>
  <c r="BI187" i="49"/>
  <c r="BH187" i="49"/>
  <c r="BG187" i="49"/>
  <c r="BF187" i="49"/>
  <c r="T187" i="49"/>
  <c r="R187" i="49"/>
  <c r="P187" i="49"/>
  <c r="J187" i="49"/>
  <c r="BE187" i="49"/>
  <c r="BK185" i="49"/>
  <c r="BI185" i="49"/>
  <c r="BH185" i="49"/>
  <c r="BG185" i="49"/>
  <c r="BF185" i="49"/>
  <c r="T185" i="49"/>
  <c r="R185" i="49"/>
  <c r="P185" i="49"/>
  <c r="J185" i="49"/>
  <c r="BE185" i="49"/>
  <c r="BK183" i="49"/>
  <c r="BI183" i="49"/>
  <c r="BH183" i="49"/>
  <c r="BG183" i="49"/>
  <c r="BF183" i="49"/>
  <c r="T183" i="49"/>
  <c r="R183" i="49"/>
  <c r="P183" i="49"/>
  <c r="J183" i="49"/>
  <c r="BE183" i="49"/>
  <c r="BK181" i="49"/>
  <c r="BI181" i="49"/>
  <c r="BH181" i="49"/>
  <c r="BG181" i="49"/>
  <c r="BF181" i="49"/>
  <c r="T181" i="49"/>
  <c r="R181" i="49"/>
  <c r="P181" i="49"/>
  <c r="J181" i="49"/>
  <c r="BE181" i="49"/>
  <c r="BK179" i="49"/>
  <c r="BI179" i="49"/>
  <c r="BH179" i="49"/>
  <c r="BG179" i="49"/>
  <c r="BF179" i="49"/>
  <c r="T179" i="49"/>
  <c r="R179" i="49"/>
  <c r="P179" i="49"/>
  <c r="J179" i="49"/>
  <c r="BE179" i="49"/>
  <c r="BK177" i="49"/>
  <c r="BI177" i="49"/>
  <c r="BH177" i="49"/>
  <c r="BG177" i="49"/>
  <c r="BF177" i="49"/>
  <c r="T177" i="49"/>
  <c r="R177" i="49"/>
  <c r="P177" i="49"/>
  <c r="J177" i="49"/>
  <c r="BE177" i="49"/>
  <c r="BK175" i="49"/>
  <c r="BI175" i="49"/>
  <c r="BH175" i="49"/>
  <c r="BG175" i="49"/>
  <c r="BF175" i="49"/>
  <c r="T175" i="49"/>
  <c r="R175" i="49"/>
  <c r="P175" i="49"/>
  <c r="J175" i="49"/>
  <c r="BE175" i="49"/>
  <c r="BK173" i="49"/>
  <c r="BI173" i="49"/>
  <c r="BH173" i="49"/>
  <c r="BG173" i="49"/>
  <c r="BF173" i="49"/>
  <c r="T173" i="49"/>
  <c r="R173" i="49"/>
  <c r="P173" i="49"/>
  <c r="J173" i="49"/>
  <c r="BE173" i="49"/>
  <c r="BK171" i="49"/>
  <c r="BI171" i="49"/>
  <c r="BH171" i="49"/>
  <c r="BG171" i="49"/>
  <c r="BF171" i="49"/>
  <c r="T171" i="49"/>
  <c r="R171" i="49"/>
  <c r="P171" i="49"/>
  <c r="J171" i="49"/>
  <c r="BE171" i="49"/>
  <c r="BK169" i="49"/>
  <c r="BI169" i="49"/>
  <c r="BH169" i="49"/>
  <c r="BG169" i="49"/>
  <c r="BF169" i="49"/>
  <c r="T169" i="49"/>
  <c r="R169" i="49"/>
  <c r="P169" i="49"/>
  <c r="J169" i="49"/>
  <c r="BE169" i="49"/>
  <c r="BK167" i="49"/>
  <c r="BI167" i="49"/>
  <c r="BH167" i="49"/>
  <c r="BG167" i="49"/>
  <c r="BF167" i="49"/>
  <c r="T167" i="49"/>
  <c r="R167" i="49"/>
  <c r="P167" i="49"/>
  <c r="J167" i="49"/>
  <c r="BE167" i="49"/>
  <c r="BK165" i="49"/>
  <c r="BI165" i="49"/>
  <c r="BH165" i="49"/>
  <c r="BG165" i="49"/>
  <c r="BF165" i="49"/>
  <c r="T165" i="49"/>
  <c r="R165" i="49"/>
  <c r="P165" i="49"/>
  <c r="J165" i="49"/>
  <c r="BK163" i="49"/>
  <c r="BI163" i="49"/>
  <c r="BH163" i="49"/>
  <c r="BG163" i="49"/>
  <c r="BF163" i="49"/>
  <c r="T163" i="49"/>
  <c r="R163" i="49"/>
  <c r="P163" i="49"/>
  <c r="J163" i="49"/>
  <c r="BE163" i="49"/>
  <c r="BK161" i="49"/>
  <c r="BI161" i="49"/>
  <c r="BH161" i="49"/>
  <c r="BG161" i="49"/>
  <c r="BF161" i="49"/>
  <c r="T161" i="49"/>
  <c r="R161" i="49"/>
  <c r="P161" i="49"/>
  <c r="J161" i="49"/>
  <c r="BE161" i="49"/>
  <c r="BK159" i="49"/>
  <c r="BI159" i="49"/>
  <c r="BH159" i="49"/>
  <c r="BG159" i="49"/>
  <c r="BF159" i="49"/>
  <c r="T159" i="49"/>
  <c r="R159" i="49"/>
  <c r="P159" i="49"/>
  <c r="J159" i="49"/>
  <c r="BE159" i="49"/>
  <c r="BK157" i="49"/>
  <c r="BI157" i="49"/>
  <c r="BH157" i="49"/>
  <c r="BG157" i="49"/>
  <c r="BF157" i="49"/>
  <c r="T157" i="49"/>
  <c r="R157" i="49"/>
  <c r="P157" i="49"/>
  <c r="J157" i="49"/>
  <c r="BE157" i="49"/>
  <c r="BK154" i="49"/>
  <c r="BI154" i="49"/>
  <c r="BH154" i="49"/>
  <c r="BG154" i="49"/>
  <c r="BF154" i="49"/>
  <c r="T154" i="49"/>
  <c r="R154" i="49"/>
  <c r="P154" i="49"/>
  <c r="J154" i="49"/>
  <c r="BE154" i="49"/>
  <c r="BK152" i="49"/>
  <c r="BI152" i="49"/>
  <c r="BH152" i="49"/>
  <c r="BG152" i="49"/>
  <c r="BF152" i="49"/>
  <c r="T152" i="49"/>
  <c r="R152" i="49"/>
  <c r="P152" i="49"/>
  <c r="J152" i="49"/>
  <c r="BE152" i="49"/>
  <c r="BK150" i="49"/>
  <c r="BI150" i="49"/>
  <c r="BH150" i="49"/>
  <c r="BG150" i="49"/>
  <c r="BF150" i="49"/>
  <c r="T150" i="49"/>
  <c r="R150" i="49"/>
  <c r="P150" i="49"/>
  <c r="J150" i="49"/>
  <c r="BE150" i="49"/>
  <c r="BK148" i="49"/>
  <c r="BI148" i="49"/>
  <c r="BH148" i="49"/>
  <c r="BG148" i="49"/>
  <c r="BF148" i="49"/>
  <c r="T148" i="49"/>
  <c r="R148" i="49"/>
  <c r="P148" i="49"/>
  <c r="J148" i="49"/>
  <c r="BE148" i="49"/>
  <c r="BK146" i="49"/>
  <c r="BI146" i="49"/>
  <c r="BH146" i="49"/>
  <c r="BG146" i="49"/>
  <c r="BF146" i="49"/>
  <c r="T146" i="49"/>
  <c r="R146" i="49"/>
  <c r="P146" i="49"/>
  <c r="J146" i="49"/>
  <c r="BE146" i="49"/>
  <c r="BK144" i="49"/>
  <c r="BI144" i="49"/>
  <c r="BH144" i="49"/>
  <c r="BG144" i="49"/>
  <c r="BF144" i="49"/>
  <c r="T144" i="49"/>
  <c r="R144" i="49"/>
  <c r="P144" i="49"/>
  <c r="J144" i="49"/>
  <c r="BE144" i="49"/>
  <c r="BK142" i="49"/>
  <c r="BI142" i="49"/>
  <c r="BH142" i="49"/>
  <c r="BG142" i="49"/>
  <c r="BF142" i="49"/>
  <c r="T142" i="49"/>
  <c r="R142" i="49"/>
  <c r="P142" i="49"/>
  <c r="J142" i="49"/>
  <c r="BE142" i="49"/>
  <c r="BK140" i="49"/>
  <c r="BI140" i="49"/>
  <c r="BH140" i="49"/>
  <c r="BG140" i="49"/>
  <c r="BF140" i="49"/>
  <c r="T140" i="49"/>
  <c r="R140" i="49"/>
  <c r="P140" i="49"/>
  <c r="J140" i="49"/>
  <c r="BE140" i="49"/>
  <c r="BK138" i="49"/>
  <c r="BI138" i="49"/>
  <c r="BH138" i="49"/>
  <c r="BG138" i="49"/>
  <c r="BF138" i="49"/>
  <c r="T138" i="49"/>
  <c r="R138" i="49"/>
  <c r="P138" i="49"/>
  <c r="J138" i="49"/>
  <c r="BE138" i="49"/>
  <c r="BK136" i="49"/>
  <c r="BI136" i="49"/>
  <c r="BH136" i="49"/>
  <c r="BG136" i="49"/>
  <c r="BF136" i="49"/>
  <c r="T136" i="49"/>
  <c r="R136" i="49"/>
  <c r="P136" i="49"/>
  <c r="J136" i="49"/>
  <c r="BE136" i="49"/>
  <c r="BK134" i="49"/>
  <c r="BI134" i="49"/>
  <c r="BH134" i="49"/>
  <c r="BG134" i="49"/>
  <c r="BF134" i="49"/>
  <c r="T134" i="49"/>
  <c r="R134" i="49"/>
  <c r="P134" i="49"/>
  <c r="J134" i="49"/>
  <c r="BE134" i="49"/>
  <c r="BK132" i="49"/>
  <c r="BI132" i="49"/>
  <c r="BH132" i="49"/>
  <c r="BG132" i="49"/>
  <c r="BF132" i="49"/>
  <c r="T132" i="49"/>
  <c r="R132" i="49"/>
  <c r="P132" i="49"/>
  <c r="J132" i="49"/>
  <c r="BE132" i="49"/>
  <c r="BK130" i="49"/>
  <c r="BI130" i="49"/>
  <c r="BH130" i="49"/>
  <c r="BG130" i="49"/>
  <c r="BF130" i="49"/>
  <c r="T130" i="49"/>
  <c r="R130" i="49"/>
  <c r="P130" i="49"/>
  <c r="J130" i="49"/>
  <c r="BE130" i="49"/>
  <c r="BK128" i="49"/>
  <c r="BI128" i="49"/>
  <c r="BH128" i="49"/>
  <c r="BG128" i="49"/>
  <c r="BF128" i="49"/>
  <c r="T128" i="49"/>
  <c r="R128" i="49"/>
  <c r="P128" i="49"/>
  <c r="J128" i="49"/>
  <c r="BE128" i="49"/>
  <c r="BK126" i="49"/>
  <c r="BI126" i="49"/>
  <c r="BH126" i="49"/>
  <c r="BG126" i="49"/>
  <c r="BF126" i="49"/>
  <c r="T126" i="49"/>
  <c r="R126" i="49"/>
  <c r="P126" i="49"/>
  <c r="J126" i="49"/>
  <c r="BE126" i="49"/>
  <c r="BK122" i="49"/>
  <c r="BI122" i="49"/>
  <c r="BH122" i="49"/>
  <c r="BG122" i="49"/>
  <c r="BF122" i="49"/>
  <c r="T122" i="49"/>
  <c r="R122" i="49"/>
  <c r="P122" i="49"/>
  <c r="J122" i="49"/>
  <c r="BE122" i="49"/>
  <c r="BK120" i="49"/>
  <c r="BI120" i="49"/>
  <c r="BH120" i="49"/>
  <c r="BG120" i="49"/>
  <c r="BF120" i="49"/>
  <c r="T120" i="49"/>
  <c r="R120" i="49"/>
  <c r="P120" i="49"/>
  <c r="J120" i="49"/>
  <c r="BE120" i="49"/>
  <c r="BK93" i="49"/>
  <c r="BI93" i="49"/>
  <c r="BH93" i="49"/>
  <c r="BG93" i="49"/>
  <c r="BF93" i="49"/>
  <c r="T93" i="49"/>
  <c r="R93" i="49"/>
  <c r="P93" i="49"/>
  <c r="J93" i="49"/>
  <c r="BE93" i="49"/>
  <c r="BK91" i="49"/>
  <c r="BI91" i="49"/>
  <c r="BH91" i="49"/>
  <c r="BG91" i="49"/>
  <c r="BF91" i="49"/>
  <c r="T91" i="49"/>
  <c r="R91" i="49"/>
  <c r="P91" i="49"/>
  <c r="J91" i="49"/>
  <c r="BE91" i="49"/>
  <c r="BK79" i="49"/>
  <c r="BI79" i="49"/>
  <c r="BH79" i="49"/>
  <c r="BG79" i="49"/>
  <c r="BF79" i="49"/>
  <c r="T79" i="49"/>
  <c r="R79" i="49"/>
  <c r="P79" i="49"/>
  <c r="J79" i="49"/>
  <c r="BE79" i="49"/>
  <c r="BK77" i="49"/>
  <c r="BI77" i="49"/>
  <c r="BH77" i="49"/>
  <c r="BG77" i="49"/>
  <c r="BF77" i="49"/>
  <c r="T77" i="49"/>
  <c r="R77" i="49"/>
  <c r="P77" i="49"/>
  <c r="J77" i="49"/>
  <c r="BE77" i="49"/>
  <c r="BK73" i="49"/>
  <c r="BI73" i="49"/>
  <c r="BH73" i="49"/>
  <c r="BG73" i="49"/>
  <c r="BF73" i="49"/>
  <c r="T73" i="49"/>
  <c r="R73" i="49"/>
  <c r="P73" i="49"/>
  <c r="J73" i="49"/>
  <c r="BE73" i="49"/>
  <c r="BK71" i="49"/>
  <c r="BI71" i="49"/>
  <c r="BH71" i="49"/>
  <c r="BG71" i="49"/>
  <c r="BF71" i="49"/>
  <c r="T71" i="49"/>
  <c r="R71" i="49"/>
  <c r="P71" i="49"/>
  <c r="J71" i="49"/>
  <c r="BE71" i="49"/>
  <c r="BK61" i="49"/>
  <c r="BI61" i="49"/>
  <c r="BH61" i="49"/>
  <c r="BG61" i="49"/>
  <c r="BF61" i="49"/>
  <c r="T61" i="49"/>
  <c r="R61" i="49"/>
  <c r="P61" i="49"/>
  <c r="J61" i="49"/>
  <c r="BE61" i="49"/>
  <c r="BK58" i="49"/>
  <c r="BI58" i="49"/>
  <c r="BH58" i="49"/>
  <c r="BG58" i="49"/>
  <c r="BF58" i="49"/>
  <c r="T58" i="49"/>
  <c r="R58" i="49"/>
  <c r="P58" i="49"/>
  <c r="J58" i="49"/>
  <c r="BE58" i="49"/>
  <c r="BK53" i="49"/>
  <c r="BI53" i="49"/>
  <c r="BH53" i="49"/>
  <c r="BG53" i="49"/>
  <c r="BF53" i="49"/>
  <c r="T53" i="49"/>
  <c r="R53" i="49"/>
  <c r="P53" i="49"/>
  <c r="J53" i="49"/>
  <c r="BK50" i="49"/>
  <c r="BI50" i="49"/>
  <c r="BH50" i="49"/>
  <c r="BG50" i="49"/>
  <c r="BF50" i="49"/>
  <c r="T50" i="49"/>
  <c r="R50" i="49"/>
  <c r="P50" i="49"/>
  <c r="J50" i="49"/>
  <c r="BE50" i="49"/>
  <c r="BK48" i="49"/>
  <c r="BI48" i="49"/>
  <c r="BH48" i="49"/>
  <c r="BG48" i="49"/>
  <c r="BF48" i="49"/>
  <c r="T48" i="49"/>
  <c r="R48" i="49"/>
  <c r="P48" i="49"/>
  <c r="J48" i="49"/>
  <c r="BE48" i="49"/>
  <c r="BK46" i="49"/>
  <c r="BI46" i="49"/>
  <c r="BH46" i="49"/>
  <c r="BG46" i="49"/>
  <c r="BF46" i="49"/>
  <c r="T46" i="49"/>
  <c r="R46" i="49"/>
  <c r="P46" i="49"/>
  <c r="J46" i="49"/>
  <c r="BE46" i="49"/>
  <c r="BK44" i="49"/>
  <c r="BI44" i="49"/>
  <c r="BH44" i="49"/>
  <c r="BG44" i="49"/>
  <c r="BF44" i="49"/>
  <c r="BE44" i="49"/>
  <c r="T44" i="49"/>
  <c r="R44" i="49"/>
  <c r="P44" i="49"/>
  <c r="BK42" i="49"/>
  <c r="BI42" i="49"/>
  <c r="BH42" i="49"/>
  <c r="BG42" i="49"/>
  <c r="BF42" i="49"/>
  <c r="T42" i="49"/>
  <c r="R42" i="49"/>
  <c r="P42" i="49"/>
  <c r="J42" i="49"/>
  <c r="BE42" i="49"/>
  <c r="BK40" i="49"/>
  <c r="BI40" i="49"/>
  <c r="BH40" i="49"/>
  <c r="BG40" i="49"/>
  <c r="BF40" i="49"/>
  <c r="BE40" i="49"/>
  <c r="T40" i="49"/>
  <c r="R40" i="49"/>
  <c r="P40" i="49"/>
  <c r="BK38" i="49"/>
  <c r="BI38" i="49"/>
  <c r="BH38" i="49"/>
  <c r="BG38" i="49"/>
  <c r="BF38" i="49"/>
  <c r="BE38" i="49"/>
  <c r="T38" i="49"/>
  <c r="R38" i="49"/>
  <c r="P38" i="49"/>
  <c r="BK36" i="49"/>
  <c r="BI36" i="49"/>
  <c r="BH36" i="49"/>
  <c r="BG36" i="49"/>
  <c r="BF36" i="49"/>
  <c r="T36" i="49"/>
  <c r="R36" i="49"/>
  <c r="P36" i="49"/>
  <c r="J36" i="49"/>
  <c r="BE36" i="49"/>
  <c r="BK34" i="49"/>
  <c r="BI34" i="49"/>
  <c r="BH34" i="49"/>
  <c r="BG34" i="49"/>
  <c r="BF34" i="49"/>
  <c r="BE34" i="49"/>
  <c r="T34" i="49"/>
  <c r="R34" i="49"/>
  <c r="P34" i="49"/>
  <c r="BK32" i="49"/>
  <c r="BI32" i="49"/>
  <c r="BH32" i="49"/>
  <c r="BG32" i="49"/>
  <c r="BF32" i="49"/>
  <c r="T32" i="49"/>
  <c r="R32" i="49"/>
  <c r="P32" i="49"/>
  <c r="J32" i="49"/>
  <c r="BE32" i="49"/>
  <c r="BK30" i="49"/>
  <c r="BI30" i="49"/>
  <c r="BH30" i="49"/>
  <c r="BG30" i="49"/>
  <c r="BF30" i="49"/>
  <c r="BE30" i="49"/>
  <c r="T30" i="49"/>
  <c r="R30" i="49"/>
  <c r="P30" i="49"/>
  <c r="BK28" i="49"/>
  <c r="BI28" i="49"/>
  <c r="BH28" i="49"/>
  <c r="BG28" i="49"/>
  <c r="BF28" i="49"/>
  <c r="T28" i="49"/>
  <c r="R28" i="49"/>
  <c r="P28" i="49"/>
  <c r="J28" i="49"/>
  <c r="BE28" i="49"/>
  <c r="BK26" i="49"/>
  <c r="BI26" i="49"/>
  <c r="BH26" i="49"/>
  <c r="BG26" i="49"/>
  <c r="BF26" i="49"/>
  <c r="BE26" i="49"/>
  <c r="T26" i="49"/>
  <c r="R26" i="49"/>
  <c r="P26" i="49"/>
  <c r="BK24" i="49"/>
  <c r="BI24" i="49"/>
  <c r="BH24" i="49"/>
  <c r="BG24" i="49"/>
  <c r="BF24" i="49"/>
  <c r="T24" i="49"/>
  <c r="R24" i="49"/>
  <c r="P24" i="49"/>
  <c r="J24" i="49"/>
  <c r="BK22" i="49"/>
  <c r="BI22" i="49"/>
  <c r="BH22" i="49"/>
  <c r="BG22" i="49"/>
  <c r="BF22" i="49"/>
  <c r="BE22" i="49"/>
  <c r="T22" i="49"/>
  <c r="R22" i="49"/>
  <c r="P22" i="49"/>
  <c r="BK20" i="49"/>
  <c r="BI20" i="49"/>
  <c r="BH20" i="49"/>
  <c r="BG20" i="49"/>
  <c r="BF20" i="49"/>
  <c r="T20" i="49"/>
  <c r="R20" i="49"/>
  <c r="P20" i="49"/>
  <c r="J20" i="49"/>
  <c r="BE20" i="49"/>
  <c r="BK18" i="49"/>
  <c r="BK17" i="49"/>
  <c r="BI18" i="49"/>
  <c r="BH18" i="49"/>
  <c r="BG18" i="49"/>
  <c r="BF18" i="49"/>
  <c r="BE18" i="49"/>
  <c r="T18" i="49"/>
  <c r="R18" i="49"/>
  <c r="P18" i="49"/>
  <c r="P459" i="49"/>
  <c r="P451" i="49"/>
  <c r="T459" i="49"/>
  <c r="P156" i="49"/>
  <c r="T156" i="49"/>
  <c r="J392" i="49"/>
  <c r="R17" i="49"/>
  <c r="P52" i="49"/>
  <c r="T339" i="49"/>
  <c r="BK90" i="52"/>
  <c r="T451" i="49"/>
  <c r="R451" i="49"/>
  <c r="T99" i="51"/>
  <c r="R100" i="51"/>
  <c r="R99" i="51"/>
  <c r="T52" i="49"/>
  <c r="R52" i="49"/>
  <c r="R392" i="49"/>
  <c r="P392" i="49"/>
  <c r="BK137" i="51"/>
  <c r="J137" i="51"/>
  <c r="J67" i="51"/>
  <c r="P17" i="49"/>
  <c r="P99" i="51"/>
  <c r="BK156" i="49"/>
  <c r="J453" i="49"/>
  <c r="J52" i="49"/>
  <c r="BE53" i="49"/>
  <c r="J156" i="49"/>
  <c r="BK339" i="49"/>
  <c r="BK392" i="49"/>
  <c r="BK459" i="49"/>
  <c r="BK52" i="49"/>
  <c r="J451" i="49"/>
  <c r="BK451" i="49"/>
  <c r="J455" i="49"/>
  <c r="J17" i="49"/>
  <c r="BE24" i="49"/>
  <c r="BE165" i="49"/>
  <c r="BE452" i="49"/>
  <c r="T17" i="49"/>
  <c r="J339" i="49"/>
  <c r="BE340" i="49"/>
  <c r="R339" i="49"/>
  <c r="T392" i="49"/>
  <c r="BK457" i="49"/>
  <c r="T457" i="49"/>
  <c r="T455" i="49"/>
  <c r="T453" i="49"/>
  <c r="R156" i="49"/>
  <c r="P457" i="49"/>
  <c r="P455" i="49"/>
  <c r="P453" i="49"/>
  <c r="J459" i="49"/>
  <c r="BE460" i="49"/>
  <c r="R459" i="49"/>
  <c r="R455" i="49"/>
  <c r="R453" i="49"/>
  <c r="G38" i="46"/>
  <c r="G37" i="46"/>
  <c r="G36" i="46"/>
  <c r="G35" i="46"/>
  <c r="G34" i="46"/>
  <c r="G33" i="46"/>
  <c r="G32" i="46"/>
  <c r="G31" i="46"/>
  <c r="G30" i="46"/>
  <c r="G29" i="46"/>
  <c r="G28" i="46"/>
  <c r="G27" i="46"/>
  <c r="G26" i="46"/>
  <c r="G25" i="46"/>
  <c r="G24" i="46"/>
  <c r="G23" i="46"/>
  <c r="G22" i="46"/>
  <c r="G20" i="46"/>
  <c r="Q19" i="46"/>
  <c r="O19" i="46"/>
  <c r="K19" i="46"/>
  <c r="I19" i="46"/>
  <c r="G19" i="46"/>
  <c r="M19" i="46"/>
  <c r="G18" i="46"/>
  <c r="G17" i="46"/>
  <c r="G16" i="46"/>
  <c r="G15" i="46"/>
  <c r="G14" i="46"/>
  <c r="G13" i="46"/>
  <c r="G12" i="46"/>
  <c r="G11" i="46"/>
  <c r="G10" i="46"/>
  <c r="G9" i="46"/>
  <c r="Q8" i="46"/>
  <c r="O8" i="46"/>
  <c r="O7" i="46"/>
  <c r="K8" i="46"/>
  <c r="K7" i="46"/>
  <c r="I8" i="46"/>
  <c r="G8" i="46"/>
  <c r="M8" i="46"/>
  <c r="Q7" i="46"/>
  <c r="BK99" i="51"/>
  <c r="J99" i="51"/>
  <c r="D27" i="25"/>
  <c r="BK455" i="49"/>
  <c r="BK453" i="49"/>
  <c r="BK16" i="49"/>
  <c r="BK89" i="52"/>
  <c r="J89" i="52"/>
  <c r="J90" i="52"/>
  <c r="J60" i="52"/>
  <c r="I7" i="46"/>
  <c r="P16" i="49"/>
  <c r="J59" i="51"/>
  <c r="J16" i="49"/>
  <c r="D31" i="25"/>
  <c r="R16" i="49"/>
  <c r="T16" i="49"/>
  <c r="M7" i="46"/>
  <c r="G7" i="46"/>
  <c r="D29" i="25"/>
  <c r="J59" i="52"/>
  <c r="J30" i="52"/>
  <c r="J39" i="52"/>
  <c r="J30" i="51"/>
  <c r="J39" i="51"/>
  <c r="G40" i="46"/>
  <c r="D37" i="25"/>
  <c r="G82" i="45"/>
  <c r="G81" i="45"/>
  <c r="G80" i="45"/>
  <c r="G79" i="45"/>
  <c r="G78" i="45"/>
  <c r="G77" i="45"/>
  <c r="G76" i="45"/>
  <c r="G75" i="45"/>
  <c r="G74" i="45"/>
  <c r="G73" i="45"/>
  <c r="G71" i="45"/>
  <c r="G70" i="45"/>
  <c r="G69" i="45"/>
  <c r="G68" i="45"/>
  <c r="G67" i="45"/>
  <c r="G66" i="45"/>
  <c r="G65" i="45"/>
  <c r="G64" i="45"/>
  <c r="G63" i="45"/>
  <c r="G62" i="45"/>
  <c r="G61" i="45"/>
  <c r="G60" i="45"/>
  <c r="G59" i="45"/>
  <c r="G58" i="45"/>
  <c r="G57" i="45"/>
  <c r="G56" i="45"/>
  <c r="G54" i="45"/>
  <c r="G55" i="45"/>
  <c r="G53" i="45"/>
  <c r="G52" i="45"/>
  <c r="G51" i="45"/>
  <c r="G50" i="45"/>
  <c r="G49" i="45"/>
  <c r="G48" i="45"/>
  <c r="G47" i="45"/>
  <c r="G46" i="45"/>
  <c r="G45" i="45"/>
  <c r="G44" i="45"/>
  <c r="G43" i="45"/>
  <c r="G42" i="45"/>
  <c r="G41" i="45"/>
  <c r="G40" i="45"/>
  <c r="G39" i="45"/>
  <c r="G38" i="45"/>
  <c r="G37" i="45"/>
  <c r="G36" i="45"/>
  <c r="G35" i="45"/>
  <c r="G34" i="45"/>
  <c r="G33" i="45"/>
  <c r="G32" i="45"/>
  <c r="G31" i="45"/>
  <c r="G30" i="45"/>
  <c r="G29" i="45"/>
  <c r="G28" i="45"/>
  <c r="G27" i="45"/>
  <c r="G26" i="45"/>
  <c r="G25" i="45"/>
  <c r="G24" i="45"/>
  <c r="G23" i="45"/>
  <c r="G22" i="45"/>
  <c r="G21" i="45"/>
  <c r="G20" i="45"/>
  <c r="G19" i="45"/>
  <c r="G18" i="45"/>
  <c r="G17" i="45"/>
  <c r="G16" i="45"/>
  <c r="G15" i="45"/>
  <c r="G14" i="45"/>
  <c r="G13" i="45"/>
  <c r="G72" i="45"/>
  <c r="G83" i="45"/>
  <c r="G12" i="45"/>
  <c r="D30" i="25"/>
  <c r="I121" i="42"/>
  <c r="I120" i="42"/>
  <c r="I119" i="42"/>
  <c r="I118" i="42"/>
  <c r="I117" i="42"/>
  <c r="I116" i="42"/>
  <c r="I115" i="42"/>
  <c r="I114" i="42"/>
  <c r="I113" i="42"/>
  <c r="I112" i="42"/>
  <c r="I111" i="42"/>
  <c r="I110" i="42"/>
  <c r="I109" i="42"/>
  <c r="I108" i="42"/>
  <c r="I107" i="42"/>
  <c r="I106" i="42"/>
  <c r="I105" i="42"/>
  <c r="I104" i="42"/>
  <c r="I103" i="42"/>
  <c r="I102" i="42"/>
  <c r="I100" i="42"/>
  <c r="I99" i="42"/>
  <c r="I98" i="42"/>
  <c r="I97" i="42"/>
  <c r="I96" i="42"/>
  <c r="I92" i="42"/>
  <c r="I91" i="42"/>
  <c r="I90" i="42"/>
  <c r="I89" i="42"/>
  <c r="I88" i="42"/>
  <c r="I87" i="42"/>
  <c r="I86" i="42"/>
  <c r="I85" i="42"/>
  <c r="I84" i="42"/>
  <c r="I83" i="42"/>
  <c r="I82" i="42"/>
  <c r="I81" i="42"/>
  <c r="I80" i="42"/>
  <c r="I79" i="42"/>
  <c r="I78" i="42"/>
  <c r="I77" i="42"/>
  <c r="I76" i="42"/>
  <c r="I75" i="42"/>
  <c r="I74" i="42"/>
  <c r="I73" i="42"/>
  <c r="I72" i="42"/>
  <c r="I67" i="42"/>
  <c r="I66" i="42"/>
  <c r="I65" i="42"/>
  <c r="I64" i="42"/>
  <c r="I63" i="42"/>
  <c r="I62" i="42"/>
  <c r="I61" i="42"/>
  <c r="I60" i="42"/>
  <c r="I59" i="42"/>
  <c r="I58" i="42"/>
  <c r="I57" i="42"/>
  <c r="I56" i="42"/>
  <c r="I55" i="42"/>
  <c r="I54" i="42"/>
  <c r="I53" i="42"/>
  <c r="I52" i="42"/>
  <c r="I51" i="42"/>
  <c r="I50" i="42"/>
  <c r="I49" i="42"/>
  <c r="I48" i="42"/>
  <c r="I47" i="42"/>
  <c r="I46" i="42"/>
  <c r="I45" i="42"/>
  <c r="I44" i="42"/>
  <c r="I43" i="42"/>
  <c r="I42" i="42"/>
  <c r="I40" i="42"/>
  <c r="I39" i="42"/>
  <c r="I38" i="42"/>
  <c r="I37" i="42"/>
  <c r="I36" i="42"/>
  <c r="I35" i="42"/>
  <c r="I34" i="42"/>
  <c r="I33" i="42"/>
  <c r="I32" i="42"/>
  <c r="I31" i="42"/>
  <c r="I30" i="42"/>
  <c r="I29" i="42"/>
  <c r="I28" i="42"/>
  <c r="I27" i="42"/>
  <c r="I26" i="42"/>
  <c r="I25" i="42"/>
  <c r="I24" i="42"/>
  <c r="I23" i="42"/>
  <c r="I22" i="42"/>
  <c r="I21" i="42"/>
  <c r="I20" i="42"/>
  <c r="I19" i="42"/>
  <c r="I18" i="42"/>
  <c r="I17" i="42"/>
  <c r="I16" i="42"/>
  <c r="I15" i="42"/>
  <c r="I14" i="42"/>
  <c r="I95" i="42"/>
  <c r="I71" i="42"/>
  <c r="I101" i="42"/>
  <c r="I41" i="42"/>
  <c r="I13" i="42"/>
  <c r="BK121" i="40"/>
  <c r="BI121" i="40"/>
  <c r="BH121" i="40"/>
  <c r="BG121" i="40"/>
  <c r="BF121" i="40"/>
  <c r="T121" i="40"/>
  <c r="R121" i="40"/>
  <c r="P121" i="40"/>
  <c r="P120" i="40"/>
  <c r="P119" i="40"/>
  <c r="J121" i="40"/>
  <c r="BE121" i="40"/>
  <c r="BK120" i="40"/>
  <c r="BK119" i="40"/>
  <c r="J119" i="40"/>
  <c r="J66" i="40"/>
  <c r="BI120" i="40"/>
  <c r="BH120" i="40"/>
  <c r="BG120" i="40"/>
  <c r="BF120" i="40"/>
  <c r="T120" i="40"/>
  <c r="R120" i="40"/>
  <c r="R119" i="40"/>
  <c r="J120" i="40"/>
  <c r="BE120" i="40"/>
  <c r="T119" i="40"/>
  <c r="BK118" i="40"/>
  <c r="BI118" i="40"/>
  <c r="BH118" i="40"/>
  <c r="BG118" i="40"/>
  <c r="BF118" i="40"/>
  <c r="T118" i="40"/>
  <c r="R118" i="40"/>
  <c r="P118" i="40"/>
  <c r="J118" i="40"/>
  <c r="BE118" i="40"/>
  <c r="BK117" i="40"/>
  <c r="BI117" i="40"/>
  <c r="BH117" i="40"/>
  <c r="BG117" i="40"/>
  <c r="BF117" i="40"/>
  <c r="T117" i="40"/>
  <c r="R117" i="40"/>
  <c r="P117" i="40"/>
  <c r="J117" i="40"/>
  <c r="BE117" i="40"/>
  <c r="BK116" i="40"/>
  <c r="BI116" i="40"/>
  <c r="BH116" i="40"/>
  <c r="BG116" i="40"/>
  <c r="BF116" i="40"/>
  <c r="T116" i="40"/>
  <c r="R116" i="40"/>
  <c r="P116" i="40"/>
  <c r="J116" i="40"/>
  <c r="BE116" i="40"/>
  <c r="BK115" i="40"/>
  <c r="BI115" i="40"/>
  <c r="BH115" i="40"/>
  <c r="BG115" i="40"/>
  <c r="BF115" i="40"/>
  <c r="T115" i="40"/>
  <c r="R115" i="40"/>
  <c r="P115" i="40"/>
  <c r="J115" i="40"/>
  <c r="BE115" i="40"/>
  <c r="BK114" i="40"/>
  <c r="BI114" i="40"/>
  <c r="BH114" i="40"/>
  <c r="BG114" i="40"/>
  <c r="BF114" i="40"/>
  <c r="T114" i="40"/>
  <c r="R114" i="40"/>
  <c r="P114" i="40"/>
  <c r="J114" i="40"/>
  <c r="BE114" i="40"/>
  <c r="BK113" i="40"/>
  <c r="BI113" i="40"/>
  <c r="BH113" i="40"/>
  <c r="BG113" i="40"/>
  <c r="BF113" i="40"/>
  <c r="T113" i="40"/>
  <c r="R113" i="40"/>
  <c r="P113" i="40"/>
  <c r="J113" i="40"/>
  <c r="BE113" i="40"/>
  <c r="BK112" i="40"/>
  <c r="BK111" i="40"/>
  <c r="J111" i="40"/>
  <c r="J65" i="40"/>
  <c r="BI112" i="40"/>
  <c r="BH112" i="40"/>
  <c r="BG112" i="40"/>
  <c r="BF112" i="40"/>
  <c r="T112" i="40"/>
  <c r="R112" i="40"/>
  <c r="P112" i="40"/>
  <c r="J112" i="40"/>
  <c r="BE112" i="40"/>
  <c r="R111" i="40"/>
  <c r="BK109" i="40"/>
  <c r="BI109" i="40"/>
  <c r="BH109" i="40"/>
  <c r="BG109" i="40"/>
  <c r="BF109" i="40"/>
  <c r="T109" i="40"/>
  <c r="R109" i="40"/>
  <c r="P109" i="40"/>
  <c r="J109" i="40"/>
  <c r="BE109" i="40"/>
  <c r="BK107" i="40"/>
  <c r="BI107" i="40"/>
  <c r="BH107" i="40"/>
  <c r="BG107" i="40"/>
  <c r="BF107" i="40"/>
  <c r="T107" i="40"/>
  <c r="R107" i="40"/>
  <c r="R106" i="40"/>
  <c r="R105" i="40"/>
  <c r="P107" i="40"/>
  <c r="J107" i="40"/>
  <c r="BE107" i="40"/>
  <c r="BK106" i="40"/>
  <c r="BK105" i="40"/>
  <c r="J105" i="40"/>
  <c r="J64" i="40"/>
  <c r="BI106" i="40"/>
  <c r="BH106" i="40"/>
  <c r="BG106" i="40"/>
  <c r="BF106" i="40"/>
  <c r="T106" i="40"/>
  <c r="P106" i="40"/>
  <c r="P105" i="40"/>
  <c r="J106" i="40"/>
  <c r="BE106" i="40"/>
  <c r="BK104" i="40"/>
  <c r="BI104" i="40"/>
  <c r="BH104" i="40"/>
  <c r="BG104" i="40"/>
  <c r="BF104" i="40"/>
  <c r="T104" i="40"/>
  <c r="R104" i="40"/>
  <c r="P104" i="40"/>
  <c r="J104" i="40"/>
  <c r="BE104" i="40"/>
  <c r="BK103" i="40"/>
  <c r="BI103" i="40"/>
  <c r="BH103" i="40"/>
  <c r="BG103" i="40"/>
  <c r="BF103" i="40"/>
  <c r="T103" i="40"/>
  <c r="R103" i="40"/>
  <c r="P103" i="40"/>
  <c r="P102" i="40"/>
  <c r="J103" i="40"/>
  <c r="BE103" i="40"/>
  <c r="R102" i="40"/>
  <c r="BK101" i="40"/>
  <c r="BI101" i="40"/>
  <c r="BH101" i="40"/>
  <c r="BG101" i="40"/>
  <c r="BF101" i="40"/>
  <c r="T101" i="40"/>
  <c r="R101" i="40"/>
  <c r="P101" i="40"/>
  <c r="J101" i="40"/>
  <c r="BE101" i="40"/>
  <c r="BK100" i="40"/>
  <c r="BI100" i="40"/>
  <c r="BH100" i="40"/>
  <c r="BG100" i="40"/>
  <c r="BF100" i="40"/>
  <c r="T100" i="40"/>
  <c r="R100" i="40"/>
  <c r="P100" i="40"/>
  <c r="J100" i="40"/>
  <c r="BE100" i="40"/>
  <c r="BK99" i="40"/>
  <c r="BI99" i="40"/>
  <c r="BH99" i="40"/>
  <c r="BG99" i="40"/>
  <c r="BF99" i="40"/>
  <c r="T99" i="40"/>
  <c r="R99" i="40"/>
  <c r="P99" i="40"/>
  <c r="J99" i="40"/>
  <c r="BE99" i="40"/>
  <c r="BK98" i="40"/>
  <c r="BI98" i="40"/>
  <c r="BH98" i="40"/>
  <c r="BG98" i="40"/>
  <c r="BF98" i="40"/>
  <c r="T98" i="40"/>
  <c r="R98" i="40"/>
  <c r="P98" i="40"/>
  <c r="J98" i="40"/>
  <c r="BE98" i="40"/>
  <c r="BK97" i="40"/>
  <c r="BI97" i="40"/>
  <c r="BH97" i="40"/>
  <c r="BG97" i="40"/>
  <c r="BF97" i="40"/>
  <c r="T97" i="40"/>
  <c r="R97" i="40"/>
  <c r="P97" i="40"/>
  <c r="J97" i="40"/>
  <c r="BE97" i="40"/>
  <c r="BK96" i="40"/>
  <c r="BI96" i="40"/>
  <c r="BH96" i="40"/>
  <c r="BG96" i="40"/>
  <c r="BF96" i="40"/>
  <c r="T96" i="40"/>
  <c r="R96" i="40"/>
  <c r="P96" i="40"/>
  <c r="J96" i="40"/>
  <c r="BE96" i="40"/>
  <c r="BK95" i="40"/>
  <c r="BI95" i="40"/>
  <c r="BH95" i="40"/>
  <c r="BG95" i="40"/>
  <c r="BF95" i="40"/>
  <c r="T95" i="40"/>
  <c r="R95" i="40"/>
  <c r="P95" i="40"/>
  <c r="J95" i="40"/>
  <c r="BE95" i="40"/>
  <c r="BK94" i="40"/>
  <c r="BI94" i="40"/>
  <c r="BH94" i="40"/>
  <c r="BG94" i="40"/>
  <c r="BF94" i="40"/>
  <c r="T94" i="40"/>
  <c r="R94" i="40"/>
  <c r="P94" i="40"/>
  <c r="J94" i="40"/>
  <c r="BE94" i="40"/>
  <c r="BK93" i="40"/>
  <c r="BI93" i="40"/>
  <c r="BH93" i="40"/>
  <c r="BG93" i="40"/>
  <c r="BF93" i="40"/>
  <c r="T93" i="40"/>
  <c r="T92" i="40"/>
  <c r="T91" i="40"/>
  <c r="R93" i="40"/>
  <c r="P93" i="40"/>
  <c r="J93" i="40"/>
  <c r="BE93" i="40"/>
  <c r="BK92" i="40"/>
  <c r="BI92" i="40"/>
  <c r="BH92" i="40"/>
  <c r="BG92" i="40"/>
  <c r="BF92" i="40"/>
  <c r="R92" i="40"/>
  <c r="P92" i="40"/>
  <c r="J92" i="40"/>
  <c r="BE92" i="40"/>
  <c r="BK90" i="40"/>
  <c r="BI90" i="40"/>
  <c r="BH90" i="40"/>
  <c r="BG90" i="40"/>
  <c r="BF90" i="40"/>
  <c r="T90" i="40"/>
  <c r="R90" i="40"/>
  <c r="R89" i="40"/>
  <c r="R88" i="40"/>
  <c r="P90" i="40"/>
  <c r="J90" i="40"/>
  <c r="BE90" i="40"/>
  <c r="BK89" i="40"/>
  <c r="BI89" i="40"/>
  <c r="BH89" i="40"/>
  <c r="BG89" i="40"/>
  <c r="BF89" i="40"/>
  <c r="T89" i="40"/>
  <c r="P89" i="40"/>
  <c r="J89" i="40"/>
  <c r="BE89" i="40"/>
  <c r="BK88" i="40"/>
  <c r="J83" i="40"/>
  <c r="F83" i="40"/>
  <c r="J82" i="40"/>
  <c r="F82" i="40"/>
  <c r="F80" i="40"/>
  <c r="J55" i="40"/>
  <c r="F55" i="40"/>
  <c r="J54" i="40"/>
  <c r="F54" i="40"/>
  <c r="F52" i="40"/>
  <c r="E50" i="40"/>
  <c r="J37" i="40"/>
  <c r="J36" i="40"/>
  <c r="J35" i="40"/>
  <c r="J80" i="40"/>
  <c r="BK136" i="39"/>
  <c r="BI136" i="39"/>
  <c r="BH136" i="39"/>
  <c r="BG136" i="39"/>
  <c r="BF136" i="39"/>
  <c r="T136" i="39"/>
  <c r="R136" i="39"/>
  <c r="P136" i="39"/>
  <c r="J136" i="39"/>
  <c r="BE136" i="39"/>
  <c r="BK135" i="39"/>
  <c r="BK134" i="39"/>
  <c r="J134" i="39"/>
  <c r="BI135" i="39"/>
  <c r="BH135" i="39"/>
  <c r="BG135" i="39"/>
  <c r="BF135" i="39"/>
  <c r="T135" i="39"/>
  <c r="R135" i="39"/>
  <c r="P135" i="39"/>
  <c r="P134" i="39"/>
  <c r="J135" i="39"/>
  <c r="BE135" i="39"/>
  <c r="BK133" i="39"/>
  <c r="BI133" i="39"/>
  <c r="BH133" i="39"/>
  <c r="BG133" i="39"/>
  <c r="BF133" i="39"/>
  <c r="T133" i="39"/>
  <c r="R133" i="39"/>
  <c r="P133" i="39"/>
  <c r="J133" i="39"/>
  <c r="BE133" i="39"/>
  <c r="BK132" i="39"/>
  <c r="BI132" i="39"/>
  <c r="BH132" i="39"/>
  <c r="BG132" i="39"/>
  <c r="BF132" i="39"/>
  <c r="T132" i="39"/>
  <c r="R132" i="39"/>
  <c r="P132" i="39"/>
  <c r="J132" i="39"/>
  <c r="BE132" i="39"/>
  <c r="BK131" i="39"/>
  <c r="BI131" i="39"/>
  <c r="BH131" i="39"/>
  <c r="BG131" i="39"/>
  <c r="BF131" i="39"/>
  <c r="T131" i="39"/>
  <c r="R131" i="39"/>
  <c r="P131" i="39"/>
  <c r="J131" i="39"/>
  <c r="BE131" i="39"/>
  <c r="BK130" i="39"/>
  <c r="BI130" i="39"/>
  <c r="BH130" i="39"/>
  <c r="BG130" i="39"/>
  <c r="BF130" i="39"/>
  <c r="T130" i="39"/>
  <c r="R130" i="39"/>
  <c r="P130" i="39"/>
  <c r="J130" i="39"/>
  <c r="BE130" i="39"/>
  <c r="BK129" i="39"/>
  <c r="BI129" i="39"/>
  <c r="BH129" i="39"/>
  <c r="BG129" i="39"/>
  <c r="BF129" i="39"/>
  <c r="T129" i="39"/>
  <c r="R129" i="39"/>
  <c r="P129" i="39"/>
  <c r="J129" i="39"/>
  <c r="BE129" i="39"/>
  <c r="BK128" i="39"/>
  <c r="BI128" i="39"/>
  <c r="BH128" i="39"/>
  <c r="BG128" i="39"/>
  <c r="BF128" i="39"/>
  <c r="T128" i="39"/>
  <c r="R128" i="39"/>
  <c r="P128" i="39"/>
  <c r="J128" i="39"/>
  <c r="BE128" i="39"/>
  <c r="BK127" i="39"/>
  <c r="BK126" i="39"/>
  <c r="J126" i="39"/>
  <c r="J67" i="39"/>
  <c r="BI127" i="39"/>
  <c r="BH127" i="39"/>
  <c r="BG127" i="39"/>
  <c r="BF127" i="39"/>
  <c r="T127" i="39"/>
  <c r="R127" i="39"/>
  <c r="P127" i="39"/>
  <c r="J127" i="39"/>
  <c r="BE127" i="39"/>
  <c r="BK124" i="39"/>
  <c r="BI124" i="39"/>
  <c r="BH124" i="39"/>
  <c r="BG124" i="39"/>
  <c r="BF124" i="39"/>
  <c r="T124" i="39"/>
  <c r="R124" i="39"/>
  <c r="R122" i="39"/>
  <c r="R121" i="39"/>
  <c r="P124" i="39"/>
  <c r="J124" i="39"/>
  <c r="BE124" i="39"/>
  <c r="BK122" i="39"/>
  <c r="BK121" i="39"/>
  <c r="J121" i="39"/>
  <c r="J66" i="39"/>
  <c r="BI122" i="39"/>
  <c r="BH122" i="39"/>
  <c r="BG122" i="39"/>
  <c r="BF122" i="39"/>
  <c r="T122" i="39"/>
  <c r="P122" i="39"/>
  <c r="P121" i="39"/>
  <c r="J122" i="39"/>
  <c r="BE122" i="39"/>
  <c r="BK120" i="39"/>
  <c r="BI120" i="39"/>
  <c r="BH120" i="39"/>
  <c r="BG120" i="39"/>
  <c r="BF120" i="39"/>
  <c r="T120" i="39"/>
  <c r="R120" i="39"/>
  <c r="P120" i="39"/>
  <c r="J120" i="39"/>
  <c r="BE120" i="39"/>
  <c r="BK119" i="39"/>
  <c r="BI119" i="39"/>
  <c r="BH119" i="39"/>
  <c r="BG119" i="39"/>
  <c r="BF119" i="39"/>
  <c r="T119" i="39"/>
  <c r="R119" i="39"/>
  <c r="P119" i="39"/>
  <c r="P118" i="39"/>
  <c r="J119" i="39"/>
  <c r="BE119" i="39"/>
  <c r="R118" i="39"/>
  <c r="BK117" i="39"/>
  <c r="BI117" i="39"/>
  <c r="BH117" i="39"/>
  <c r="BG117" i="39"/>
  <c r="BF117" i="39"/>
  <c r="T117" i="39"/>
  <c r="R117" i="39"/>
  <c r="P117" i="39"/>
  <c r="J117" i="39"/>
  <c r="BE117" i="39"/>
  <c r="BK116" i="39"/>
  <c r="BI116" i="39"/>
  <c r="BH116" i="39"/>
  <c r="BG116" i="39"/>
  <c r="BF116" i="39"/>
  <c r="T116" i="39"/>
  <c r="R116" i="39"/>
  <c r="P116" i="39"/>
  <c r="J116" i="39"/>
  <c r="BE116" i="39"/>
  <c r="BK115" i="39"/>
  <c r="BI115" i="39"/>
  <c r="BH115" i="39"/>
  <c r="BG115" i="39"/>
  <c r="BF115" i="39"/>
  <c r="T115" i="39"/>
  <c r="R115" i="39"/>
  <c r="P115" i="39"/>
  <c r="J115" i="39"/>
  <c r="BE115" i="39"/>
  <c r="BK114" i="39"/>
  <c r="BI114" i="39"/>
  <c r="BH114" i="39"/>
  <c r="BG114" i="39"/>
  <c r="BF114" i="39"/>
  <c r="T114" i="39"/>
  <c r="R114" i="39"/>
  <c r="P114" i="39"/>
  <c r="J114" i="39"/>
  <c r="BE114" i="39"/>
  <c r="BK113" i="39"/>
  <c r="BI113" i="39"/>
  <c r="BH113" i="39"/>
  <c r="BG113" i="39"/>
  <c r="BF113" i="39"/>
  <c r="T113" i="39"/>
  <c r="R113" i="39"/>
  <c r="P113" i="39"/>
  <c r="J113" i="39"/>
  <c r="BE113" i="39"/>
  <c r="BK112" i="39"/>
  <c r="BI112" i="39"/>
  <c r="BH112" i="39"/>
  <c r="BG112" i="39"/>
  <c r="BF112" i="39"/>
  <c r="T112" i="39"/>
  <c r="R112" i="39"/>
  <c r="P112" i="39"/>
  <c r="J112" i="39"/>
  <c r="BE112" i="39"/>
  <c r="BK111" i="39"/>
  <c r="BI111" i="39"/>
  <c r="BH111" i="39"/>
  <c r="BG111" i="39"/>
  <c r="BF111" i="39"/>
  <c r="T111" i="39"/>
  <c r="R111" i="39"/>
  <c r="P111" i="39"/>
  <c r="J111" i="39"/>
  <c r="BE111" i="39"/>
  <c r="BK110" i="39"/>
  <c r="BI110" i="39"/>
  <c r="BH110" i="39"/>
  <c r="BG110" i="39"/>
  <c r="BF110" i="39"/>
  <c r="T110" i="39"/>
  <c r="T109" i="39"/>
  <c r="R110" i="39"/>
  <c r="P110" i="39"/>
  <c r="J110" i="39"/>
  <c r="BE110" i="39"/>
  <c r="BK108" i="39"/>
  <c r="BI108" i="39"/>
  <c r="BH108" i="39"/>
  <c r="BG108" i="39"/>
  <c r="BF108" i="39"/>
  <c r="T108" i="39"/>
  <c r="R108" i="39"/>
  <c r="P108" i="39"/>
  <c r="J108" i="39"/>
  <c r="BE108" i="39"/>
  <c r="BK107" i="39"/>
  <c r="BI107" i="39"/>
  <c r="BH107" i="39"/>
  <c r="BG107" i="39"/>
  <c r="BF107" i="39"/>
  <c r="T107" i="39"/>
  <c r="R107" i="39"/>
  <c r="P107" i="39"/>
  <c r="J107" i="39"/>
  <c r="BE107" i="39"/>
  <c r="BK106" i="39"/>
  <c r="BI106" i="39"/>
  <c r="BH106" i="39"/>
  <c r="BG106" i="39"/>
  <c r="BF106" i="39"/>
  <c r="T106" i="39"/>
  <c r="R106" i="39"/>
  <c r="P106" i="39"/>
  <c r="J106" i="39"/>
  <c r="BE106" i="39"/>
  <c r="BK105" i="39"/>
  <c r="BI105" i="39"/>
  <c r="BH105" i="39"/>
  <c r="BG105" i="39"/>
  <c r="BF105" i="39"/>
  <c r="T105" i="39"/>
  <c r="R105" i="39"/>
  <c r="P105" i="39"/>
  <c r="J105" i="39"/>
  <c r="BE105" i="39"/>
  <c r="BK104" i="39"/>
  <c r="BI104" i="39"/>
  <c r="BH104" i="39"/>
  <c r="BG104" i="39"/>
  <c r="BF104" i="39"/>
  <c r="T104" i="39"/>
  <c r="R104" i="39"/>
  <c r="P104" i="39"/>
  <c r="J104" i="39"/>
  <c r="BE104" i="39"/>
  <c r="BK103" i="39"/>
  <c r="BI103" i="39"/>
  <c r="BH103" i="39"/>
  <c r="BG103" i="39"/>
  <c r="BF103" i="39"/>
  <c r="T103" i="39"/>
  <c r="R103" i="39"/>
  <c r="P103" i="39"/>
  <c r="J103" i="39"/>
  <c r="BE103" i="39"/>
  <c r="BK102" i="39"/>
  <c r="BI102" i="39"/>
  <c r="BH102" i="39"/>
  <c r="BG102" i="39"/>
  <c r="BF102" i="39"/>
  <c r="T102" i="39"/>
  <c r="R102" i="39"/>
  <c r="P102" i="39"/>
  <c r="J102" i="39"/>
  <c r="BE102" i="39"/>
  <c r="BK101" i="39"/>
  <c r="BI101" i="39"/>
  <c r="BH101" i="39"/>
  <c r="BG101" i="39"/>
  <c r="BF101" i="39"/>
  <c r="T101" i="39"/>
  <c r="R101" i="39"/>
  <c r="P101" i="39"/>
  <c r="J101" i="39"/>
  <c r="BE101" i="39"/>
  <c r="BK100" i="39"/>
  <c r="BI100" i="39"/>
  <c r="BH100" i="39"/>
  <c r="BG100" i="39"/>
  <c r="BF100" i="39"/>
  <c r="T100" i="39"/>
  <c r="R100" i="39"/>
  <c r="R99" i="39"/>
  <c r="P100" i="39"/>
  <c r="J100" i="39"/>
  <c r="BE100" i="39"/>
  <c r="BK98" i="39"/>
  <c r="BI98" i="39"/>
  <c r="BH98" i="39"/>
  <c r="BG98" i="39"/>
  <c r="BF98" i="39"/>
  <c r="T98" i="39"/>
  <c r="R98" i="39"/>
  <c r="P98" i="39"/>
  <c r="J98" i="39"/>
  <c r="BE98" i="39"/>
  <c r="BK96" i="39"/>
  <c r="BK95" i="39"/>
  <c r="J95" i="39"/>
  <c r="J62" i="39"/>
  <c r="BI96" i="39"/>
  <c r="BH96" i="39"/>
  <c r="BG96" i="39"/>
  <c r="BG91" i="39"/>
  <c r="BG93" i="39"/>
  <c r="F35" i="39"/>
  <c r="BF96" i="39"/>
  <c r="T96" i="39"/>
  <c r="R96" i="39"/>
  <c r="P96" i="39"/>
  <c r="P95" i="39"/>
  <c r="J96" i="39"/>
  <c r="BE96" i="39"/>
  <c r="T95" i="39"/>
  <c r="BK93" i="39"/>
  <c r="BI93" i="39"/>
  <c r="BH93" i="39"/>
  <c r="BF93" i="39"/>
  <c r="T93" i="39"/>
  <c r="R93" i="39"/>
  <c r="P93" i="39"/>
  <c r="J93" i="39"/>
  <c r="BE93" i="39"/>
  <c r="BK91" i="39"/>
  <c r="BK90" i="39"/>
  <c r="BI91" i="39"/>
  <c r="BH91" i="39"/>
  <c r="BF91" i="39"/>
  <c r="T91" i="39"/>
  <c r="T90" i="39"/>
  <c r="R91" i="39"/>
  <c r="P91" i="39"/>
  <c r="J91" i="39"/>
  <c r="BE91" i="39"/>
  <c r="J85" i="39"/>
  <c r="F85" i="39"/>
  <c r="J84" i="39"/>
  <c r="F84" i="39"/>
  <c r="F82" i="39"/>
  <c r="J68" i="39"/>
  <c r="J55" i="39"/>
  <c r="F55" i="39"/>
  <c r="J54" i="39"/>
  <c r="F54" i="39"/>
  <c r="F52" i="39"/>
  <c r="E50" i="39"/>
  <c r="J37" i="39"/>
  <c r="J36" i="39"/>
  <c r="J35" i="39"/>
  <c r="J52" i="39"/>
  <c r="E78" i="39"/>
  <c r="R91" i="40"/>
  <c r="BK91" i="40"/>
  <c r="J91" i="40"/>
  <c r="J62" i="40"/>
  <c r="T121" i="39"/>
  <c r="T105" i="40"/>
  <c r="R90" i="39"/>
  <c r="P90" i="39"/>
  <c r="T99" i="39"/>
  <c r="T118" i="39"/>
  <c r="T89" i="39"/>
  <c r="T126" i="39"/>
  <c r="T134" i="39"/>
  <c r="T88" i="39"/>
  <c r="P109" i="39"/>
  <c r="BK109" i="39"/>
  <c r="J109" i="39"/>
  <c r="J64" i="39"/>
  <c r="BK118" i="39"/>
  <c r="J118" i="39"/>
  <c r="J65" i="39"/>
  <c r="R126" i="39"/>
  <c r="BK102" i="40"/>
  <c r="J102" i="40"/>
  <c r="J63" i="40"/>
  <c r="P111" i="40"/>
  <c r="F37" i="40"/>
  <c r="R134" i="39"/>
  <c r="J34" i="39"/>
  <c r="R95" i="39"/>
  <c r="T111" i="40"/>
  <c r="P88" i="40"/>
  <c r="P91" i="40"/>
  <c r="P87" i="40"/>
  <c r="P86" i="40"/>
  <c r="T102" i="40"/>
  <c r="P99" i="39"/>
  <c r="T88" i="40"/>
  <c r="R87" i="40"/>
  <c r="R86" i="40"/>
  <c r="F36" i="39"/>
  <c r="F37" i="39"/>
  <c r="BK99" i="39"/>
  <c r="BK89" i="39"/>
  <c r="BK88" i="39"/>
  <c r="J88" i="39"/>
  <c r="D34" i="25"/>
  <c r="F34" i="39"/>
  <c r="J99" i="39"/>
  <c r="J63" i="39"/>
  <c r="J33" i="40"/>
  <c r="I122" i="42"/>
  <c r="D32" i="25"/>
  <c r="E48" i="39"/>
  <c r="J33" i="39"/>
  <c r="F33" i="39"/>
  <c r="J82" i="39"/>
  <c r="R109" i="39"/>
  <c r="R89" i="39"/>
  <c r="F33" i="40"/>
  <c r="J90" i="39"/>
  <c r="J61" i="39"/>
  <c r="P126" i="39"/>
  <c r="J34" i="40"/>
  <c r="F34" i="40"/>
  <c r="J89" i="39"/>
  <c r="J60" i="39"/>
  <c r="E76" i="40"/>
  <c r="E48" i="40"/>
  <c r="J88" i="40"/>
  <c r="J61" i="40"/>
  <c r="F36" i="40"/>
  <c r="F35" i="40"/>
  <c r="J52" i="40"/>
  <c r="BK115" i="34"/>
  <c r="BI115" i="34"/>
  <c r="BH115" i="34"/>
  <c r="BG115" i="34"/>
  <c r="BF115" i="34"/>
  <c r="T115" i="34"/>
  <c r="R115" i="34"/>
  <c r="P115" i="34"/>
  <c r="J115" i="34"/>
  <c r="BE115" i="34"/>
  <c r="BK114" i="34"/>
  <c r="BI114" i="34"/>
  <c r="BH114" i="34"/>
  <c r="BG114" i="34"/>
  <c r="BF114" i="34"/>
  <c r="T114" i="34"/>
  <c r="T112" i="34"/>
  <c r="T113" i="34"/>
  <c r="T111" i="34"/>
  <c r="R114" i="34"/>
  <c r="P114" i="34"/>
  <c r="J114" i="34"/>
  <c r="BE114" i="34"/>
  <c r="BK113" i="34"/>
  <c r="BK112" i="34"/>
  <c r="BK111" i="34"/>
  <c r="J111" i="34"/>
  <c r="J68" i="34"/>
  <c r="BI113" i="34"/>
  <c r="BH113" i="34"/>
  <c r="BG113" i="34"/>
  <c r="BF113" i="34"/>
  <c r="R113" i="34"/>
  <c r="P113" i="34"/>
  <c r="J113" i="34"/>
  <c r="BE113" i="34"/>
  <c r="BI112" i="34"/>
  <c r="BH112" i="34"/>
  <c r="BG112" i="34"/>
  <c r="BF112" i="34"/>
  <c r="R112" i="34"/>
  <c r="P112" i="34"/>
  <c r="P111" i="34"/>
  <c r="J112" i="34"/>
  <c r="BE112" i="34"/>
  <c r="BK110" i="34"/>
  <c r="BI110" i="34"/>
  <c r="BH110" i="34"/>
  <c r="BG110" i="34"/>
  <c r="BF110" i="34"/>
  <c r="T110" i="34"/>
  <c r="R110" i="34"/>
  <c r="P110" i="34"/>
  <c r="J110" i="34"/>
  <c r="BE110" i="34"/>
  <c r="BK109" i="34"/>
  <c r="BI109" i="34"/>
  <c r="BH109" i="34"/>
  <c r="BG109" i="34"/>
  <c r="BF109" i="34"/>
  <c r="T109" i="34"/>
  <c r="T108" i="34"/>
  <c r="T107" i="34"/>
  <c r="R109" i="34"/>
  <c r="P109" i="34"/>
  <c r="J109" i="34"/>
  <c r="BE109" i="34"/>
  <c r="BK108" i="34"/>
  <c r="BI108" i="34"/>
  <c r="BH108" i="34"/>
  <c r="BG108" i="34"/>
  <c r="BF108" i="34"/>
  <c r="R108" i="34"/>
  <c r="R107" i="34"/>
  <c r="P108" i="34"/>
  <c r="J108" i="34"/>
  <c r="BE108" i="34"/>
  <c r="BK106" i="34"/>
  <c r="BI106" i="34"/>
  <c r="BH106" i="34"/>
  <c r="BG106" i="34"/>
  <c r="BF106" i="34"/>
  <c r="T106" i="34"/>
  <c r="R106" i="34"/>
  <c r="P106" i="34"/>
  <c r="J106" i="34"/>
  <c r="BE106" i="34"/>
  <c r="BK105" i="34"/>
  <c r="BI105" i="34"/>
  <c r="BH105" i="34"/>
  <c r="BG105" i="34"/>
  <c r="BF105" i="34"/>
  <c r="T105" i="34"/>
  <c r="R105" i="34"/>
  <c r="R104" i="34"/>
  <c r="P105" i="34"/>
  <c r="P104" i="34"/>
  <c r="J105" i="34"/>
  <c r="BE105" i="34"/>
  <c r="BK104" i="34"/>
  <c r="J104" i="34"/>
  <c r="J66" i="34"/>
  <c r="T104" i="34"/>
  <c r="BK102" i="34"/>
  <c r="BK101" i="34"/>
  <c r="J101" i="34"/>
  <c r="J64" i="34"/>
  <c r="BI102" i="34"/>
  <c r="BH102" i="34"/>
  <c r="BG102" i="34"/>
  <c r="BF102" i="34"/>
  <c r="T102" i="34"/>
  <c r="T101" i="34"/>
  <c r="R102" i="34"/>
  <c r="R101" i="34"/>
  <c r="P102" i="34"/>
  <c r="P101" i="34"/>
  <c r="J102" i="34"/>
  <c r="BE102" i="34"/>
  <c r="BK100" i="34"/>
  <c r="BI100" i="34"/>
  <c r="BH100" i="34"/>
  <c r="BG100" i="34"/>
  <c r="BF100" i="34"/>
  <c r="T100" i="34"/>
  <c r="R100" i="34"/>
  <c r="P100" i="34"/>
  <c r="J100" i="34"/>
  <c r="BE100" i="34"/>
  <c r="BK99" i="34"/>
  <c r="BI99" i="34"/>
  <c r="BH99" i="34"/>
  <c r="BG99" i="34"/>
  <c r="BF99" i="34"/>
  <c r="T99" i="34"/>
  <c r="R99" i="34"/>
  <c r="P99" i="34"/>
  <c r="J99" i="34"/>
  <c r="BE99" i="34"/>
  <c r="BK98" i="34"/>
  <c r="BI98" i="34"/>
  <c r="BH98" i="34"/>
  <c r="BG98" i="34"/>
  <c r="BF98" i="34"/>
  <c r="T98" i="34"/>
  <c r="R98" i="34"/>
  <c r="P98" i="34"/>
  <c r="J98" i="34"/>
  <c r="BE98" i="34"/>
  <c r="BK97" i="34"/>
  <c r="BI97" i="34"/>
  <c r="BH97" i="34"/>
  <c r="BG97" i="34"/>
  <c r="BF97" i="34"/>
  <c r="T97" i="34"/>
  <c r="T96" i="34"/>
  <c r="R97" i="34"/>
  <c r="P97" i="34"/>
  <c r="J97" i="34"/>
  <c r="BE97" i="34"/>
  <c r="BK96" i="34"/>
  <c r="J96" i="34"/>
  <c r="J63" i="34"/>
  <c r="BK95" i="34"/>
  <c r="BK94" i="34"/>
  <c r="J94" i="34"/>
  <c r="J62" i="34"/>
  <c r="BI95" i="34"/>
  <c r="BH95" i="34"/>
  <c r="BG95" i="34"/>
  <c r="BF95" i="34"/>
  <c r="T95" i="34"/>
  <c r="T94" i="34"/>
  <c r="R95" i="34"/>
  <c r="R94" i="34"/>
  <c r="P95" i="34"/>
  <c r="P94" i="34"/>
  <c r="J95" i="34"/>
  <c r="BE95" i="34"/>
  <c r="BK93" i="34"/>
  <c r="BI93" i="34"/>
  <c r="BH93" i="34"/>
  <c r="BG93" i="34"/>
  <c r="BF93" i="34"/>
  <c r="T93" i="34"/>
  <c r="R93" i="34"/>
  <c r="P93" i="34"/>
  <c r="J93" i="34"/>
  <c r="BE93" i="34"/>
  <c r="BK92" i="34"/>
  <c r="BI92" i="34"/>
  <c r="BH92" i="34"/>
  <c r="BG92" i="34"/>
  <c r="BF92" i="34"/>
  <c r="T92" i="34"/>
  <c r="R92" i="34"/>
  <c r="P92" i="34"/>
  <c r="J92" i="34"/>
  <c r="BE92" i="34"/>
  <c r="BK91" i="34"/>
  <c r="BI91" i="34"/>
  <c r="BH91" i="34"/>
  <c r="BG91" i="34"/>
  <c r="BF91" i="34"/>
  <c r="T91" i="34"/>
  <c r="R91" i="34"/>
  <c r="P91" i="34"/>
  <c r="P90" i="34"/>
  <c r="J91" i="34"/>
  <c r="BE91" i="34"/>
  <c r="R90" i="34"/>
  <c r="F82" i="34"/>
  <c r="E80" i="34"/>
  <c r="F52" i="34"/>
  <c r="E50" i="34"/>
  <c r="J37" i="34"/>
  <c r="J36" i="34"/>
  <c r="J35" i="34"/>
  <c r="J85" i="34"/>
  <c r="J54" i="34"/>
  <c r="F85" i="34"/>
  <c r="F54" i="34"/>
  <c r="J82" i="34"/>
  <c r="E48" i="34"/>
  <c r="P89" i="39"/>
  <c r="P88" i="39"/>
  <c r="BK90" i="34"/>
  <c r="F37" i="34"/>
  <c r="R96" i="34"/>
  <c r="R89" i="34"/>
  <c r="R111" i="34"/>
  <c r="R103" i="34"/>
  <c r="R88" i="34"/>
  <c r="P96" i="34"/>
  <c r="P89" i="34"/>
  <c r="T87" i="40"/>
  <c r="T86" i="40"/>
  <c r="BK107" i="34"/>
  <c r="R88" i="39"/>
  <c r="BK87" i="40"/>
  <c r="J34" i="34"/>
  <c r="T90" i="34"/>
  <c r="T89" i="34"/>
  <c r="P107" i="34"/>
  <c r="F35" i="34"/>
  <c r="F36" i="34"/>
  <c r="J59" i="39"/>
  <c r="J30" i="39"/>
  <c r="J39" i="39"/>
  <c r="F55" i="34"/>
  <c r="F84" i="34"/>
  <c r="P103" i="34"/>
  <c r="T103" i="34"/>
  <c r="F33" i="34"/>
  <c r="J33" i="34"/>
  <c r="J90" i="34"/>
  <c r="J61" i="34"/>
  <c r="BK89" i="34"/>
  <c r="T88" i="34"/>
  <c r="J107" i="34"/>
  <c r="J67" i="34"/>
  <c r="BK103" i="34"/>
  <c r="J103" i="34"/>
  <c r="J65" i="34"/>
  <c r="E78" i="34"/>
  <c r="F34" i="34"/>
  <c r="J52" i="34"/>
  <c r="J55" i="34"/>
  <c r="J84" i="34"/>
  <c r="M30" i="33"/>
  <c r="M28" i="33"/>
  <c r="M26" i="33"/>
  <c r="M24" i="33"/>
  <c r="M22" i="33"/>
  <c r="M20" i="33"/>
  <c r="M18" i="33"/>
  <c r="P88" i="34"/>
  <c r="J87" i="40"/>
  <c r="J60" i="40"/>
  <c r="BK86" i="40"/>
  <c r="J86" i="40"/>
  <c r="M17" i="33"/>
  <c r="M16" i="33"/>
  <c r="D36" i="25"/>
  <c r="J89" i="34"/>
  <c r="J60" i="34"/>
  <c r="BK88" i="34"/>
  <c r="J88" i="34"/>
  <c r="D26" i="25"/>
  <c r="D33" i="25"/>
  <c r="J59" i="40"/>
  <c r="J30" i="40"/>
  <c r="J39" i="40"/>
  <c r="J59" i="34"/>
  <c r="J30" i="34"/>
  <c r="J39" i="34"/>
  <c r="G73" i="32"/>
  <c r="G70" i="32"/>
  <c r="G72" i="32"/>
  <c r="G69" i="32"/>
  <c r="G22" i="32"/>
  <c r="G67" i="32"/>
  <c r="G65" i="32"/>
  <c r="G63" i="32"/>
  <c r="G62" i="32"/>
  <c r="G61" i="32"/>
  <c r="G20" i="32"/>
  <c r="G59" i="32"/>
  <c r="G57" i="32"/>
  <c r="G55" i="32"/>
  <c r="G53" i="32"/>
  <c r="G51" i="32"/>
  <c r="G50" i="32"/>
  <c r="G49" i="32"/>
  <c r="G48" i="32"/>
  <c r="G46" i="32"/>
  <c r="G44" i="32"/>
  <c r="G42" i="32"/>
  <c r="C36" i="32"/>
  <c r="G35" i="32"/>
  <c r="C35" i="32"/>
  <c r="G33" i="32"/>
  <c r="C33" i="32"/>
  <c r="B31" i="32"/>
  <c r="B29" i="32"/>
  <c r="B22" i="32"/>
  <c r="B21" i="32"/>
  <c r="B20" i="32"/>
  <c r="B19" i="32"/>
  <c r="B18" i="32"/>
  <c r="H44" i="28"/>
  <c r="H45" i="28"/>
  <c r="H46" i="28"/>
  <c r="H47" i="28"/>
  <c r="H48" i="28"/>
  <c r="H49" i="28"/>
  <c r="H50" i="28"/>
  <c r="H51" i="28"/>
  <c r="H52" i="28"/>
  <c r="H43" i="28"/>
  <c r="H42" i="28"/>
  <c r="H41" i="28"/>
  <c r="H39" i="28"/>
  <c r="H38" i="28"/>
  <c r="H37" i="28"/>
  <c r="H36" i="28"/>
  <c r="H34" i="28"/>
  <c r="H29" i="28"/>
  <c r="H27" i="28"/>
  <c r="H26" i="28"/>
  <c r="H25" i="28"/>
  <c r="H23" i="28"/>
  <c r="H21" i="28"/>
  <c r="H19" i="28"/>
  <c r="H15" i="28"/>
  <c r="H14" i="28"/>
  <c r="H13" i="28"/>
  <c r="G41" i="32"/>
  <c r="G64" i="32"/>
  <c r="G21" i="32"/>
  <c r="H28" i="28"/>
  <c r="H18" i="28"/>
  <c r="H40" i="28"/>
  <c r="G19" i="32"/>
  <c r="G18" i="32"/>
  <c r="G17" i="32"/>
  <c r="G40" i="32"/>
  <c r="G39" i="32"/>
  <c r="D35" i="25"/>
  <c r="D39" i="25"/>
  <c r="D10" i="25"/>
  <c r="H17" i="28"/>
  <c r="H53" i="28"/>
  <c r="D28" i="25"/>
  <c r="D25" i="25"/>
  <c r="D7" i="25"/>
  <c r="D17" i="25"/>
  <c r="D19" i="25"/>
  <c r="D21" i="25"/>
</calcChain>
</file>

<file path=xl/sharedStrings.xml><?xml version="1.0" encoding="utf-8"?>
<sst xmlns="http://schemas.openxmlformats.org/spreadsheetml/2006/main" count="9272" uniqueCount="2093">
  <si>
    <t/>
  </si>
  <si>
    <t>False</t>
  </si>
  <si>
    <t>21</t>
  </si>
  <si>
    <t>15</t>
  </si>
  <si>
    <t>v ---  níže se nacházejí doplnkové a pomocné údaje k sestavám  --- v</t>
  </si>
  <si>
    <t>Stavba:</t>
  </si>
  <si>
    <t>CC-CZ:</t>
  </si>
  <si>
    <t>Místo:</t>
  </si>
  <si>
    <t xml:space="preserve"> </t>
  </si>
  <si>
    <t>Datum:</t>
  </si>
  <si>
    <t>IČ:</t>
  </si>
  <si>
    <t>DIČ:</t>
  </si>
  <si>
    <t>Projektant:</t>
  </si>
  <si>
    <t>Zpracovatel:</t>
  </si>
  <si>
    <t>Poznámka:</t>
  </si>
  <si>
    <t>Cena bez DPH</t>
  </si>
  <si>
    <t>DPH</t>
  </si>
  <si>
    <t>základní</t>
  </si>
  <si>
    <t>snížená</t>
  </si>
  <si>
    <t>zákl. přenesená</t>
  </si>
  <si>
    <t>sníž. přenesená</t>
  </si>
  <si>
    <t>nulová</t>
  </si>
  <si>
    <t>Cena s DPH</t>
  </si>
  <si>
    <t>v</t>
  </si>
  <si>
    <t>CZK</t>
  </si>
  <si>
    <t>Kód</t>
  </si>
  <si>
    <t>D</t>
  </si>
  <si>
    <t>0</t>
  </si>
  <si>
    <t>1</t>
  </si>
  <si>
    <t>2</t>
  </si>
  <si>
    <t>Cena celkem [CZK]</t>
  </si>
  <si>
    <t>-1</t>
  </si>
  <si>
    <t>PSV - Práce a dodávky PSV</t>
  </si>
  <si>
    <t>PČ</t>
  </si>
  <si>
    <t>Typ</t>
  </si>
  <si>
    <t>Popis</t>
  </si>
  <si>
    <t>MJ</t>
  </si>
  <si>
    <t>Množství</t>
  </si>
  <si>
    <t>J.cena [CZK]</t>
  </si>
  <si>
    <t>J. Nh [h]</t>
  </si>
  <si>
    <t>Nh celkem [h]</t>
  </si>
  <si>
    <t>J. suť [t]</t>
  </si>
  <si>
    <t>Suť Celkem [t]</t>
  </si>
  <si>
    <t>ROZPOCET</t>
  </si>
  <si>
    <t>K</t>
  </si>
  <si>
    <t>4</t>
  </si>
  <si>
    <t>3</t>
  </si>
  <si>
    <t>5</t>
  </si>
  <si>
    <t>6</t>
  </si>
  <si>
    <t>7</t>
  </si>
  <si>
    <t>t</t>
  </si>
  <si>
    <t>8</t>
  </si>
  <si>
    <t>9</t>
  </si>
  <si>
    <t>m2</t>
  </si>
  <si>
    <t>10</t>
  </si>
  <si>
    <t>kus</t>
  </si>
  <si>
    <t>11</t>
  </si>
  <si>
    <t>12</t>
  </si>
  <si>
    <t>13</t>
  </si>
  <si>
    <t>14</t>
  </si>
  <si>
    <t>16</t>
  </si>
  <si>
    <t>17</t>
  </si>
  <si>
    <t>18</t>
  </si>
  <si>
    <t>19</t>
  </si>
  <si>
    <t>20</t>
  </si>
  <si>
    <t>22</t>
  </si>
  <si>
    <t>23</t>
  </si>
  <si>
    <t>M</t>
  </si>
  <si>
    <t>24</t>
  </si>
  <si>
    <t>25</t>
  </si>
  <si>
    <t>26</t>
  </si>
  <si>
    <t>27</t>
  </si>
  <si>
    <t>28</t>
  </si>
  <si>
    <t>29</t>
  </si>
  <si>
    <t>30</t>
  </si>
  <si>
    <t>31</t>
  </si>
  <si>
    <t>m</t>
  </si>
  <si>
    <t>32</t>
  </si>
  <si>
    <t>33</t>
  </si>
  <si>
    <t>34</t>
  </si>
  <si>
    <t>35</t>
  </si>
  <si>
    <t>36</t>
  </si>
  <si>
    <t>37</t>
  </si>
  <si>
    <t>38</t>
  </si>
  <si>
    <t>39</t>
  </si>
  <si>
    <t>Část:</t>
  </si>
  <si>
    <t xml:space="preserve">    713 - Izolace tepelné</t>
  </si>
  <si>
    <t>bm</t>
  </si>
  <si>
    <t>40</t>
  </si>
  <si>
    <t>41</t>
  </si>
  <si>
    <t>42</t>
  </si>
  <si>
    <t>43</t>
  </si>
  <si>
    <t>44</t>
  </si>
  <si>
    <t>45</t>
  </si>
  <si>
    <t>974031164</t>
  </si>
  <si>
    <t>46</t>
  </si>
  <si>
    <t>47</t>
  </si>
  <si>
    <t>48</t>
  </si>
  <si>
    <t>49</t>
  </si>
  <si>
    <t>50</t>
  </si>
  <si>
    <t>51</t>
  </si>
  <si>
    <t>52</t>
  </si>
  <si>
    <t>53</t>
  </si>
  <si>
    <t>54</t>
  </si>
  <si>
    <t>55</t>
  </si>
  <si>
    <t>56</t>
  </si>
  <si>
    <t>hod</t>
  </si>
  <si>
    <t>57</t>
  </si>
  <si>
    <t>58</t>
  </si>
  <si>
    <t>59</t>
  </si>
  <si>
    <t>60</t>
  </si>
  <si>
    <t>61</t>
  </si>
  <si>
    <t>62</t>
  </si>
  <si>
    <t>63</t>
  </si>
  <si>
    <t>64</t>
  </si>
  <si>
    <t>65</t>
  </si>
  <si>
    <t>66</t>
  </si>
  <si>
    <t>67</t>
  </si>
  <si>
    <t>68</t>
  </si>
  <si>
    <t>69</t>
  </si>
  <si>
    <t>70</t>
  </si>
  <si>
    <t>71</t>
  </si>
  <si>
    <t>72</t>
  </si>
  <si>
    <t>73</t>
  </si>
  <si>
    <t>74</t>
  </si>
  <si>
    <t>75</t>
  </si>
  <si>
    <t>kg</t>
  </si>
  <si>
    <t xml:space="preserve">    783 - Dokončovací práce - nátěry</t>
  </si>
  <si>
    <t>97</t>
  </si>
  <si>
    <t>100</t>
  </si>
  <si>
    <t>101</t>
  </si>
  <si>
    <t>102</t>
  </si>
  <si>
    <t>103</t>
  </si>
  <si>
    <t>104</t>
  </si>
  <si>
    <t>105</t>
  </si>
  <si>
    <t>106</t>
  </si>
  <si>
    <t>107</t>
  </si>
  <si>
    <t>108</t>
  </si>
  <si>
    <t>109</t>
  </si>
  <si>
    <t>111</t>
  </si>
  <si>
    <t>120</t>
  </si>
  <si>
    <t>121</t>
  </si>
  <si>
    <t>125</t>
  </si>
  <si>
    <t>ks</t>
  </si>
  <si>
    <t xml:space="preserve">    732 - Ústřední vytápění - strojovny</t>
  </si>
  <si>
    <t>721174041</t>
  </si>
  <si>
    <t>721174043</t>
  </si>
  <si>
    <t>721174044</t>
  </si>
  <si>
    <t>721290111</t>
  </si>
  <si>
    <t>998721103</t>
  </si>
  <si>
    <t>722174002</t>
  </si>
  <si>
    <t>722190401</t>
  </si>
  <si>
    <t>soubor</t>
  </si>
  <si>
    <t>998722103</t>
  </si>
  <si>
    <t>725219102</t>
  </si>
  <si>
    <t>642110130</t>
  </si>
  <si>
    <t>725819401</t>
  </si>
  <si>
    <t>551410400</t>
  </si>
  <si>
    <t>725822612</t>
  </si>
  <si>
    <t>725861102</t>
  </si>
  <si>
    <t>998725103</t>
  </si>
  <si>
    <t xml:space="preserve">    731 - Ústřední vytápění - kotelny</t>
  </si>
  <si>
    <t xml:space="preserve">    733 - Ústřední vytápění - potrubí</t>
  </si>
  <si>
    <t xml:space="preserve">    734 - Ústřední vytápění - armatury</t>
  </si>
  <si>
    <t xml:space="preserve">    735 - Ústřední vytápění - otopná tělesa</t>
  </si>
  <si>
    <t>001 -  POZNÁMKY-pro všechny položky</t>
  </si>
  <si>
    <t>OST - Ostatní</t>
  </si>
  <si>
    <t>713411150</t>
  </si>
  <si>
    <t>713411152</t>
  </si>
  <si>
    <t>Kotel nástěnný, kondenzační, výkon 73kW</t>
  </si>
  <si>
    <t>Neutralizační box pro tři kondenzační kotle výkonu každého 73kW, vč.náplně,vč. napojení do kanalizace, vč. napojení kotlů, provedení propojení dle požadavků výrobce kotlů</t>
  </si>
  <si>
    <t>6.1</t>
  </si>
  <si>
    <t>Přívod vzduchu do kotlů 73kW</t>
  </si>
  <si>
    <t>732199100</t>
  </si>
  <si>
    <t>Ostatní-orientační, popisné, směrové štítky...</t>
  </si>
  <si>
    <t>732429111</t>
  </si>
  <si>
    <t>733110820</t>
  </si>
  <si>
    <t>Stavební výpomoce- prostupy, začištění po provedení prostupů, pomocné konstrukce pro osazení zařízení, pro zavěšení potrubí atd., komplet vč. materiálu.</t>
  </si>
  <si>
    <t>733110821</t>
  </si>
  <si>
    <t>Uložení, upevnění potrubí topné vody, objímky s pryžovou vložkou</t>
  </si>
  <si>
    <t>733110823</t>
  </si>
  <si>
    <t>Pevné body na měděném potrubí, potrubí DN50-25</t>
  </si>
  <si>
    <t>733141110</t>
  </si>
  <si>
    <t>Odvzdušňovací nádoba z trubek měděných, dl.200mm, trubka pr.35mm</t>
  </si>
  <si>
    <t>733223203</t>
  </si>
  <si>
    <t>Potrubí měděné tvrdé spojované tvrdým pájením D 18x1</t>
  </si>
  <si>
    <t>733223205</t>
  </si>
  <si>
    <t>Potrubí měděné tvrdé spojované tvrdým pájením D 28x1,5</t>
  </si>
  <si>
    <t>733223206</t>
  </si>
  <si>
    <t>Potrubí měděné tvrdé spojované tvrdým pájením D 35x1,5</t>
  </si>
  <si>
    <t>733223207</t>
  </si>
  <si>
    <t>Potrubí měděné tvrdé spojované tvrdým pájením D 42x1,5</t>
  </si>
  <si>
    <t>733223208</t>
  </si>
  <si>
    <t>Potrubí měděné tvrdé spojované tvrdým pájením D 54x2</t>
  </si>
  <si>
    <t>733224226</t>
  </si>
  <si>
    <t>Příplatek k potrubí měděnému za zhotovení přípojky z trubek měděných D 35x1,5</t>
  </si>
  <si>
    <t>733291101</t>
  </si>
  <si>
    <t>Zkouška těsnosti potrubí měděné do D 35x1,5</t>
  </si>
  <si>
    <t>733291102</t>
  </si>
  <si>
    <t>Zkouška těsnosti potrubí měděné do D 64x2</t>
  </si>
  <si>
    <t>734209131</t>
  </si>
  <si>
    <t>Montáž armatury trojcestné směšovací s el. pohonem (dod. je v MaR)</t>
  </si>
  <si>
    <t>734220107</t>
  </si>
  <si>
    <t>Ventil závitový regulační přímý G 1 PN 20 do 100°C vyvažovací, s vypouštěním, se stupnicí, kvs6,4</t>
  </si>
  <si>
    <t>734220108</t>
  </si>
  <si>
    <t>Ventil závitový regulační přímý G 5/4 PN 20 do 100°C vyvažovací, s vypouštěním, se stupnicí, kvs12</t>
  </si>
  <si>
    <t>734221558</t>
  </si>
  <si>
    <t>Ventil závitový termostatický dvouregulační G 1/2 PN 16 do 110°C bez hlavice ovládání, kv0,6, s fitinkami pro napojení na měděné potrubí</t>
  </si>
  <si>
    <t>734221684</t>
  </si>
  <si>
    <t>Termostatická hlavice kapalinová PN 10 do 110°C s vestavěným čidlem, pro tělesa VK a pro ventily k tělesům Klasik</t>
  </si>
  <si>
    <t>734221685</t>
  </si>
  <si>
    <t>Kryt proti odcizení pro termostatickou hlavici-pro otopná tělesa ve veřejných prostorách</t>
  </si>
  <si>
    <t>734221692</t>
  </si>
  <si>
    <t>Šroubení regulační radiátorové G 1/2 s vypouštěním, kv 1,35, s fitinkami pro napojení na měděné potrubí</t>
  </si>
  <si>
    <t>734242423.1</t>
  </si>
  <si>
    <t>734242424.1</t>
  </si>
  <si>
    <t>734261236</t>
  </si>
  <si>
    <t>Šroubení topenářské přímé G 5/4 PN 16 do 120°C</t>
  </si>
  <si>
    <t>734291123</t>
  </si>
  <si>
    <t>Kohout plnící a vypouštěcí G 1/2 PN 10 do 110°C závitový</t>
  </si>
  <si>
    <t>734291245</t>
  </si>
  <si>
    <t>Filtr závitový přímý G 1 1/4 PN 16 do 130°C s vnitřními závity</t>
  </si>
  <si>
    <t>734292772</t>
  </si>
  <si>
    <t>Kohout kulový přímý G 1/2 PN 42 do 185°C plnoprůtokový s koulí DADO vnitřní závit</t>
  </si>
  <si>
    <t>734292775</t>
  </si>
  <si>
    <t>Kohout kulový přímý G 1 1/4 PN 42 do 185°C plnoprůtokový s koulí DADO vnitřní závit</t>
  </si>
  <si>
    <t>734292777</t>
  </si>
  <si>
    <t>Kohout kulový přímý G 2 PN 42 do 185°C plnoprůtokový s koulí DADO vnitřní závit</t>
  </si>
  <si>
    <t>734411139</t>
  </si>
  <si>
    <t>734421130.1</t>
  </si>
  <si>
    <t>734494220</t>
  </si>
  <si>
    <t>Návarek</t>
  </si>
  <si>
    <t>735000912</t>
  </si>
  <si>
    <t>Vyregulování systému</t>
  </si>
  <si>
    <t>735151557</t>
  </si>
  <si>
    <t>Otopné těleso panelové dvoudeskové 2 přídavné přestupní plochy výška/délka 500/1000 mm výkon 1452 W</t>
  </si>
  <si>
    <t>735151656</t>
  </si>
  <si>
    <t>Otopné těleso panelové třídeskové 3 přídavné přestupní plochy výška/délka 500/900 mm výkon 1871 W</t>
  </si>
  <si>
    <t>735159245</t>
  </si>
  <si>
    <t>Montáž otopných těles panelových, typ VK a Klasik</t>
  </si>
  <si>
    <t>783425425</t>
  </si>
  <si>
    <t>Nátěry syntetické potrubí, základní, dvojnásobné, emailové, potrubí měděné, DN15-25</t>
  </si>
  <si>
    <t>všechno zařízení na potrubí topné vody (armatury, potrubí, čerpadla, atd.) musí být pro topnou vodu do 100oC, PN6 (není-li uvedeno jinak).</t>
  </si>
  <si>
    <t>512</t>
  </si>
  <si>
    <t>nedílnou součástí výpisu materiálu je také technická zpráva a výkresy</t>
  </si>
  <si>
    <t>armatury s elektropohonem na rozvodech topné vody jsou dodávka MaR tak jako komplet regulace a havarijní stavy</t>
  </si>
  <si>
    <t>počet čerpadel uveden bez záložních, záložní čerpadla objedná investor po dohodě se servis-ní organizací apod.</t>
  </si>
  <si>
    <t>tento výpis materiálu neslouží jako dílenská dokumentace</t>
  </si>
  <si>
    <t>otopná tělesa Ventil kompakt = otopná tělesa desková s vestavěným ventilem, tělesa Klasik= tělesa bez vestavěného ventilu</t>
  </si>
  <si>
    <t>barvu otopných těles před objednáním nechat odsouhlasit investorem</t>
  </si>
  <si>
    <t xml:space="preserve">uložení potrubí, utěsnění protipožární - </t>
  </si>
  <si>
    <t>v případě použití jiných otopných těles než je zde uvedeno je nutno překontrolovat výkon nových těles (musí být minimálně shodný či vyšší, než je výkon navržených těles)</t>
  </si>
  <si>
    <t>topné konvektory elektrické jsou dodávka profese Elektroinstalace</t>
  </si>
  <si>
    <t>108.1</t>
  </si>
  <si>
    <t>otopná tělesa - typy =</t>
  </si>
  <si>
    <t>rozpočet neobsahuje položky "přesun hmot" - toto doplní dodavatel dle svých potřeb a zvyklostí</t>
  </si>
  <si>
    <t>všechny uvedené výrobky s názvy jsou uvedeny jako referenční výrobek</t>
  </si>
  <si>
    <t>h</t>
  </si>
  <si>
    <t>77777h</t>
  </si>
  <si>
    <t>77778h</t>
  </si>
  <si>
    <t>Dokumentace dílenská a skutečného provedení</t>
  </si>
  <si>
    <t xml:space="preserve">Montáž štítku orientačních, popisných, směr toku </t>
  </si>
  <si>
    <t>732199101</t>
  </si>
  <si>
    <t>2.1</t>
  </si>
  <si>
    <t>733110845</t>
  </si>
  <si>
    <t>733110846</t>
  </si>
  <si>
    <t>Uložení, upevnění potrubí, objímky z pryžovou vložkou</t>
  </si>
  <si>
    <t>733110848</t>
  </si>
  <si>
    <t>Stavební výpomoce- konstrukce z ocelových profilů pro podepření a zavěšení potrubí, vč. potřebného materiálu, spojů atd., celkem</t>
  </si>
  <si>
    <t>733111116</t>
  </si>
  <si>
    <t>Potrubí ocelové závitové bezešvé běžné v kotelnách nebo strojovnách DN 32</t>
  </si>
  <si>
    <t>733121158</t>
  </si>
  <si>
    <t>Potrubí ocelové hladké bezešvé nízkotlaké nebo středotlaké D 57x2,9</t>
  </si>
  <si>
    <t>733291105</t>
  </si>
  <si>
    <t xml:space="preserve">Zkouška těsnosti potrubí </t>
  </si>
  <si>
    <t>733301102</t>
  </si>
  <si>
    <t>Potrubí ze speciální Al. slitiny, pro tlakový vzduch, zástrčkový systém, průměr 28x24 (24=vnitřní průměr)</t>
  </si>
  <si>
    <t>733301103</t>
  </si>
  <si>
    <t>Potrubí ze speciální Al. slitiny, pro tlakový vzduch, zástrčkový systém, průměr 32x28 (28=vnitřní průměr)</t>
  </si>
  <si>
    <t>733391108</t>
  </si>
  <si>
    <t>Vyčištění potrubí, profuk</t>
  </si>
  <si>
    <t>12.2</t>
  </si>
  <si>
    <t>Kulový kohout pro tlakový vzduch, zástrčkový systém, PN16, DN20 (pr.28)</t>
  </si>
  <si>
    <t>12.3</t>
  </si>
  <si>
    <t>Kulový kohout pro tlakový vzduch, zástrčkový systém, PN16, DN25 (pr.32)</t>
  </si>
  <si>
    <t>783425412</t>
  </si>
  <si>
    <t>Nátěry potrubí-označovací pruhy na potrubí-v pravidelných vzdálenostech (cca 2 až 3m) provedení barevného pruhu pro označení dopravovaného média. Barva nátěru dle zvyklostí investora ev. v odstínu světle modrá (např. RAL 5015)</t>
  </si>
  <si>
    <t>783425435</t>
  </si>
  <si>
    <t>Nátěry syntetické potrubí do DN 100 - chráničky</t>
  </si>
  <si>
    <t>783425440</t>
  </si>
  <si>
    <t>Nátěry syntetické ocelových konstrukcí pro osazení potrubí</t>
  </si>
  <si>
    <t>všechno zařízení na rozvodech vzduchu musí být použitelné pro tlakový vzduch pro teploty –40° až + 60°C, pro přetlak 15 bar (není-li stanoveno jinak)</t>
  </si>
  <si>
    <t>v případě použití jiného zařízení, nebo zařízení s jinými potřebami vzduchu a při jiné nesoučasnosti odběrů bude nutno přizpůsobit vybavení kompresorové stanice novým parametrům</t>
  </si>
  <si>
    <t>POZOR-před objednáním je nutno s investorem odsouhlasit vybavení kompresorovny, kvalitu vzduchu, výkon kompresoru atd.</t>
  </si>
  <si>
    <t>Provozní zkouška, zkušební provoz</t>
  </si>
  <si>
    <t>713411150.1</t>
  </si>
  <si>
    <t>733224228</t>
  </si>
  <si>
    <t>Příplatek k potrubí měděnému za zhotovení přípojky z trubek měděných D 54x2</t>
  </si>
  <si>
    <t>734220110</t>
  </si>
  <si>
    <t>734292778</t>
  </si>
  <si>
    <t>Kohout kulový přímý G 2 1/2 PN 42 do 185°C plnoprůtokový s koulí DADO vnitřní závit</t>
  </si>
  <si>
    <t>Komplexní vyzkoušení zařízení</t>
  </si>
  <si>
    <t>Zaškolení obsluhy</t>
  </si>
  <si>
    <t>výfukové koleno 315x500, RAL</t>
  </si>
  <si>
    <t>tlumič hluku deskový 100x705x1000.1</t>
  </si>
  <si>
    <t>ohebná akustická hadice DN 250</t>
  </si>
  <si>
    <t>vzduchotechnické potrubí z pozink.plechu sk.I SPIRO/ 0% tvarovek DN250 RAL</t>
  </si>
  <si>
    <t>vzduchotechnické potrubí z pozink.plechu sk.I, dle ON120405/ 40% tvarovek,  třída těsnosti C dle DIN EN 13779</t>
  </si>
  <si>
    <t>požární dotěsnění prostupu vzduchotechnického potrubí 500x315 ucpávkou</t>
  </si>
  <si>
    <t>spojovací, těsnící a montážní materiál</t>
  </si>
  <si>
    <t>výfuková hlavice DN250 PK 120363, RAL</t>
  </si>
  <si>
    <t>výfuková hlavice DN200 PK 120363, RAL</t>
  </si>
  <si>
    <t>uzavírací klapka těsná DN250 pro ovládání servopohonem bez pohonu</t>
  </si>
  <si>
    <t>Doprava zařízení</t>
  </si>
  <si>
    <t>Přesuny</t>
  </si>
  <si>
    <t>Příprava ke komplexnímu vyzkoušení, oživení a vyregulování zařízení</t>
  </si>
  <si>
    <t>Vypracování protokolu o proměření a vyregulování</t>
  </si>
  <si>
    <t>4.1</t>
  </si>
  <si>
    <t>6.11</t>
  </si>
  <si>
    <t>642</t>
  </si>
  <si>
    <t>DLE DOKUMENTACE DPS</t>
  </si>
  <si>
    <t>PROJEKTOVÝ ATELIER DAVID</t>
  </si>
  <si>
    <t>REKAPITULACE DODAVATELSKÝCH NÁKLADŮ</t>
  </si>
  <si>
    <t>PŘEHLED JEDNOTLIVÝCH HLAV</t>
  </si>
  <si>
    <t>HLAVA  I</t>
  </si>
  <si>
    <t>PROJEKTOVÉ A PRŮZKUMNÉ PRÁCE</t>
  </si>
  <si>
    <t>---</t>
  </si>
  <si>
    <t>KČ</t>
  </si>
  <si>
    <t>HLAVA  II</t>
  </si>
  <si>
    <t xml:space="preserve">PROVOZNÍ SOUBORY </t>
  </si>
  <si>
    <t>HLAVA  III</t>
  </si>
  <si>
    <t>STAVEBNÍ OBJEKTY</t>
  </si>
  <si>
    <t>HLAVA  IV</t>
  </si>
  <si>
    <t>INVENTÁŘ INVESTIČNÍ POVAHY</t>
  </si>
  <si>
    <t>HLAVA  V</t>
  </si>
  <si>
    <t>UMĚLECKÁ DÍLA A NÁPISY</t>
  </si>
  <si>
    <t>HLAVA VI</t>
  </si>
  <si>
    <t>VRN +  OSTATNÍ NÁKLADY DODAVATELE</t>
  </si>
  <si>
    <t>HLAVA  VII</t>
  </si>
  <si>
    <t>OSTATNÍ INVESTIČNÍ NÁKLADY INVESTORA</t>
  </si>
  <si>
    <t>HLAVA  VIII</t>
  </si>
  <si>
    <t>ROZPOČTOVÁ REZERVA INVESTORA</t>
  </si>
  <si>
    <t>HLAVA IX</t>
  </si>
  <si>
    <t>JINÉ INVESTICE</t>
  </si>
  <si>
    <t>HLAVA X</t>
  </si>
  <si>
    <t>INVESTICE NEZAHRNOVANÉ DO ZP</t>
  </si>
  <si>
    <t>HLAVA  XI</t>
  </si>
  <si>
    <t xml:space="preserve">NÁKLADY HRAZENÉ Z PROVOZNÍCH PROSTŘEDKŮ </t>
  </si>
  <si>
    <t xml:space="preserve">SOUČET HL. I - XI </t>
  </si>
  <si>
    <r>
      <t>DAŇ Z PŘIDANÉ HODNOTY 21%</t>
    </r>
    <r>
      <rPr>
        <b/>
        <sz val="9"/>
        <color rgb="FF0000FF"/>
        <rFont val="Times New Roman CE"/>
        <charset val="238"/>
      </rPr>
      <t xml:space="preserve"> </t>
    </r>
  </si>
  <si>
    <t>CELKEM</t>
  </si>
  <si>
    <t>Ostatní</t>
  </si>
  <si>
    <t>AKCE: BUDOVA T TECHNICKÉ UNIVERZITY V LIBERCI - DOPROJEKTOVÁNÍ PROSTOROVÝCH REZERV</t>
  </si>
  <si>
    <t>HL.III - DOPROJEKTOVÁNÍ PROSTOROVÝCH REZERV</t>
  </si>
  <si>
    <t>PŘEDPOKLÁDANÉ DODAVATELSKÉ NÁKLADY VČ. DPH</t>
  </si>
  <si>
    <t>ARCHITEKTONICKO STAVEBNÍ A KONSTRUKČNÍ ČÁST - ODPOČET</t>
  </si>
  <si>
    <t>ARCHITEKTONICKO STAVEBNÍ A KONSTRUKČNÍ ČÁST - PŘÍPOČET</t>
  </si>
  <si>
    <t>ZDRAVOTECHNIKA</t>
  </si>
  <si>
    <t>VYTÁPĚNÍ</t>
  </si>
  <si>
    <t>VZDUCHOTECHNIKA</t>
  </si>
  <si>
    <t>MĚŘENÍ A REGULACE</t>
  </si>
  <si>
    <t>STLAČENÝ VZDUCH</t>
  </si>
  <si>
    <t>CHLAZENÍ</t>
  </si>
  <si>
    <t>ROZVODY CO2</t>
  </si>
  <si>
    <t>SVÍTIDLA</t>
  </si>
  <si>
    <t>HL.VI - VRN +  OSTATNÍ NÁKLADY DODAVATELE</t>
  </si>
  <si>
    <t>ZAŘÍZENÍ STAVENIŠTĚ, BEZPEČNOSTNÍ PRVKY, KOMPLETAČNÍ A KOORDINAČNÍ ČINNOST A OSTATNÍ JINDE NEUVEDENÉ VRN</t>
  </si>
  <si>
    <t>ROZPOČET S VÝKAZEM VÝMĚR</t>
  </si>
  <si>
    <t>Stavba:   TUL</t>
  </si>
  <si>
    <t>Objekt:   ZTI</t>
  </si>
  <si>
    <t xml:space="preserve">Objednatel:   </t>
  </si>
  <si>
    <t xml:space="preserve">Zhotovitel:   </t>
  </si>
  <si>
    <t xml:space="preserve">Zpracoval:   </t>
  </si>
  <si>
    <t xml:space="preserve">Místo:   </t>
  </si>
  <si>
    <t>Datum:   11. 3. 2019</t>
  </si>
  <si>
    <t>Č.</t>
  </si>
  <si>
    <t>KCN</t>
  </si>
  <si>
    <t>Kód položky</t>
  </si>
  <si>
    <t>Množství celkem</t>
  </si>
  <si>
    <t>Cena jednotková</t>
  </si>
  <si>
    <t>Cena celkem</t>
  </si>
  <si>
    <t>HSV</t>
  </si>
  <si>
    <t xml:space="preserve">Práce a dodávky HSV   </t>
  </si>
  <si>
    <t xml:space="preserve">Ostatní konstrukce a práce, bourání   </t>
  </si>
  <si>
    <t>013</t>
  </si>
  <si>
    <t xml:space="preserve">Vysekání rýh ve zdivu cihelném na maltu vápennou nebo vápenocementovou do hl. 150 mm a šířky do 150 mm   </t>
  </si>
  <si>
    <t xml:space="preserve">3+0,2+1+3,4+2   </t>
  </si>
  <si>
    <t>PSV</t>
  </si>
  <si>
    <t xml:space="preserve">Práce a dodávky PSV   </t>
  </si>
  <si>
    <t>721</t>
  </si>
  <si>
    <t xml:space="preserve">Zdravotechnika - vnitřní kanalizace   </t>
  </si>
  <si>
    <t xml:space="preserve">Potrubí z plastových trub polypropylenové připojovací DN 32   </t>
  </si>
  <si>
    <t xml:space="preserve">2,5   </t>
  </si>
  <si>
    <t xml:space="preserve">Potrubí z plastových trub polypropylenové připojovací DN 50   </t>
  </si>
  <si>
    <t xml:space="preserve">0,7+2*0,3+0,2*2+0,3+2*0,2+2,1+0,2+0,3+2,1   </t>
  </si>
  <si>
    <t xml:space="preserve">Potrubí z plastových trub polypropylenové připojovací DN 70   </t>
  </si>
  <si>
    <t xml:space="preserve">3,1+3,3+5,1+1,5+4   </t>
  </si>
  <si>
    <t>721274123</t>
  </si>
  <si>
    <t xml:space="preserve">Ventily přivzdušňovací odpadních potrubí vnitřní DN 100   </t>
  </si>
  <si>
    <t xml:space="preserve">Zkouška těsnosti kanalizace v objektech vodou do DN 125   </t>
  </si>
  <si>
    <t xml:space="preserve">Přesun hmot pro vnitřní kanalizace stanovený z hmotnosti přesunovaného materiálu vodorovná dopravní vzdálenost do 50 m v objektech výšky přes 12 do 24 m   </t>
  </si>
  <si>
    <t>722</t>
  </si>
  <si>
    <t xml:space="preserve">Zdravotechnika - vnitřní vodovod   </t>
  </si>
  <si>
    <t xml:space="preserve">Potrubí z plastových trubek z polypropylenu (PPR) svařovaných polyfuzně PN 16 (SDR 7,4) D 20 x 2,8   </t>
  </si>
  <si>
    <t xml:space="preserve">4,4+0,4+0,2+4,9+0,2+0,3+1,1+0,5+0,7+3,2+1+0,9+1,3+3,3+2,2+3,3+0,5+2,3   </t>
  </si>
  <si>
    <t xml:space="preserve">4,5+0,2+0,4+4,4+0,3+0,3+4,3+0,3+0,9+5,3+2,2+3,4+0,2+2,1+2,5+2+0,2   </t>
  </si>
  <si>
    <t xml:space="preserve">2,2+5,2   </t>
  </si>
  <si>
    <t xml:space="preserve">Součet   </t>
  </si>
  <si>
    <t>722181241</t>
  </si>
  <si>
    <t xml:space="preserve">Ochrana potrubí termoizolačními trubicemi z pěnového polyetylenu PE přilepenými v příčných a podélných spojích, tloušťky izolace přes 13 do 20 mm, vnitřního průměru izolace DN do 22 mm   </t>
  </si>
  <si>
    <t xml:space="preserve">4,3+3,2+4+2*4,3+3,6+3,2+3*2,1   </t>
  </si>
  <si>
    <t xml:space="preserve">Zřízení přípojek na potrubí vyvedení a upevnění výpustek do DN 25   </t>
  </si>
  <si>
    <t>722240101</t>
  </si>
  <si>
    <t xml:space="preserve">Armatury z plastických hmot ventily (PPR) přímé DN 20   </t>
  </si>
  <si>
    <t>722290215</t>
  </si>
  <si>
    <t xml:space="preserve">Zkoušky, proplach a desinfekce vodovodního potrubí zkoušky těsnosti vodovodního potrubí hrdlového nebo přírubového do DN 100   </t>
  </si>
  <si>
    <t xml:space="preserve">Přesun hmot pro vnitřní vodovod stanovený z hmotnosti přesunovaného materiálu vodorovná dopravní vzdálenost do 50 m v objektech výšky přes 12 do 24 m   </t>
  </si>
  <si>
    <t>725</t>
  </si>
  <si>
    <t xml:space="preserve">Zdravotechnika - zařizovací předměty   </t>
  </si>
  <si>
    <t xml:space="preserve">Umyvadla montáž umyvadel ostatních typů na šrouby do zdiva   </t>
  </si>
  <si>
    <t xml:space="preserve">umyvadlo keramické závěsné 60 x 47 cm bílé   </t>
  </si>
  <si>
    <t>725819202</t>
  </si>
  <si>
    <t xml:space="preserve">Ventily montáž ventilů ostatních typů nástěnných G 3/4   </t>
  </si>
  <si>
    <t>551</t>
  </si>
  <si>
    <t>551618341</t>
  </si>
  <si>
    <t xml:space="preserve">uzávěrka zápachová pračková podomítková s přípojem vody a elektřiny krycí deska 150x150 mm DN40/50   </t>
  </si>
  <si>
    <t xml:space="preserve">Ventily montáž ventilů ostatních typů rohových s připojovací trubičkou G 1/2   </t>
  </si>
  <si>
    <t xml:space="preserve">ventil rohový mosazný DN 15 1/2"   </t>
  </si>
  <si>
    <t xml:space="preserve">Baterie umyvadlové stojánkové pákové s výpustí   </t>
  </si>
  <si>
    <t>725851305</t>
  </si>
  <si>
    <t xml:space="preserve">Ventily odpadní pro zařizovací předměty dřezové bez přepadu G 6/4   </t>
  </si>
  <si>
    <t xml:space="preserve">Zápachové uzávěrky zařizovacích předmětů pro umyvadla DN 40   </t>
  </si>
  <si>
    <t>725869220</t>
  </si>
  <si>
    <t xml:space="preserve">Zápachové uzávěrky ostatní montáž zápachových uzávěrek pro odvod kondenzátu   </t>
  </si>
  <si>
    <t>5516161220</t>
  </si>
  <si>
    <t xml:space="preserve">uzávěrka zápachová podomítková pro klimatizační jednotky HL138 DN32, pro odvod kondenzátu s přídavnou mechanickou zápachovou uzávěrkou (kulička)   </t>
  </si>
  <si>
    <t xml:space="preserve">Přesun hmot pro zařizovací předměty stanovený z hmotnosti přesunovaného materiálu vodorovná dopravní vzdálenost do 50 m v objektech výšky přes 12 do 24 m   </t>
  </si>
  <si>
    <t xml:space="preserve">Celkem   </t>
  </si>
  <si>
    <t>KRYCÍ LIST SOUPISU PRACÍ</t>
  </si>
  <si>
    <t>KSO:</t>
  </si>
  <si>
    <t>Zadavatel:</t>
  </si>
  <si>
    <t>Uchazeč:</t>
  </si>
  <si>
    <t>Základ daně</t>
  </si>
  <si>
    <t>Sazba daně</t>
  </si>
  <si>
    <t>Výše daně</t>
  </si>
  <si>
    <t>REKAPITULACE ČLENĚNÍ SOUPISU PRACÍ</t>
  </si>
  <si>
    <t>Kód dílu - Popis</t>
  </si>
  <si>
    <t>Náklady ze soupisu prací</t>
  </si>
  <si>
    <t>SOUPIS PRACÍ</t>
  </si>
  <si>
    <t>Cenová soustava</t>
  </si>
  <si>
    <t>J. hmotnost [t]</t>
  </si>
  <si>
    <t>Hmotnost celkem [t]</t>
  </si>
  <si>
    <t>Náklady soupisu celkem</t>
  </si>
  <si>
    <t>Práce a dodávky PSV</t>
  </si>
  <si>
    <t>713</t>
  </si>
  <si>
    <t>Izolace tepelné</t>
  </si>
  <si>
    <t>Izolace tepelné potrubí topné vody, dod+mtz, komplet, pro potrubí měděné DN50,40, volně vedené</t>
  </si>
  <si>
    <t>Izolace tepelné potrubí topné vody, dod+mtz, komplet, pro potrubí měděné DN25-65, volně vedené</t>
  </si>
  <si>
    <t>Izolace tepelné potrubí topné vody, dod+mtz, komplet, pro potrubí měděné DN50,40 (v drážkách)</t>
  </si>
  <si>
    <t>713411152.1</t>
  </si>
  <si>
    <t>Izolace tepelné potrubí topné vody, dod+mtz, komplet, pro potrubí měděné DN65 (v drážkách)</t>
  </si>
  <si>
    <t>713411154</t>
  </si>
  <si>
    <t>Izolace tepelné potrubí topné vody v kotelně, dod+mtz, komplet, pro potrubí měděné DN125</t>
  </si>
  <si>
    <t>713411160</t>
  </si>
  <si>
    <t>Izolace komínové vložky v půdním prostoru a nad střechou, dod+mtz, komplet</t>
  </si>
  <si>
    <t>731</t>
  </si>
  <si>
    <t>Ústřední vytápění - kotelny</t>
  </si>
  <si>
    <t>Kotel nástěnný, kondenzační, výkon 90kW</t>
  </si>
  <si>
    <t>Neutralizační box pro tři kondenzační kotle výkonu každého 90kW, vč.náplně,vč. napojení do kanalizace, vč. napojení kotlů, provedení propojení dle požadavků výrobce kotlů</t>
  </si>
  <si>
    <t>Přívod vzduchu do kotlů 90kW</t>
  </si>
  <si>
    <t>732</t>
  </si>
  <si>
    <t>Ústřední vytápění - strojovny</t>
  </si>
  <si>
    <t>Montáž čerpadla oběhového DN 25 a 40 do potrubí</t>
  </si>
  <si>
    <t>Oběhové čerpadlo pro vytápění-sekce Vzduchotechnika, DN40, s elektronickou regulací otáček, vč. tepelné izolace, PN10, 230 V, 265W, 1,2A, vč. možnosti pro napojení do nadřazené regulace - referenční výrobek Grundfos Magna 3  40-80F</t>
  </si>
  <si>
    <t>Oběhové čerpadlo pro vzd.jednotku, DN25, s elektronickou regulací otáček, vč. tepelné izolace, PN10, 230 V, 91W, 0.75A, vč. možnosti pro napojení do nadřazené regulace - referenční výrobek Grundfos Magna 3  25-60</t>
  </si>
  <si>
    <t>733</t>
  </si>
  <si>
    <t>Ústřední vytápění - potrubí</t>
  </si>
  <si>
    <t>733110823.1</t>
  </si>
  <si>
    <t>Pevné body na měděném potrubí, potrubí DN65</t>
  </si>
  <si>
    <t>733110827</t>
  </si>
  <si>
    <t>Upevnění komínu v půdním prostoru a nad střechou, komplet dod.+mtz vč. materiálu</t>
  </si>
  <si>
    <t>CS ÚRS 2017 01</t>
  </si>
  <si>
    <t>733223209</t>
  </si>
  <si>
    <t>Potrubí měděné tvrdé spojované tvrdým pájením D 64x2</t>
  </si>
  <si>
    <t>CS ÚRS 2010 02</t>
  </si>
  <si>
    <t>CS ÚRS 2019 01</t>
  </si>
  <si>
    <t>734</t>
  </si>
  <si>
    <t>Ústřední vytápění - armatury</t>
  </si>
  <si>
    <t>Ventil závitový regulační přímý G 6/4 PN 20 do 100°C vyvažovací, s vypouštěním, se stupnicí, kvs19,5</t>
  </si>
  <si>
    <t>Ventil závitový zpětný přímý pružinový, DN25 PN6 kv10,4, do 150°C</t>
  </si>
  <si>
    <t>Ventil závitový zpětný přímý pružinový, DN32 PN6 kv21, do 150°C</t>
  </si>
  <si>
    <t>734242427.1</t>
  </si>
  <si>
    <t>Ventil závitový zpětný přímý pružinový DN65 PN6 kv60, do 150°C</t>
  </si>
  <si>
    <t>734261238</t>
  </si>
  <si>
    <t>Šroubení topenářské přímé G 2 PN 16 do 120°C</t>
  </si>
  <si>
    <t>734291248</t>
  </si>
  <si>
    <t>Filtr závitový přímý G 2 1/2 PN 16 do 130°C s vnitřními závity</t>
  </si>
  <si>
    <t>Teploměr technický s pevným stonkem a jímkou, 0-120 st.C (dl.jímky 60mm...8 ks)</t>
  </si>
  <si>
    <t>Tlakoměr nízkotlaký kruhový D 160 spodní připojení, vč. manom.kohoutu a smyčky..8x rozsah 0-600 kPa</t>
  </si>
  <si>
    <t>735</t>
  </si>
  <si>
    <t>Ústřední vytápění - otopná tělesa</t>
  </si>
  <si>
    <t>783</t>
  </si>
  <si>
    <t>Dokončovací práce - nátěry</t>
  </si>
  <si>
    <t>001</t>
  </si>
  <si>
    <t xml:space="preserve"> POZNÁMKY-pro všechny položky</t>
  </si>
  <si>
    <t>potrubí, armatury jsou vč. montáží a příslušenství, fitinek, těsnění, přechodek atd.</t>
  </si>
  <si>
    <t>OST</t>
  </si>
  <si>
    <t xml:space="preserve">ROZPOČET  </t>
  </si>
  <si>
    <t xml:space="preserve">Stavba:   </t>
  </si>
  <si>
    <t>BUDOVA T TECHNICKÉ UNIVERZITY V LIBERCI</t>
  </si>
  <si>
    <t>z.č.</t>
  </si>
  <si>
    <t>201704950</t>
  </si>
  <si>
    <t xml:space="preserve"> DOPROJEKTOVÁNÍ PROSTOROVÝCH REZERV</t>
  </si>
  <si>
    <t xml:space="preserve">Objekt:   </t>
  </si>
  <si>
    <t xml:space="preserve">Dokumentace pro provedení stavby  </t>
  </si>
  <si>
    <t xml:space="preserve">JKSO:   </t>
  </si>
  <si>
    <t xml:space="preserve">VZDUCHOTECHNIKA  </t>
  </si>
  <si>
    <t xml:space="preserve">IČO:   </t>
  </si>
  <si>
    <t>Atelier David</t>
  </si>
  <si>
    <t>J.Kovář</t>
  </si>
  <si>
    <t>TOPKLIMA spol. s r.o.</t>
  </si>
  <si>
    <t xml:space="preserve">Datum:   </t>
  </si>
  <si>
    <t>01.2019</t>
  </si>
  <si>
    <t>P.Č.</t>
  </si>
  <si>
    <t>Vzduchotechnika</t>
  </si>
  <si>
    <t>zař.č.2  - čistá laboratoř</t>
  </si>
  <si>
    <t>2-1</t>
  </si>
  <si>
    <t>kompletní vzduchotechnická jednotka sestavná, hygienické provedení, ekodesign 2018, akustický plášť 50mm, filtrace kapsové filtry - přívod M5, F9, odvod G4, deskový rekuperační výměník, vodní dohřívač 25kW, voda 70/50, vodní chladič voda 6/12 chladící výkon 20kW, ventilátor přívodu vzduchu V=4400m3/hod., dpext=800 Pa, ventilátor odvodu vzduchu V=3000m3/hod., dpext=450 Pa,frekvenční měniče IP54, 4xpružná manžeta a 2x uzavírací klapky těsné, sifon, servisní vypínače, čidlo pro konstantní průtok, zprovoznění jednotky. Rozměry max. dle výkresové dokumentace, hlučnost - akustický výkon sání 67dB(A), přívod 78dB(A), odvod 67dB(A), výfuk 64dB(A) do okolí 61dB(A)</t>
  </si>
  <si>
    <t>2-2</t>
  </si>
  <si>
    <t>2-3</t>
  </si>
  <si>
    <t>tlumič hluku deskový 100x625x1000.1</t>
  </si>
  <si>
    <t>2-4</t>
  </si>
  <si>
    <t>2-5</t>
  </si>
  <si>
    <t>tlumič hluku deskový 100x310x1000.1</t>
  </si>
  <si>
    <t>2-6</t>
  </si>
  <si>
    <t>čistý nástavec do rastru 600x600, horizontální připojení, klapka, vyústka vířivá- lamely RAL,  vč. filtrační vložky pro průtok vzduchu 400m3/hod., při tlakové ztrátě 170Pa v čistém stavu</t>
  </si>
  <si>
    <t>2-7</t>
  </si>
  <si>
    <t>vyústka jednořadá 525x225, RAL, s regulací R1</t>
  </si>
  <si>
    <t>2-8</t>
  </si>
  <si>
    <t>potrubní ventilátor DN250, EC motor, manžety pružné, V=600m3/hod., dpext=300Pa, 230V</t>
  </si>
  <si>
    <t>2-9</t>
  </si>
  <si>
    <t>2-10</t>
  </si>
  <si>
    <t>tlumič hluku kruhový DN 250/900</t>
  </si>
  <si>
    <t>2-11</t>
  </si>
  <si>
    <t>pružná manžeta DN250</t>
  </si>
  <si>
    <t>2-12</t>
  </si>
  <si>
    <t>2-13</t>
  </si>
  <si>
    <t>regulátor konstantního průtoku vzduchu pro systémy s variabilním průtokem vzduchu, servopohon 24V, DN125, pro průtok vzduchu 400/200 m3/hod.</t>
  </si>
  <si>
    <t>2-14</t>
  </si>
  <si>
    <t>regulátor konstantního průtoku vzduchu pro systémy s variabilním průtokem vzduchu, servopohon 24V, DN160, pro průtok vzduchu 600/300 m3/hod.</t>
  </si>
  <si>
    <t>2-15</t>
  </si>
  <si>
    <t>regulátor konstantního průtoku vzduchu pro systémy s variabilním průtokem vzduchu, servopohon 24V, DN200, pro průtok vzduchu 800/600 m3/hod.</t>
  </si>
  <si>
    <t>2-16</t>
  </si>
  <si>
    <t>regulátor konstantního průtoku vzduchu pro systémy s variabilním průtokem vzduchu, servopohon 24V, DN250, pro průtok vzduchu 1600/800 m3/hod.</t>
  </si>
  <si>
    <t>2-16A</t>
  </si>
  <si>
    <t>regulátor konstantního průtoku vzduchu pro systémy s variabilním průtokem vzduchu, servopohon 24V, DN250, pro průtok vzduchu 1600/1000 m3/hod.</t>
  </si>
  <si>
    <t>2-17</t>
  </si>
  <si>
    <t>regulátor konstantního průtoku vzduchu pro systémy s variabilním průtokem vzduchu, servopohon 24V, DN315, pro průtok vzduchu 2400/1200 m3/hod.</t>
  </si>
  <si>
    <t>2-18</t>
  </si>
  <si>
    <t>tlumič hluku kruhový DN 125/900</t>
  </si>
  <si>
    <t>2-19</t>
  </si>
  <si>
    <t>tlumič hluku kruhový DN 160/900</t>
  </si>
  <si>
    <t>2-20</t>
  </si>
  <si>
    <t>tlumič hluku kruhový DN 200/900</t>
  </si>
  <si>
    <t>2-21</t>
  </si>
  <si>
    <t>tlumič hluku kruhový DN 315/900</t>
  </si>
  <si>
    <t>2-22</t>
  </si>
  <si>
    <t>mřížka krycí a regulační do čistých prostor 400x300</t>
  </si>
  <si>
    <t>2-23</t>
  </si>
  <si>
    <t>2-24</t>
  </si>
  <si>
    <t xml:space="preserve">kondenzační jednotka invertorová pro chlazení technické místnost, zimní provoz, chladící výkon 3,5kW, konzole pro zavěšení na zeď </t>
  </si>
  <si>
    <t>2-25</t>
  </si>
  <si>
    <t xml:space="preserve">kazetová chladící jednotka k pozici 2-24 vč. čelního panelu, infraovladač </t>
  </si>
  <si>
    <t xml:space="preserve">Cu potrubí 6/10 s chladírenskou izolací tl.13mm, komunikační kabel </t>
  </si>
  <si>
    <t xml:space="preserve">čištění, tlakování, zprovoznění, R410a </t>
  </si>
  <si>
    <t xml:space="preserve">tepelná izolace tl.40mm z minerální plsti s povrchovou úpravou Al folií </t>
  </si>
  <si>
    <t xml:space="preserve">požární izolace z minerální plsti tl.40mm s Al folií a s požární odolností 30 minut </t>
  </si>
  <si>
    <t>vzduchotechnické potrubí z pozink.plechu sk.I SPIRO/ 20% tvarovek DN125-DN315</t>
  </si>
  <si>
    <t>vzduchotechnické potrubí z pozink.plechu sk.I SPIRO/ 0% tvarovek DN200 RAL</t>
  </si>
  <si>
    <t>vzduchotechnické potrubí z pozink.plechu sk.I, dle ON120405/0% tvarovek,  třída těsnosti C dle DIN EN 13779, RAL</t>
  </si>
  <si>
    <t xml:space="preserve">vzduchotechnické potrubí z plastu délka jednotlivého kusu 500mm, aby nedošlo k vodivému propojení konstrukcí střechy a vnitřního vzduchotechnického zařízení </t>
  </si>
  <si>
    <t xml:space="preserve">požární dotěsnění prostupu vzduchotechnického potrubí 250x250 ucpávkou </t>
  </si>
  <si>
    <t>zař.č.15  - laboratoř m.č.4.21</t>
  </si>
  <si>
    <t>15-1</t>
  </si>
  <si>
    <t>kompletní vzduchotechnická jednotka sestavná, hygienické provedení, ekodesign 2018, akustický plášť 50mm, filtrace kapsové filtry - přívod M5, vodní dohřívač 62kW, voda 70/50, ventilátor přívodu vzduchu V=4200m3/hod., dpext=250 Pa,frekvenční měnič IP54, 2xpružná manžeta a 1x uzavírací klapka těsná, servisní vypínač, čidlo pro konstantní průtok, zprovoznění jednotky. Rozměry max. dle výkresové dokumentace, hlučnost - akustický výkon sání 70dB(A), přívod 82dB(A) do okolí 55dB(A)</t>
  </si>
  <si>
    <t>15-2</t>
  </si>
  <si>
    <t>tlumič hluku deskový 100x605x1000.1</t>
  </si>
  <si>
    <t>15-3</t>
  </si>
  <si>
    <t>15-4</t>
  </si>
  <si>
    <t>vířivá vyústka 600x600 pro přívod vzduchu, 48 lamel, regulační klapka, plenum box</t>
  </si>
  <si>
    <t>15-5</t>
  </si>
  <si>
    <t>potrubní ventilátor DN250, EC motor, manžety pružné, V=1550m3/hod., dpext=170Pa, 230V</t>
  </si>
  <si>
    <t>15-6</t>
  </si>
  <si>
    <t>15-7</t>
  </si>
  <si>
    <t>tlumič hluku kruhový DN 250/600</t>
  </si>
  <si>
    <t>15-8</t>
  </si>
  <si>
    <t>15-9</t>
  </si>
  <si>
    <t>15-10</t>
  </si>
  <si>
    <t>vzduchotechnické potrubí z pozink.plechu sk.I SPIRO/ 30% tvarovek DN250</t>
  </si>
  <si>
    <t>zař.č.16 - ostatní</t>
  </si>
  <si>
    <t xml:space="preserve">Přesuny do výšek </t>
  </si>
  <si>
    <t>CS ÚRS 2016 01</t>
  </si>
  <si>
    <t>Orientační štítky (popisné...8ks, směr toku...8ks)</t>
  </si>
  <si>
    <t>Stavební výpomoce- prostupy pro potrubí, zazdění chrániček (6 ks), atd. - vše vč. potřebného materiálu, celkem</t>
  </si>
  <si>
    <t>733391111</t>
  </si>
  <si>
    <t>Napojení nových potrubí na stávající, potrubí pr.28,32</t>
  </si>
  <si>
    <t>rozvody potrubí, armatury, jsou vč. fitinek, redukcí, přechodek, adaptérů, těsnění atd. a montáží. Ocelové potrubí je pro chráničky</t>
  </si>
  <si>
    <t>Dokumentace dílenská a dokumentace skut.provedení</t>
  </si>
  <si>
    <t>TUL T – DOPROJEKTOVÁNÍ PROSTOROVÝCH REZERV</t>
  </si>
  <si>
    <t>Objekt:</t>
  </si>
  <si>
    <t>D1.8. - ROZVODY CO2</t>
  </si>
  <si>
    <t>Liberec, Třebízského</t>
  </si>
  <si>
    <t>TUL</t>
  </si>
  <si>
    <t>Ing. Kvapil</t>
  </si>
  <si>
    <t>-</t>
  </si>
  <si>
    <t>Rozvody CO2</t>
  </si>
  <si>
    <t>Rozvody</t>
  </si>
  <si>
    <t>pol1</t>
  </si>
  <si>
    <t xml:space="preserve">Dodávka a montáž trubka ocelová bezešvá </t>
  </si>
  <si>
    <t>třída 17 AISI 321 (nerez), rozměr  8x1 - vč. tvarovek</t>
  </si>
  <si>
    <t>pol2</t>
  </si>
  <si>
    <t>třída 17 AISI 321 (nerez), rozměr  12x1 – vč.tvarovek</t>
  </si>
  <si>
    <t>pol3</t>
  </si>
  <si>
    <t>Dodávka a montáž chránička potrubí nerezová</t>
  </si>
  <si>
    <t xml:space="preserve">DN20/do délky 0,5m </t>
  </si>
  <si>
    <t>pol4</t>
  </si>
  <si>
    <t>Ochranný plyn pro svařování potrubí</t>
  </si>
  <si>
    <t>pol5</t>
  </si>
  <si>
    <t>Propláchnutí rozvodu dusíkem</t>
  </si>
  <si>
    <t>pol6</t>
  </si>
  <si>
    <t>Značení potrubí</t>
  </si>
  <si>
    <t>kpl</t>
  </si>
  <si>
    <t>pol7</t>
  </si>
  <si>
    <t>Dodávka a montáž kulový kohout DN10 (G3/8"), PN63 vč. šroubení</t>
  </si>
  <si>
    <t>materiál shodný s materiálem potrubí</t>
  </si>
  <si>
    <t>pol8</t>
  </si>
  <si>
    <t xml:space="preserve">Dodávka a montáž poloautomat. redukční panel </t>
  </si>
  <si>
    <t>pro 2 tlakové lahve - vstupní tlak 200 bar, výstupní tlak 12-16 bar - vstupní vysokotlaké uzavírací ventily, odtlakovací ventily, výstupní redukční ventily, pojistný ventil, tenzometry 200 bar - pro čistoru plynu 5.0 včetně spirál pro připojení TL G3/4"-1/4"NPT</t>
  </si>
  <si>
    <t>pol9</t>
  </si>
  <si>
    <t>Dodávka a montáž držák tlakové lahve</t>
  </si>
  <si>
    <t>nástěnný držák - konzola + řetízek vč. vhodného kotvení do stěny z pórobetonu</t>
  </si>
  <si>
    <t>pol10</t>
  </si>
  <si>
    <t>Dodávka a montáž odběrný panel</t>
  </si>
  <si>
    <t>max. vstupní tlak 40 bar, výstupní tlak 0,1-1,5 bar (požadavek 103,4kPa), uzavírací ventil a výstupní redukční ventil s manometrem - pro čistotu plynu 5.0</t>
  </si>
  <si>
    <t>pol11</t>
  </si>
  <si>
    <t>Signalizační hlásič stavu zdroje</t>
  </si>
  <si>
    <t>Napájení 230 V AC, 50 Hz, 8 VA, 5 V DC – 25 V DC</t>
  </si>
  <si>
    <t>Signalizace</t>
  </si>
  <si>
    <t>pol12</t>
  </si>
  <si>
    <t>Slaboproudé proponí signalizačního hlásiče s redukčním panelem</t>
  </si>
  <si>
    <t>pol13</t>
  </si>
  <si>
    <t>Slaboproudé propojení signalizačních hlásičů</t>
  </si>
  <si>
    <t>Konzole a příchytný materiál</t>
  </si>
  <si>
    <t>Dodávka a zhotovení konzol (podpěr) pro 1x trubku pr. 8mm</t>
  </si>
  <si>
    <t xml:space="preserve">vč. pomocného příchytného materiálu, tr. objímek, dodání a osazení hmoždinek. Max. vzdálenost podpor  1,0 metru – 20:1,0=20. Materiálové provedení a vzdálenosti podpor dle standardů pro laboratoře. </t>
  </si>
  <si>
    <t>Dodávka a zhotovení konzol (podpěr) pro 1x trubku pr. 12mm</t>
  </si>
  <si>
    <t xml:space="preserve">vč. pomocného příchytného materiálu, tr. objímek, dodání a osazení hmoždinek. Max. vzdálenost podpor  1,0 metru – 10:1,0=20. Materiálové provedení a vzdálenosti podpor dle standardů pro laboratoře. </t>
  </si>
  <si>
    <t>Protipožární ucpávka</t>
  </si>
  <si>
    <t>certifikovaná ucpávka dle předpisů PO v souladu s PBŘ, do požárního podhledu nad 4.NP</t>
  </si>
  <si>
    <t>Funkční zkoušky a revize, uvedení do provozu</t>
  </si>
  <si>
    <t>Závěrečná tlaková zkouška</t>
  </si>
  <si>
    <t>POZNÁMKA</t>
  </si>
  <si>
    <t>Druh plynu: Oxid uhličitý – čistota 5.0. Všechna el. zařízení, systémy a konstrukce budou oceňovány a dodávány plně funkční, tj. včetně všech komponentů, upevňovacích prvků, podpor a prostupů atd. Ceny obsahují náklady na přesun hmot a případný odvoz sutě, pokud není v zadávacích podmínkách uvedeno jinak. Všechny provedené výpočty tohoto soupisu jsou brány z výkresu D1.08-101,102.</t>
  </si>
  <si>
    <t>ROZPOČET – SVÍTIDLA</t>
  </si>
  <si>
    <t>TUL - Prostorové rezervy</t>
  </si>
  <si>
    <t>Objednavatel:</t>
  </si>
  <si>
    <t>Projektový ateliér DAVID</t>
  </si>
  <si>
    <t>Zhotovitel:</t>
  </si>
  <si>
    <t>Esagono s.r.o. – Filip BŮŽEK</t>
  </si>
  <si>
    <t>Cena celkem
[CZK]</t>
  </si>
  <si>
    <t>Cenová úroveň</t>
  </si>
  <si>
    <t>Náklady z rozpočtu</t>
  </si>
  <si>
    <t xml:space="preserve">    D2107 – Svítidla</t>
  </si>
  <si>
    <t>SV1a</t>
  </si>
  <si>
    <t>LED svítidlo, přesné specifikace dle knihy svítidel - ozn. SV1a</t>
  </si>
  <si>
    <t>nabídková cena</t>
  </si>
  <si>
    <t>„vč. recyklačního poplatku; vyhovující podmínkám výpočtu umělého osvětlení</t>
  </si>
  <si>
    <t>SV4</t>
  </si>
  <si>
    <t>LED svítidlo, přesné specifikace dle knihy svítidel - ozn. SV4</t>
  </si>
  <si>
    <t>SV15</t>
  </si>
  <si>
    <t>LED svítidlo, přesné specifikace dle knihy svítidel - ozn. SV15</t>
  </si>
  <si>
    <t>SV16</t>
  </si>
  <si>
    <t>LED svítidlo zapuštěné do stěny, přesné specifikace dle knihy svítidel - ozn. SV16</t>
  </si>
  <si>
    <t>N</t>
  </si>
  <si>
    <t>LED nouzové svítidlo, přesné specifikace dle knihy svítidel - ozn. N</t>
  </si>
  <si>
    <t>N1</t>
  </si>
  <si>
    <t>LED nouzové svítidlo, přesné specifikace dle knihy svítidel - ozn. N1</t>
  </si>
  <si>
    <t>SV6</t>
  </si>
  <si>
    <r>
      <t xml:space="preserve">LED svítidlo, přesné specifikace dle knihy svítidel - ozn. SV6 - </t>
    </r>
    <r>
      <rPr>
        <sz val="8"/>
        <color rgb="FFFF0000"/>
        <rFont val="Trebuchet MS"/>
        <family val="2"/>
        <charset val="238"/>
      </rPr>
      <t>ODPOČET</t>
    </r>
  </si>
  <si>
    <t>&gt;&gt;  skryté sloupce  &lt;&lt;</t>
  </si>
  <si>
    <t>{528615c4-300b-404b-9b0e-a6e039c1496d}</t>
  </si>
  <si>
    <t>SO 701-O - BUDOVA T - REZERVY ODPOČET</t>
  </si>
  <si>
    <t>HSV - Práce a dodávky HSV</t>
  </si>
  <si>
    <t xml:space="preserve">    3 - Svislé a kompletní konstrukce</t>
  </si>
  <si>
    <t xml:space="preserve">    9 - Ostatní konstrukce a práce, bourání</t>
  </si>
  <si>
    <t xml:space="preserve">    997 - Přesun sutě</t>
  </si>
  <si>
    <t xml:space="preserve">    998 - Přesun hmot</t>
  </si>
  <si>
    <t xml:space="preserve">    763 - Konstrukce suché výstavby</t>
  </si>
  <si>
    <t xml:space="preserve">    766.1 - Výplně otvorů - (montáž a dodávka) vč. přesunu hmot a povrchové úpravy</t>
  </si>
  <si>
    <t xml:space="preserve">    781 - Dokončovací práce - obklady</t>
  </si>
  <si>
    <t>Práce a dodávky HSV</t>
  </si>
  <si>
    <t>Svislé a kompletní konstrukce</t>
  </si>
  <si>
    <t>311272323</t>
  </si>
  <si>
    <t>Zdivo nosné tl 300 mm z pórobetonových přesných hladkých tvárnic hmotnosti 500 kg/m3</t>
  </si>
  <si>
    <t>m3</t>
  </si>
  <si>
    <t>134327967</t>
  </si>
  <si>
    <t>342272323</t>
  </si>
  <si>
    <t>Příčky tl 100 mm z pórobetonových přesných hladkých příčkovek objemové hmotnosti 500 kg/m3 vč. systémových překlaů</t>
  </si>
  <si>
    <t>-533025517</t>
  </si>
  <si>
    <t>342272523</t>
  </si>
  <si>
    <t>Příčky tl 150 mm z pórobetonových přesných hladkých příčkovek objemové hmotnosti 500 kg/m3 vč. systémových překlaů</t>
  </si>
  <si>
    <t>-2058902313</t>
  </si>
  <si>
    <t>Ostatní konstrukce a práce, bourání</t>
  </si>
  <si>
    <t>971033651</t>
  </si>
  <si>
    <t>Vybourání otvorů ve zdivu cihelném pl do 4 m2 na MVC nebo MV tl do 600 mm</t>
  </si>
  <si>
    <t>934894395</t>
  </si>
  <si>
    <t>997</t>
  </si>
  <si>
    <t>Přesun sutě</t>
  </si>
  <si>
    <t>997013114</t>
  </si>
  <si>
    <t>Vnitrostaveništní doprava suti a vybouraných hmot pro budovy v do 15 m s použitím mechanizace</t>
  </si>
  <si>
    <t>-1329135075</t>
  </si>
  <si>
    <t>997013501</t>
  </si>
  <si>
    <t>Odvoz suti a vybouraných hmot na skládku nebo meziskládku do 1 km se složením</t>
  </si>
  <si>
    <t>-634479794</t>
  </si>
  <si>
    <t>997013509.1</t>
  </si>
  <si>
    <t>Příplatek k odvozu suti a vybouraných hmot na skládku ZKD 1 km přes 1 km</t>
  </si>
  <si>
    <t>1708067343</t>
  </si>
  <si>
    <t>997013801</t>
  </si>
  <si>
    <t>Poplatek za uložení stavební tříděné čisté suti na skládce (skládkovné)</t>
  </si>
  <si>
    <t>-1313544193</t>
  </si>
  <si>
    <t>998</t>
  </si>
  <si>
    <t>Přesun hmot</t>
  </si>
  <si>
    <t>998011003</t>
  </si>
  <si>
    <t>Přesun hmot pro budovy zděné v do 24 m</t>
  </si>
  <si>
    <t>-2048013376</t>
  </si>
  <si>
    <t>763</t>
  </si>
  <si>
    <t>Konstrukce suché výstavby</t>
  </si>
  <si>
    <t>763121427</t>
  </si>
  <si>
    <t>SDK stěna předsazená tl 62,5 mm profil CW+UW 50 deska 1xH2 12,5 bez TI EI 15</t>
  </si>
  <si>
    <t>690731192</t>
  </si>
  <si>
    <t>998763303</t>
  </si>
  <si>
    <t>Přesun hmot tonážní pro sádrokartonové konstrukce v objektech v do 24 m</t>
  </si>
  <si>
    <t>-68037015</t>
  </si>
  <si>
    <t>766.1</t>
  </si>
  <si>
    <t>Výplně otvorů - (montáž a dodávka) vč. přesunu hmot a povrchové úpravy</t>
  </si>
  <si>
    <t>7663000.8</t>
  </si>
  <si>
    <t>Hliníková prosklená vnitřní stěna - 1křídl.dveře + boční světlík, zasklená trojskly, vel.1500/2200 mm, PO EI 30, bezpečnostní sklo - ozn.S08</t>
  </si>
  <si>
    <t>1041266133</t>
  </si>
  <si>
    <t>7665000.3</t>
  </si>
  <si>
    <t>Dřevěné vnitřní 1 křídl.plné dveře + boční světlík, vel.1600/2050 mm, ocelová zárubeň - ozn.D1601/DV</t>
  </si>
  <si>
    <t>-214541052</t>
  </si>
  <si>
    <t>7666000.1</t>
  </si>
  <si>
    <t>Dřevěné vnitřní 1 křídl.prosklené dveře, vel.900/2050 mm, bezpečnostní sklo, ocelová zárubeň - ozn.D902/L+P</t>
  </si>
  <si>
    <t>-1395578638</t>
  </si>
  <si>
    <t>781</t>
  </si>
  <si>
    <t>Dokončovací práce - obklady</t>
  </si>
  <si>
    <t>781474114</t>
  </si>
  <si>
    <t>Montáž obkladů vnitřních keramických hladkých do 22 ks/m2 lepených flexibilním lepidlem</t>
  </si>
  <si>
    <t>1989310455</t>
  </si>
  <si>
    <t>597610000.1</t>
  </si>
  <si>
    <t>obkládačky keramické vel. 200x250x6 - 300x600x10 mm</t>
  </si>
  <si>
    <t>1413503345</t>
  </si>
  <si>
    <t>781500444.1</t>
  </si>
  <si>
    <t>Příplatek ke keramickému obkladu na ukončující a rohové profily</t>
  </si>
  <si>
    <t>-376949573</t>
  </si>
  <si>
    <t>998781103</t>
  </si>
  <si>
    <t>Přesun hmot tonážní pro obklady keramické v objektech v do 24 m</t>
  </si>
  <si>
    <t>-1422998220</t>
  </si>
  <si>
    <t>{69de26df-24db-449f-a39e-539a245441f4}</t>
  </si>
  <si>
    <t xml:space="preserve">    4 - Vodorovné konstrukce</t>
  </si>
  <si>
    <t xml:space="preserve">    6 - Úpravy povrchů, podlahy a osazování výplní</t>
  </si>
  <si>
    <t xml:space="preserve">    762 - Konstrukce tesařské</t>
  </si>
  <si>
    <t xml:space="preserve">    766.2 - Truhlářské výrobky vč. přesunu hmot a povrchové úpravy</t>
  </si>
  <si>
    <t xml:space="preserve">    767 - Konstrukce zámečnické vč. přesunu hmot a finální povrchové úpravy</t>
  </si>
  <si>
    <t xml:space="preserve">    768 - Ostatní výrobky - montáž a dodávka - bližší popis viz tabulky, detaily (vč.přesunu hmot)</t>
  </si>
  <si>
    <t xml:space="preserve">    771 - Podlahy z dlaždic</t>
  </si>
  <si>
    <t xml:space="preserve">    776 - Podlahy povlakové</t>
  </si>
  <si>
    <t xml:space="preserve">    777 - Podlahy lité</t>
  </si>
  <si>
    <t xml:space="preserve">    784 - Dokončovací práce - malby a tapety</t>
  </si>
  <si>
    <t>310238211.1</t>
  </si>
  <si>
    <t>Dozdívka stěn do úrovně požárního podhledu cihlami pálenými na MVC</t>
  </si>
  <si>
    <t>493887179</t>
  </si>
  <si>
    <t>310239211</t>
  </si>
  <si>
    <t>Zazdívka otvorů pl do 4 m2 ve zdivu nadzákladovém cihlami pálenými na MVC</t>
  </si>
  <si>
    <t>-495672637</t>
  </si>
  <si>
    <t>317234410</t>
  </si>
  <si>
    <t>Vyzdívka mezi nosníky z cihel pálených na MC</t>
  </si>
  <si>
    <t>-235365499</t>
  </si>
  <si>
    <t>317944323</t>
  </si>
  <si>
    <t>Válcované nosníky č.14 až 22 dodatečně osazované do připravených otvorů</t>
  </si>
  <si>
    <t>1669282195</t>
  </si>
  <si>
    <t>342272523.1</t>
  </si>
  <si>
    <t>363736744</t>
  </si>
  <si>
    <t>346244381</t>
  </si>
  <si>
    <t>Plentování jednostranné v do 200 mm válcovaných nosníků cihlami</t>
  </si>
  <si>
    <t>-863966993</t>
  </si>
  <si>
    <t>989381001.1</t>
  </si>
  <si>
    <t>Drobné zazdívky, dobetonávky, lože a zálivky, vč. případné výztuže a bednění</t>
  </si>
  <si>
    <t>-1819024593</t>
  </si>
  <si>
    <t>Vodorovné konstrukce</t>
  </si>
  <si>
    <t>417321515</t>
  </si>
  <si>
    <t>Ztužující pásy a věnce ze ŽB tř. C 25/30</t>
  </si>
  <si>
    <t>1297790597</t>
  </si>
  <si>
    <t>417351115</t>
  </si>
  <si>
    <t>Zřízení bednění ztužujících věnců</t>
  </si>
  <si>
    <t>1250481582</t>
  </si>
  <si>
    <t>417351116</t>
  </si>
  <si>
    <t>Odstranění bednění ztužujících věnců</t>
  </si>
  <si>
    <t>849136351</t>
  </si>
  <si>
    <t>417361821</t>
  </si>
  <si>
    <t>Výztuž ztužujících pásů a věnců betonářskou ocelí 10 505</t>
  </si>
  <si>
    <t>-801363448</t>
  </si>
  <si>
    <t>Úpravy povrchů, podlahy a osazování výplní</t>
  </si>
  <si>
    <t>612321141</t>
  </si>
  <si>
    <t>Vápenocementová omítka štuková dvouvrstvá vnitřních stěn nanášená ručně</t>
  </si>
  <si>
    <t>-353478916</t>
  </si>
  <si>
    <t>615142012</t>
  </si>
  <si>
    <t>Potažení vnitřních nosníků rabicovým pletivem</t>
  </si>
  <si>
    <t>1177695522</t>
  </si>
  <si>
    <t>632453371.3</t>
  </si>
  <si>
    <t>Cementový roznášecí potěr C25-F5 tl. 55-65 mm vyztužený sklovláknitou mřížkovou tkaninou</t>
  </si>
  <si>
    <t>1394715465</t>
  </si>
  <si>
    <t>632481213.1</t>
  </si>
  <si>
    <t>Separační vrstva z LDPE fólie</t>
  </si>
  <si>
    <t>1309611095</t>
  </si>
  <si>
    <t>930500100.1</t>
  </si>
  <si>
    <t>462433689</t>
  </si>
  <si>
    <t>949101111</t>
  </si>
  <si>
    <t>Lešení pomocné pro objekty pozemních staveb s lešeňovou podlahou v do 1,9 m zatížení do 150 kg/m2</t>
  </si>
  <si>
    <t>584141170</t>
  </si>
  <si>
    <t>952901111</t>
  </si>
  <si>
    <t>Vyčištění budov bytové a občanské výstavby při výšce podlaží do 4 m</t>
  </si>
  <si>
    <t>-1974174219</t>
  </si>
  <si>
    <t>962031133</t>
  </si>
  <si>
    <t>Bourání příček z cihel pálených na MVC tl do 150 m</t>
  </si>
  <si>
    <t>664706273</t>
  </si>
  <si>
    <t>967031132</t>
  </si>
  <si>
    <t>Přisekání rovných ostění v cihelném zdivu na MV nebo MVC</t>
  </si>
  <si>
    <t>-1083939557</t>
  </si>
  <si>
    <t>2119743833</t>
  </si>
  <si>
    <t>974031666</t>
  </si>
  <si>
    <t>Vysekání rýh ve zdivu cihelném pro vtahování nosníků hl do 150 mm v do 250 mm</t>
  </si>
  <si>
    <t>-525534311</t>
  </si>
  <si>
    <t>-2026356707</t>
  </si>
  <si>
    <t>801998694</t>
  </si>
  <si>
    <t>-624633655</t>
  </si>
  <si>
    <t>42464268</t>
  </si>
  <si>
    <t>-2003028246</t>
  </si>
  <si>
    <t>713121111</t>
  </si>
  <si>
    <t>Montáž izolace tepelné podlah volně kladenými rohožemi, pásy, dílci, deskami 1 vrstva</t>
  </si>
  <si>
    <t>-1421123752</t>
  </si>
  <si>
    <t>631526990.1</t>
  </si>
  <si>
    <t>deska minerální izolační tuhá ISOVER T-P tl.30 mm</t>
  </si>
  <si>
    <t>-1035406399</t>
  </si>
  <si>
    <t>998713103</t>
  </si>
  <si>
    <t>Přesun hmot tonážní pro izolace tepelné v objektech v do 24 m</t>
  </si>
  <si>
    <t>-20523672</t>
  </si>
  <si>
    <t>762</t>
  </si>
  <si>
    <t>Konstrukce tesařské</t>
  </si>
  <si>
    <t>762000100.1</t>
  </si>
  <si>
    <t>Montáž a dodávka dřevěného zábradlí lávky z hoblované latě 60/60 mm, vč. povrchové úpravy a kotvení</t>
  </si>
  <si>
    <t>1551773481</t>
  </si>
  <si>
    <t>762342000.1</t>
  </si>
  <si>
    <t>Montáž latí pod podlahové konstrukce v osové vzdálenosti 250 mm (P14)</t>
  </si>
  <si>
    <t>-1985414932</t>
  </si>
  <si>
    <t>605141010</t>
  </si>
  <si>
    <t>řezivo jehličnaté lať jakost I 10 - 25 cm2 (impregnované)</t>
  </si>
  <si>
    <t>1281586998</t>
  </si>
  <si>
    <t>762511246.1</t>
  </si>
  <si>
    <t>Plnoplošné bednění podlahové konstrukce z desek OSB 3 tl. 20 mm, ozn. P14</t>
  </si>
  <si>
    <t>-1805188691</t>
  </si>
  <si>
    <t>762595001</t>
  </si>
  <si>
    <t>Spojovací prostředky pro položení dřevěných podlah a zakrytí kanálů</t>
  </si>
  <si>
    <t>-714909883</t>
  </si>
  <si>
    <t>998762103</t>
  </si>
  <si>
    <t>Přesun hmot tonážní pro kce tesařské v objektech v do 24 m</t>
  </si>
  <si>
    <t>1075081051</t>
  </si>
  <si>
    <t>SDK stěna předsazená tl 62,5 mm profil CW+UW 50 deska 1xA 12,5 bez TI EI 15</t>
  </si>
  <si>
    <t>1326132032</t>
  </si>
  <si>
    <t>763131411</t>
  </si>
  <si>
    <t>SDK podhled desky 1xA 12,5 bez TI dvouvrstvá spodní kce profil CD+UD (P10a)</t>
  </si>
  <si>
    <t>1691187342</t>
  </si>
  <si>
    <t>763135102</t>
  </si>
  <si>
    <t>Montáž SDK kazetového podhledu z kazet 600x600 mm na zavěšenou polozapuštěnou nosnou konstrukci</t>
  </si>
  <si>
    <t>1748837050</t>
  </si>
  <si>
    <t>59030570</t>
  </si>
  <si>
    <t>podhled kazetový s polozapuštěnou hranou a finální povrchovou úpravou  600x600mm (P10e)</t>
  </si>
  <si>
    <t>-54381008</t>
  </si>
  <si>
    <t>76390010</t>
  </si>
  <si>
    <t>M+D zavěšeného podhledu (křížový rošt z ocelových lakovaných T profilů) s výplní z kazet z tahokovu (P11)</t>
  </si>
  <si>
    <t>-830033315</t>
  </si>
  <si>
    <t>1163714989</t>
  </si>
  <si>
    <t>-333325664</t>
  </si>
  <si>
    <t>7665000.9</t>
  </si>
  <si>
    <t>Dřevěné vnitřní 1 křídl.prosklené dveře, vel.900/2050 mm, bezpečnostní sklo, ocelová zárubeň - ozn.D901/L+P</t>
  </si>
  <si>
    <t>-1926153516</t>
  </si>
  <si>
    <t>7666000.3</t>
  </si>
  <si>
    <t>Dřevěné vnitřní 1 křídl.plné dveře, vel.900/2050 mm, ocelová zárubeň - ozn.D910/L+P</t>
  </si>
  <si>
    <t>1116768267</t>
  </si>
  <si>
    <t>7667000.3</t>
  </si>
  <si>
    <t>Dřevěné vnitřní 1 křídl.prosklené dveře, vel.800/2050 mm, bezpečnostní sklo, ocelová zárubeň - ozn.D805/P</t>
  </si>
  <si>
    <t>-566596701</t>
  </si>
  <si>
    <t>766.2</t>
  </si>
  <si>
    <t>Truhlářské výrobky vč. přesunu hmot a povrchové úpravy</t>
  </si>
  <si>
    <t>7662001.3</t>
  </si>
  <si>
    <t>Montáž a dodávka kuchyňské sestavy délky cca 1800 mm s vestavěnými spotřebiči - ozn.T23</t>
  </si>
  <si>
    <t>535160152</t>
  </si>
  <si>
    <t>7665001.1</t>
  </si>
  <si>
    <t>Montáž a dodávka lavice s věšákovou stěnou vel. 1260x2100x560 mm z dřevotřískových laminovaných desek tl. 18 mm - ozn.T24</t>
  </si>
  <si>
    <t>-2059502167</t>
  </si>
  <si>
    <t>7665002.1</t>
  </si>
  <si>
    <t>-1173226554</t>
  </si>
  <si>
    <t>7665003.1</t>
  </si>
  <si>
    <t>Montáž a dodávka vestavěné sestavy úložných skříní 7x š 900 mm a 1x š 1120 mm z dřevotřískových laminovaných desek tl. 18-25 mm - ozn.T26</t>
  </si>
  <si>
    <t>241537629</t>
  </si>
  <si>
    <t>7667001.6</t>
  </si>
  <si>
    <t>-965817559</t>
  </si>
  <si>
    <t>767</t>
  </si>
  <si>
    <t>Konstrukce zámečnické vč. přesunu hmot a finální povrchové úpravy</t>
  </si>
  <si>
    <t>767111000.1</t>
  </si>
  <si>
    <t>640344974</t>
  </si>
  <si>
    <t>7679100.8</t>
  </si>
  <si>
    <t>Montáž a dodávka vnější žaluzie, šířka lamel 60 mm, odolnost větru 70 km/hod, vel.1290/1440 mm - ozn.Z13</t>
  </si>
  <si>
    <t>1630053486</t>
  </si>
  <si>
    <t>7679100.9</t>
  </si>
  <si>
    <t>Montáž a dodávka krycí větrací mřížky, Pz plech, vel. 200x200 mm - ozn.Z14</t>
  </si>
  <si>
    <t>635850253</t>
  </si>
  <si>
    <t>768</t>
  </si>
  <si>
    <t>Ostatní výrobky - montáž a dodávka - bližší popis viz tabulky, detaily (vč.přesunu hmot)</t>
  </si>
  <si>
    <t>76840040</t>
  </si>
  <si>
    <t>Vnitřní okenní textilní zatemňovací roleta vel. 1350x1500 mm - ozn.I15</t>
  </si>
  <si>
    <t>787984434</t>
  </si>
  <si>
    <t>76840050</t>
  </si>
  <si>
    <t>Stěna s dvoukřídlými asymetrickými dveřmi pro čisté prostory ze sendvičových panelů s Al rámem vel. 1300x2765 mm - ozn.I16</t>
  </si>
  <si>
    <t>-1296850648</t>
  </si>
  <si>
    <t>76840060</t>
  </si>
  <si>
    <t>Tabulka s upozorněním z desky ze žlutého opálového skla (alt.plexiskla) vel. 280x150 mm - ozn.I17</t>
  </si>
  <si>
    <t>1474596000</t>
  </si>
  <si>
    <t>771</t>
  </si>
  <si>
    <t>Podlahy z dlaždic</t>
  </si>
  <si>
    <t>771474113</t>
  </si>
  <si>
    <t>Montáž soklíků z dlaždic keramických rovných flexibilní lepidlo v do 120 mm</t>
  </si>
  <si>
    <t>568269638</t>
  </si>
  <si>
    <t>597610240.2</t>
  </si>
  <si>
    <t>keramický sokl v 10 cm</t>
  </si>
  <si>
    <t>1149185602</t>
  </si>
  <si>
    <t>771574112</t>
  </si>
  <si>
    <t>Montáž podlah keramických hladkých lepených flexibilním lepidlem do 12 ks/ m2</t>
  </si>
  <si>
    <t>-1530487058</t>
  </si>
  <si>
    <t>597610240.1</t>
  </si>
  <si>
    <t>dlažba keramická, slinutá, protiskluzná a obrusuvzdorná tl. 9 mm, vel. 300x300 mm</t>
  </si>
  <si>
    <t>207414189</t>
  </si>
  <si>
    <t>771591111</t>
  </si>
  <si>
    <t>Podlahy penetrace podkladu</t>
  </si>
  <si>
    <t>980565088</t>
  </si>
  <si>
    <t>998771103</t>
  </si>
  <si>
    <t>Přesun hmot tonážní pro podlahy z dlaždic v objektech v do 24 m</t>
  </si>
  <si>
    <t>1113563947</t>
  </si>
  <si>
    <t>776</t>
  </si>
  <si>
    <t>Podlahy povlakové</t>
  </si>
  <si>
    <t>776121111.1</t>
  </si>
  <si>
    <t>Penetrační nátěr pro savé podklady</t>
  </si>
  <si>
    <t>-1734524529</t>
  </si>
  <si>
    <t>776241121</t>
  </si>
  <si>
    <t>Lepení vzorovaných pásů ze sametového vinylu, vč. penetrace</t>
  </si>
  <si>
    <t>-518126770</t>
  </si>
  <si>
    <t>284110800.1</t>
  </si>
  <si>
    <t>sametový vinyl - voděodolný, zátěžový (tř.33), omyvatelný, zvukpohlcující (20dB), protiskluzný, ozn. F2</t>
  </si>
  <si>
    <t>-1517827762</t>
  </si>
  <si>
    <t>776421111.1</t>
  </si>
  <si>
    <t>Montáž a dodávka obvodových plastových lišt lepením, vč. vytažení krytiny na sokl</t>
  </si>
  <si>
    <t>1907083875</t>
  </si>
  <si>
    <t>776990111.1</t>
  </si>
  <si>
    <t>Vyrovnání podkladu samonivelační stěrkou tl 3 mm</t>
  </si>
  <si>
    <t>-61590638</t>
  </si>
  <si>
    <t>998776103</t>
  </si>
  <si>
    <t>Přesun hmot tonážní pro podlahy povlakové v objektech v do 24 m</t>
  </si>
  <si>
    <t>758905322</t>
  </si>
  <si>
    <t>777</t>
  </si>
  <si>
    <t>Podlahy lité</t>
  </si>
  <si>
    <t>777121111.1</t>
  </si>
  <si>
    <t>9670607</t>
  </si>
  <si>
    <t>777511000.1</t>
  </si>
  <si>
    <t>Epoxidová dvousložková pryskyřice s akrylátovým vsypem, vč. penetrace a epoxidového ochranného laku, ozn. F1b</t>
  </si>
  <si>
    <t>-1834943221</t>
  </si>
  <si>
    <t>777990112.1</t>
  </si>
  <si>
    <t>Vyrovnání podkladu samonivelační stěrkou tl 4 mm pevnosti 30 Mpa</t>
  </si>
  <si>
    <t>-86338709</t>
  </si>
  <si>
    <t>777990192.1</t>
  </si>
  <si>
    <t>Příplatek k vyrovnání podkladu dlažby samonivelační stěrkou pevnosti 30 Mpa ZKD 1 mm tloušťky</t>
  </si>
  <si>
    <t>1995886432</t>
  </si>
  <si>
    <t>998777103</t>
  </si>
  <si>
    <t>Přesun hmot tonážní pro podlahy lité v objektech v do 24 m</t>
  </si>
  <si>
    <t>2098399021</t>
  </si>
  <si>
    <t>781474113</t>
  </si>
  <si>
    <t>Montáž obkladů vnitřních keramických hladkých do 19 ks/m2 lepených flexibilním lepidlem</t>
  </si>
  <si>
    <t>-503824416</t>
  </si>
  <si>
    <t>76</t>
  </si>
  <si>
    <t>59761071.1</t>
  </si>
  <si>
    <t>obklad keramický vel. 400x200 mm</t>
  </si>
  <si>
    <t>-450633269</t>
  </si>
  <si>
    <t>77</t>
  </si>
  <si>
    <t>-180965347</t>
  </si>
  <si>
    <t>78</t>
  </si>
  <si>
    <t>-277885901</t>
  </si>
  <si>
    <t>784</t>
  </si>
  <si>
    <t>Dokončovací práce - malby a tapety</t>
  </si>
  <si>
    <t>79</t>
  </si>
  <si>
    <t>784221101</t>
  </si>
  <si>
    <t>Dvojnásobné malby ze směsí za sucha dobře otěruvzdorných v místnostech do 3,80 m</t>
  </si>
  <si>
    <t>181796764</t>
  </si>
  <si>
    <t>80</t>
  </si>
  <si>
    <t>784221101.1</t>
  </si>
  <si>
    <t>Dvojnásobné černé malby ze směsí za sucha dobře otěruvzdorných v místnostech do 3,80 m</t>
  </si>
  <si>
    <t>757185665</t>
  </si>
  <si>
    <t>81</t>
  </si>
  <si>
    <t>784371000.1</t>
  </si>
  <si>
    <t>Omyvatelný nátěr stěn</t>
  </si>
  <si>
    <t>-917192587</t>
  </si>
  <si>
    <t>{ee3a3beb-d005-4cc8-8ee9-7a06662d83da}</t>
  </si>
  <si>
    <t>TU-Lib - Třebízského-doprojektování2019-CHL</t>
  </si>
  <si>
    <t>713411150.3</t>
  </si>
  <si>
    <t>Izolace tepelné potrubí, kaučuková, návleková, dod+mtz, komplet...pro potrubí DN32, tl.izolace 20mm</t>
  </si>
  <si>
    <t>163876873</t>
  </si>
  <si>
    <t>713411150.5</t>
  </si>
  <si>
    <t>Izolace tepelné potrubí, kaučuková, návleková, dod+mtz, komplet...pro potrubí DN50, tl.izolace 30mm</t>
  </si>
  <si>
    <t>1277235834</t>
  </si>
  <si>
    <t>1890237067</t>
  </si>
  <si>
    <t>732429119</t>
  </si>
  <si>
    <t>Uvedení do chodu - nová vzd.jednotka-chlazení</t>
  </si>
  <si>
    <t>-448114450</t>
  </si>
  <si>
    <t>Uložení, upevnění potrubí chadicí vody, objímky z pryžovou vložkou</t>
  </si>
  <si>
    <t>1424234397</t>
  </si>
  <si>
    <t>-255777529</t>
  </si>
  <si>
    <t>733141111</t>
  </si>
  <si>
    <t>Odvzdušňovací nádoba z trubek měděných, 35x1,5</t>
  </si>
  <si>
    <t>1600967834</t>
  </si>
  <si>
    <t>-732238502</t>
  </si>
  <si>
    <t>-1218850524</t>
  </si>
  <si>
    <t>733224208</t>
  </si>
  <si>
    <t>Příplatek k potrubí měděnému za potrubí vedené v kotelnách nebo strojovnách D 54x2</t>
  </si>
  <si>
    <t>-1303845541</t>
  </si>
  <si>
    <t>-518945296</t>
  </si>
  <si>
    <t>405875724</t>
  </si>
  <si>
    <t>153958484</t>
  </si>
  <si>
    <t>Montáž armatury trojcestné směšovací s el. pohonem (dod. je v MaR ev. ve Vzd.)</t>
  </si>
  <si>
    <t>-2014199358</t>
  </si>
  <si>
    <t>734220109</t>
  </si>
  <si>
    <t>Ventil závitový regulační přímý G5/4  PN 10 do 100°C, vyvažovací, se stupnicí, s měřícími vsuvkami,s vypouštěním, kvs12</t>
  </si>
  <si>
    <t>920976090</t>
  </si>
  <si>
    <t>Kohout plnící a vypouštěcí G 1/2 PN 10 do 90°C závitový</t>
  </si>
  <si>
    <t>-1790818246</t>
  </si>
  <si>
    <t>734291247</t>
  </si>
  <si>
    <t>Filtr závitový přímý G 2 PN 16 do 130°C s vnitřními závity</t>
  </si>
  <si>
    <t>253002805</t>
  </si>
  <si>
    <t>1177040337</t>
  </si>
  <si>
    <t>Teploměr technický s pevným stonkem a jímkou, 0-60 st.C (dl.stonku 100mm..3ks)</t>
  </si>
  <si>
    <t>-1453294097</t>
  </si>
  <si>
    <t>Tlakoměr nízkotlaký kruhový D 160 spodní připojení, vč. manom.kohoutu a smyčky...4x rozsah 0-600 kPa</t>
  </si>
  <si>
    <t>-187374534</t>
  </si>
  <si>
    <t>734494219</t>
  </si>
  <si>
    <t>Návarek pro MaR (návarek NM, N2 apod.)</t>
  </si>
  <si>
    <t>-1435220878</t>
  </si>
  <si>
    <t>-822783557</t>
  </si>
  <si>
    <t>735000913</t>
  </si>
  <si>
    <t>Napuštění, odvzdušnění systému</t>
  </si>
  <si>
    <t>-553154803</t>
  </si>
  <si>
    <t>783425428</t>
  </si>
  <si>
    <t xml:space="preserve">Nátěry potrubí </t>
  </si>
  <si>
    <t>1923377736</t>
  </si>
  <si>
    <t>783425430</t>
  </si>
  <si>
    <t>Nátěry pomocných ocelových konstrukcí</t>
  </si>
  <si>
    <t>-806550045</t>
  </si>
  <si>
    <t>všechno zařízení na potrubí chladicí vody (armatury, potrubí, čerpadla, atd.) musí být pro chladicí vodu 3 až 40°C, PN6, kvalita materiálu armatur mosaz ev. lepší</t>
  </si>
  <si>
    <t>-2052043416</t>
  </si>
  <si>
    <t>674729890</t>
  </si>
  <si>
    <t>tento výpis materiálu neslouží jako jako dílenská dokumentace</t>
  </si>
  <si>
    <t>-1013320480</t>
  </si>
  <si>
    <t>v případě použití jiných materiálů a zařízení než je zde uvedeno je nutno ověřit technické parametry nových použitých materiálů a zařízení tak, aby parametry nových materiálů a za-řízení byly stejné či lepší než navržených</t>
  </si>
  <si>
    <t>-261393278</t>
  </si>
  <si>
    <t>rozvody potrubí, osazení armatur, jsou vč. fitinek, redukcí, přechodek, adaptérů, těsnění atd.a montáží</t>
  </si>
  <si>
    <t>-931554341</t>
  </si>
  <si>
    <t>-835127694</t>
  </si>
  <si>
    <t>123</t>
  </si>
  <si>
    <t>regulace trojc.ventilů u vzd. jednotek je dod. MaR</t>
  </si>
  <si>
    <t>832237607</t>
  </si>
  <si>
    <t>Chladicí zkouška</t>
  </si>
  <si>
    <t>396265626</t>
  </si>
  <si>
    <t>-2103920542</t>
  </si>
  <si>
    <t>{0b751c51-2087-40df-927d-5a6c55c2088f}</t>
  </si>
  <si>
    <t>TU-Lib (1) - Třebízského-doprojektování2019-StlVzduch</t>
  </si>
  <si>
    <t>1538426829</t>
  </si>
  <si>
    <t>-1201024121</t>
  </si>
  <si>
    <t>1533429363</t>
  </si>
  <si>
    <t>-1571715008</t>
  </si>
  <si>
    <t>1664687078</t>
  </si>
  <si>
    <t>670468778</t>
  </si>
  <si>
    <t>-336128931</t>
  </si>
  <si>
    <t>-1019571422</t>
  </si>
  <si>
    <t>2072676365</t>
  </si>
  <si>
    <t>-946077667</t>
  </si>
  <si>
    <t>-1663986231</t>
  </si>
  <si>
    <t>-482469216</t>
  </si>
  <si>
    <t>-447674955</t>
  </si>
  <si>
    <t>-931051554</t>
  </si>
  <si>
    <t>-96118340</t>
  </si>
  <si>
    <t>-1744218935</t>
  </si>
  <si>
    <t>-2111196336</t>
  </si>
  <si>
    <t>-1857434814</t>
  </si>
  <si>
    <t>-459607621</t>
  </si>
  <si>
    <t>-1476435099</t>
  </si>
  <si>
    <t>-1528735888</t>
  </si>
  <si>
    <t>354002479</t>
  </si>
  <si>
    <t>1311844245</t>
  </si>
  <si>
    <t>2097906783</t>
  </si>
  <si>
    <t>708093775</t>
  </si>
  <si>
    <t>454538270</t>
  </si>
  <si>
    <t>PŘEHLED DODAVATELSKÝCH NÁKLADŮ</t>
  </si>
  <si>
    <t>P</t>
  </si>
  <si>
    <t>Poznámka k položce:_x000D_
Všechno potrubí (mimo doplňovacího, expanzního a potrubí odfuku pojistných ventilů) mimo CHÚC bude izolováno izolací pro chladicí vodu. Izolace potrubí a nádrže bude použita taková, která má součinitel tepelné vodivosti λ 0,038 W/m.K a lepší, nelze používat vláknité izolace. Veškeré příčné i podélné spoje budou slepeny. Provádění izolací musí být podle požadavků výrobce izolace pro izolování potrubí chladicí vody.</t>
  </si>
  <si>
    <t>Poznámka k položce:_x000D_
popisné....1 ks_x000D_
směry toku...4 ks</t>
  </si>
  <si>
    <t>Poznámka k položce:_x000D_
Neizolované potrubí bude natřeno základním a syntetickým dvojnásobným nátěrem emailem</t>
  </si>
  <si>
    <t>Poznámka k položce:_x000D_
bude natřeno základním a syntetickým dvojnásobným nátěrem emailem</t>
  </si>
  <si>
    <t>Poznámka k položce:_x000D_
Ocelové potrubí bude natřeno 2x základním protikorozním nátěrem</t>
  </si>
  <si>
    <t>Poznámka k položce:_x000D_
Ocelové konstrukce budou natřeny základním nátěrem a syntetickým dvojnásobným ná-těrem a 1x emailem.</t>
  </si>
  <si>
    <t>Poznámka k položce:_x000D_
Potrubí v kotelně a ve strojovně vzduchotechniky bude izolováno trubkovou izolací z kamenné vlny kašírovaných hliníkovou fólií, v tloušťkách : tl.20mm pro potrubí DN15, tl.30mm pro potrubí DN20, 25, 32, tl.40mm u potrubí DN40, tl.50mm u potrubí DN50, tl.70mm u potrubí DN65 a DN80, tl. 80mm potrubí DN100. Izolace potrubí bude použita taková, která má součinitel tepelné vodivosti λ min.0,040 W/m.K, např. rourovými kašírovanými profily s povrchovou úpravou Al fólií.</t>
  </si>
  <si>
    <t>Poznámka k položce:_x000D_
Všechno potrubí ve stěnách bude izolováno návlekovou izolací - tl. 20mm pro potrubí DN15,20, tl.30mm pro potrubí DN25,32,40 a pr.64. Izolace potrubí bude použita taková, která má součinitel tepelné vodivosti λ 0,040W/m.K a lepší, budou pou-žity trubice dutého profilu z pěnového polyetylenu laminované povrchovou ochrannou polye-tylenovou tkaninou (pro osazení do podlah, pro zalití do betonu a do stěn musí být izolace opatřena ochrannou vrstvou).</t>
  </si>
  <si>
    <t>Poznámka k položce:_x000D_
potrubí bude izolováno trubkovou izolací z kamenné vlny kašírovaných hliníkovou fólií, v tloušťkách : tl.80mm pro potrubí DN125. Izolace potrubí bude použita taková, která má součinitel tepelné vodivosti λ min.0,040 W/m.K, např. rourovými kašírovanými profily s povrchovou úpravou Al fólií.</t>
  </si>
  <si>
    <t>Poznámka k položce:_x000D_
V půdním a nadstřešním prostoru (tzn. mimo zděný průduch) je komínová vložka izolovaná izolací tl.30mm s povrchovou úpravou nerez plech. Izolace z kamenných vlákem, pro teploty do 120°C. Odkouření bude splňovat požadavky ČSN 734201. Před uvedením do provozu je nutno vyžádat si povolení kominického podniku._x000D_
Prostup střechou bude proveden systémovými prvky, nutno koordinovat s prováděním střechy vč. napojení oplechován na krytinu atd.</t>
  </si>
  <si>
    <t>Poznámka k položce:_x000D_
Kotel plynový nástěnný teplovodní, provedení s uzavřenou spalovací komo-rou, kondenzační, výkon 73 kW, účinnost min.95%, pro zemní plyn, rozmě-ry 608x502 x výška 1038mm, s vestavěným pojistným ventilem 4 bar, s vestavěným kotlovým čerpadlem, vč. přípravy pro kaskádové odkouření a samostatný přívod vzduchu potrubím, kotel provedení C, el. napojení 230V, do 200 W, třída NOx 5. Kotel bude řízen nadřazenou regulací, kotel doplnit potřebnou deskou relé. Referenční výrobek Immergas Victrix PRO 80 2 ErP</t>
  </si>
  <si>
    <t>Poznámka k položce:_x000D_
Kotel plynový nástěnný teplovodní, provedení s uzavřenou spalovací komo-rou, kondenzační, s plynulou regulací výkonu, výkon 9,4 až 90 kW (při 80/60°C), účinnost min.95%, pro zemní plyn, rozměry 608x632 x výška 1038mm, s vestavěným pojistným ventilem 4 bar, s vestavěným kotlovým čerpadlem, vč. přípravy pro kaskádové odkouření, kotel provedení C, el. napojení 230V, do 400 W, třída NOx 6. Kotel bude řízen nadřazenou regu-lací. Referenční výrobek Immergas Victrix PRO 100 2 ErP</t>
  </si>
  <si>
    <t>Poznámka k položce:_x000D_
Pro přívod vzduchu pro spalování je pro každý kotel provedeno samostatné potrubí z venkovního prostoru. Kotle jsou typu C (vzduch pro spalování nasávají z venkovního pro-storu).Potrubí plastové, z venkovní strany s mřížkou, vč. napojení na kotel, dimenze potrubí musí odpovídat vybranému kotli, vč. montáže</t>
  </si>
  <si>
    <t>Poznámka k položce:_x000D_
popisné...4 ks_x000D_
směry toku...4 ks</t>
  </si>
  <si>
    <t>Poznámka k položce:_x000D_
POZOR-drážky ve stěnách pro potrubí (vybourání stávajících drážek, nové drážky, zaplentování po osazení potrubí atd.) jsou komplet ve stavební části</t>
  </si>
  <si>
    <t>Poznámka k položce:_x000D_
Potrubí bude uloženo a upevněno na konzoly a držáky, které budou provedeny jednot-ným upevňovacím systémem. Objímky budou s pryžovou vložkou.</t>
  </si>
  <si>
    <t>Poznámka k položce:_x000D_
Pod izolací bude ocelové potrubí se základním nátěrem, neizolované potrubí ocelové a měděné bude natřeno syntetickým základním nátěrem a dvojnásobným nátěrem s 1x emailováním. Kotle, čerpadla, armatury, otopná tělesa jsou dodávány s konečným nátěrem.</t>
  </si>
  <si>
    <t>Poznámka k položce:_x000D_
Potrubí bude uloženo a upevněno na konzoly a držáky, které budou provedeny certifi-kovaným systémem. Potrubí otopné vody bude uloženo do objímek s pryžovou vložkou. Ulo-žení a upevnění potrubí je komplet dodávka vč. potřebných konstrukcí k upevnění a uložení na stavební konstrukce._x000D_
Upevnění potrubí vč. prostupů stropem a stěnami musí umožnit jeho pohyb z důvodů dilatace. Závěsy pro potrubí budou uloženy, připevněny na konstrukce uchycené ke staveb-ném konstrukcím.Kotvení trubních rozvodů musí být navrženo a provedeno tak, aby nemohlo dojít k samovolnému uvolnění spojovacích prostředků (např. vlivem vibrací, dynamickým pulsováním média, či tepelnou roztažností potrubí), veškeré kotevní a spojovací prostředky musí být provedeny s ochranou proti samovolnému povolení (kontramatky, pérovky, či jiná mechanická ochrana). Podrobněji viz "Základní manuál pro kontrolu a stanovení požadavků na kotvení trubních rozvodů" ve stavební části._x000D_
Veškeré prostupy instalací mezi požárními úseky musí být provedeny a utěsněny v souladu s ČSN 73 0804 a ČSN 73 0810 (na požární odolnost stejnou jako má požárně dělicí konstrukce, kterou instalace prostupují). Prostupy plastových potrubí požárně dělicími konstrukcemi musí být opatřeny požárními manžetami v souladu s ČSN 73 0810. Veškeré protipožární utěsnění prostupů budou provedeny jednotným systémem, prostupy budou vč. příslušných certifikátů.</t>
  </si>
  <si>
    <t>Poznámka k položce:_x000D_
typ 10=jednodeskový bez přestupní plochy_x000D_
typ 11=jednodeskový s jednou přestupní plochou_x000D_
typ 21=dvoudeskový s jednou přestupní plochou_x000D_
typ 22=dvoudeskový se dvěma přestupními plochami_x000D_
typ 33=trojdeskový se třemi přestupními plochami</t>
  </si>
  <si>
    <t>ROZVODY ZEMNÍHO PLYNU</t>
  </si>
  <si>
    <t>ROZPOČET OCENĚNÝ</t>
  </si>
  <si>
    <t>STAVBA:  TECHNICKÁ UNIVERZITA v LIBERCI, DOPROJEKTOVÁNÍ PROSTOROVÝCH REZERV</t>
  </si>
  <si>
    <t>OBJEKT: BUDOVA T - OPRAVA A STAVEBNÍ ÚPRAVY</t>
  </si>
  <si>
    <t>ČÁST D.1.7  Měření a regulace</t>
  </si>
  <si>
    <t>POZNÁMKA: Jsou-li ve výkazu výměr nebo ve standardech uvedeny odkazy na obchodní firmy, názvy nebo specifická označení výrobků apod., jsou takové odkazy pouze informativní a zhotoviteli umožňují  v souladu se zákonem č. 55/2012 Sb. ve znění pozdějších předpisů použít i jiné výrobky kvalitně a technicky srovnatelné, popřípadě srovnatelná řešení. Uvedené položky jsou ve složkách D.1.7.1 -přílohy kabelový seznam a datové body, D.1.7.3 -funkční schemata zapojení, na schematech obvodů MaR pro vytápění a chlazení D.1.7.4,5 a na výkresu dispozice MaR D.1.7.6</t>
  </si>
  <si>
    <t>01/2019</t>
  </si>
  <si>
    <t>Objednatel:</t>
  </si>
  <si>
    <t>TU Liberec</t>
  </si>
  <si>
    <t>Jan Šimůnek</t>
  </si>
  <si>
    <t>Jan Šimůnek,  SIL spol. s.r.o. Liberec</t>
  </si>
  <si>
    <t>Regulace  pro VZT 2,15 a detekci CO2-Laboratoře</t>
  </si>
  <si>
    <t>celkem</t>
  </si>
  <si>
    <t>1.1</t>
  </si>
  <si>
    <t>CPU</t>
  </si>
  <si>
    <t>Řídíci procesní podstanice DDC - programovatelný procesorový modul pro ethernet s možností komunikace do PC pracoviště uživatele přes ethernet, rozpozná všechny zasunuté moduly, dvě rozhraní pro ethernet a integrovaný switch - referenční výrobek CPU 750-881</t>
  </si>
  <si>
    <t>1.2</t>
  </si>
  <si>
    <t>M36-88-4321/S</t>
  </si>
  <si>
    <t>osazení regulátoru</t>
  </si>
  <si>
    <t>1.3</t>
  </si>
  <si>
    <t>AI/1</t>
  </si>
  <si>
    <t>I/O modul 8xAI,  montáž na DIN lištu napájení 24V DC po sběrnici, volně konfigurovatelná odp. čidla referenční výrobek 8xAI 750-451</t>
  </si>
  <si>
    <t>1.4</t>
  </si>
  <si>
    <t>osazení modulu</t>
  </si>
  <si>
    <t>1.5</t>
  </si>
  <si>
    <t>AI/2,3</t>
  </si>
  <si>
    <t>I/O modul 8xAI,  montáž na DIN lištu napájení 24V DC po sběrnici, pro čidla s výstupem 0-10V,konfigurovatelné referenční výrobek 8xAI 750-497</t>
  </si>
  <si>
    <t>1.6</t>
  </si>
  <si>
    <t>1.7</t>
  </si>
  <si>
    <t>AO/1,2,3</t>
  </si>
  <si>
    <t>I/O modul 4xAA,  montáž na DIN lištu napájení 24V DC po sběrnici,   pro řízení výstupem 0-10V referenční výrobek 4xAI 750-559</t>
  </si>
  <si>
    <t>1.8</t>
  </si>
  <si>
    <t>1.9</t>
  </si>
  <si>
    <t>DI/1,2,3,4</t>
  </si>
  <si>
    <t xml:space="preserve">I/O modul 8xDI,  montáž na DIN lištu napájení 24V DC po sběrnici, vstup 24V DC referenční výrobek 750-431 </t>
  </si>
  <si>
    <t>1.10</t>
  </si>
  <si>
    <t>1.11</t>
  </si>
  <si>
    <t>DO/1,2,3</t>
  </si>
  <si>
    <t>I/O modul 8xDO,  montáž na DIN lištu napájení 24V DC po sběrnici, vstup 24V DC  referenční výrobek 750-1515</t>
  </si>
  <si>
    <t>1.12</t>
  </si>
  <si>
    <t>1.13</t>
  </si>
  <si>
    <t>RTU/1</t>
  </si>
  <si>
    <t>Karta pro integraci cizích systému MOD-BUS RTU ,  -seriové rozhraní RS232/RS485-konfigurovatelné, refferenční ýrobek 750-652</t>
  </si>
  <si>
    <t>1.14</t>
  </si>
  <si>
    <t>1.15</t>
  </si>
  <si>
    <t>modul zakončení sběrnice, montáž na DIN lištu napájení 24V DC po sběrnici, vstup 24V DC  referenční výrobek 750-600</t>
  </si>
  <si>
    <t>1.16</t>
  </si>
  <si>
    <t>1.17</t>
  </si>
  <si>
    <t>LCD</t>
  </si>
  <si>
    <t xml:space="preserve">ovládací panel s připojením k procesní stanici, 4.3" 480x272 TFT LCD, LED Backlight, slim design, Colors 16M, referenční výrobek MT 807iE1 </t>
  </si>
  <si>
    <t>1.18</t>
  </si>
  <si>
    <t>M360420092/S</t>
  </si>
  <si>
    <t>montáž zapisovače</t>
  </si>
  <si>
    <t>1.19</t>
  </si>
  <si>
    <t>zdroj napájení systému a periferií 24VDC/10A, referenční výrobek 787-732</t>
  </si>
  <si>
    <t>1.20</t>
  </si>
  <si>
    <t>osazení  zdroje</t>
  </si>
  <si>
    <t>1.21</t>
  </si>
  <si>
    <t>RA-3/T</t>
  </si>
  <si>
    <r>
      <t xml:space="preserve">Nástěnný  rozvaděč RA-3/T jednokřídlý s montážní deskou, krytí IP54, min. rozměry 800x1200x300 , hlavní vypínač 400V AC jištění z elektro pro 10kW 400V/50Hz 25A,  jističe, pomocné kontakty, stykače, pomocné  relé, ovladače , signálky, vývody pro  oběhová čerpadla a ovládání motorů , svorky s pojistkou, svorky, kabelové vývody, kabelový žlab, ostatní montážní materiál dle zapojovacích schemat a dodavatele -   okruhy VZT a detekce CO2 dle schématu obvodů, </t>
    </r>
    <r>
      <rPr>
        <b/>
        <sz val="8"/>
        <rFont val="Arial"/>
        <family val="2"/>
      </rPr>
      <t>silové připojení čerpadel, motorů ventilátorů  dle MaR</t>
    </r>
  </si>
  <si>
    <t>1.22</t>
  </si>
  <si>
    <t>přepěťová ochrana pro 230V/50Hz 2A - stupeň T3 , refernční výrobek DA-275 DF2</t>
  </si>
  <si>
    <t>1.23</t>
  </si>
  <si>
    <t>montáž náplně do rozvaděče (relé, svorky, jističe….)</t>
  </si>
  <si>
    <t>1.24</t>
  </si>
  <si>
    <t>vyzkoušení funkce - test 1:1</t>
  </si>
  <si>
    <t>1.25</t>
  </si>
  <si>
    <t xml:space="preserve">Naprogramování regulátoru (regulátorů)-řízení VZT2 a 15, detekce CO2 seřízení a oživení regulace </t>
  </si>
  <si>
    <t>dat.bod</t>
  </si>
  <si>
    <t>1.26</t>
  </si>
  <si>
    <t xml:space="preserve">Přenos dat do stávající vizualizace TU Liberec -  </t>
  </si>
  <si>
    <t>Přístroje pro VZT č.2 -ČISTÁ LABORATOŘ</t>
  </si>
  <si>
    <t>TC 20.01,02,03</t>
  </si>
  <si>
    <t>Snímač teploty do potrubí , atl .  rozsah    -50 až +80 °C, délka čidla 0.4m  výstup Ni 1000 , referenční výrobek QAM2120.040</t>
  </si>
  <si>
    <t>2.2</t>
  </si>
  <si>
    <t>M36/41-0001/S</t>
  </si>
  <si>
    <t xml:space="preserve">montáž snímače  teploty </t>
  </si>
  <si>
    <t>2.3</t>
  </si>
  <si>
    <t>TC 20.04</t>
  </si>
  <si>
    <t xml:space="preserve">Snímač teploty příložný rozsah -35..+130 °C, výstup Pt 1000, referenční výrobek QAD2012  </t>
  </si>
  <si>
    <t>2.4</t>
  </si>
  <si>
    <t>2.5</t>
  </si>
  <si>
    <t>PdC 20.07,08,09</t>
  </si>
  <si>
    <t>snímač diferenčního tlaku vzduchu napájení 24V ss, výstup 0-10V  rozsah -100 až +100  Pa referenční výrobek DF010-U,</t>
  </si>
  <si>
    <t>2.6</t>
  </si>
  <si>
    <t>M36/41-0084/S</t>
  </si>
  <si>
    <t xml:space="preserve">montáž snímač tlaku </t>
  </si>
  <si>
    <t>2.7</t>
  </si>
  <si>
    <t>Y 20.10</t>
  </si>
  <si>
    <t xml:space="preserve">Klapkový servopohon napájení 24V AC, ovládání spojité 0-10V kroutící moment 10Nm, referenční výrobek. SM24A-SR </t>
  </si>
  <si>
    <t>2.8</t>
  </si>
  <si>
    <t>M36/43-0031/S</t>
  </si>
  <si>
    <t>montáž pro servopohon</t>
  </si>
  <si>
    <t>2.9</t>
  </si>
  <si>
    <t>Y 20.11</t>
  </si>
  <si>
    <t>Regulační ventil trojcestny DN15, PN16, Kvs -2.5m3/h  servopohon pro regulační ventil  pro napájení 24V AC/ a proporcionální řízení 0-10V  referenční výrobek VXG44.15-2.5 + SQS65 - ohřev VZT</t>
  </si>
  <si>
    <t>2.10</t>
  </si>
  <si>
    <t>2.11</t>
  </si>
  <si>
    <t>Y 20.12</t>
  </si>
  <si>
    <t>Regulační ventil trojcestny DN25, PN16, Kvs -10m3/h  servopohon pro regulační ventil  pro napájení 24V AC/ a proporcionální řízení 0-10V  referenční výrobek VXG44.25-10 + SQS 65- chlazení</t>
  </si>
  <si>
    <t>2.12</t>
  </si>
  <si>
    <t>montáž pro servopohon -</t>
  </si>
  <si>
    <t>2.13</t>
  </si>
  <si>
    <t>TAL 20.13</t>
  </si>
  <si>
    <t>Mrazový termostat s kapilárou činnou po celé délce s aut. resetem, -5/15 °C, včetně úchytů, referenční výrobek.QAF 81.6 kapilára 6m</t>
  </si>
  <si>
    <t>2.14</t>
  </si>
  <si>
    <t>M36/41-0050/S</t>
  </si>
  <si>
    <t>montáž regulátoru kapilárového</t>
  </si>
  <si>
    <t>2.15</t>
  </si>
  <si>
    <t>M36/41-0043/S</t>
  </si>
  <si>
    <t>montáž  kapiláry 6m</t>
  </si>
  <si>
    <t>2.16</t>
  </si>
  <si>
    <t>PdAH 20.14,15,16</t>
  </si>
  <si>
    <t>Diferenční manostat tlaku rozsah 50-500Pa, referenční výrobek. QBM81-5</t>
  </si>
  <si>
    <t>2.17</t>
  </si>
  <si>
    <t>M36/02-0355/S</t>
  </si>
  <si>
    <t>montáž konzol pro odběr tlaku</t>
  </si>
  <si>
    <t>2.18</t>
  </si>
  <si>
    <t>M36/41-0111/S</t>
  </si>
  <si>
    <t>montáž diferenčního regulátoru s mikrospínače,</t>
  </si>
  <si>
    <t>2.19</t>
  </si>
  <si>
    <t>PdAH 20.17,18,19</t>
  </si>
  <si>
    <t xml:space="preserve">Diferenční manostat tlaku rozsah 20-300Pa, referenční výrobek. QBM81-3 </t>
  </si>
  <si>
    <t>2.20</t>
  </si>
  <si>
    <t>2.21</t>
  </si>
  <si>
    <t>2.22</t>
  </si>
  <si>
    <t>Y 20.21a,b</t>
  </si>
  <si>
    <r>
      <t xml:space="preserve">Klapkový servopohon napájení 230VAC, ovládání ON/OFF zpětný chod pružinou, kroutící moment 10Nm, referenční výrobek NF230A, pracovní úhel 0-90 </t>
    </r>
    <r>
      <rPr>
        <vertAlign val="superscript"/>
        <sz val="8"/>
        <rFont val="Arial CE"/>
        <family val="2"/>
        <charset val="238"/>
      </rPr>
      <t>o</t>
    </r>
    <r>
      <rPr>
        <sz val="8"/>
        <rFont val="Arial CE"/>
        <family val="2"/>
        <charset val="238"/>
      </rPr>
      <t xml:space="preserve"> pro hřídel 8…16mm</t>
    </r>
  </si>
  <si>
    <t>2.23</t>
  </si>
  <si>
    <t>M36/43-0021/S</t>
  </si>
  <si>
    <t>montáž elektrického servopohonu pákového</t>
  </si>
  <si>
    <t>2.24</t>
  </si>
  <si>
    <t>Y 10.22,23</t>
  </si>
  <si>
    <r>
      <t xml:space="preserve">Klapkový servopohon napájení 230VAC, ovládání ON/OFF zpětný chod pružinou, kroutící moment 4Nm, referenční výrobek LF230A, pracovní úhel 0-90 </t>
    </r>
    <r>
      <rPr>
        <vertAlign val="superscript"/>
        <sz val="8"/>
        <rFont val="Arial CE"/>
        <family val="2"/>
        <charset val="238"/>
      </rPr>
      <t>o</t>
    </r>
    <r>
      <rPr>
        <sz val="8"/>
        <rFont val="Arial CE"/>
        <family val="2"/>
        <charset val="238"/>
      </rPr>
      <t xml:space="preserve"> pro hřídel 8…16mm</t>
    </r>
  </si>
  <si>
    <t>2.25</t>
  </si>
  <si>
    <t>2.26</t>
  </si>
  <si>
    <t>montážní práce návazností na čerpadlo, motory ventilátorů a přístroje z jiné dodávky.</t>
  </si>
  <si>
    <t>Regulátor dif. tlaku vzduchu s převodníkem pro regulaci/množství průtoku na ventilátoru  do 1000 Pa -výstup 0-10V  položky PdC 20.05,06 referenční výrobek CPG1000AV jsou v dodávce VZT-koordinováno</t>
  </si>
  <si>
    <t>Servisní vypínače 400V/10A pol. QM21,22 jsou v dodávce VZT-koordinováno</t>
  </si>
  <si>
    <t>Regulátory průtoku jsou včetně pohonů položky YQ 20.25,26,27 24VDC/2B komplet v dodávce vzduchotechniky</t>
  </si>
  <si>
    <t>Přístroje pro VZT č.15 -LABORATOŘ 4.21</t>
  </si>
  <si>
    <t>3.1</t>
  </si>
  <si>
    <t>TC 150.01</t>
  </si>
  <si>
    <t>3.2</t>
  </si>
  <si>
    <t>3.3</t>
  </si>
  <si>
    <t>TC 150.02</t>
  </si>
  <si>
    <t>3.4</t>
  </si>
  <si>
    <t xml:space="preserve">montáž snímače teploty </t>
  </si>
  <si>
    <t>3.5</t>
  </si>
  <si>
    <t>PdC 150.04</t>
  </si>
  <si>
    <t>3.6</t>
  </si>
  <si>
    <t xml:space="preserve">montáž snímače tlaku </t>
  </si>
  <si>
    <t>3.7</t>
  </si>
  <si>
    <t>PT 150.05,06,07</t>
  </si>
  <si>
    <t>Potenciometr nástěnný v krabici nebo pro zapuštění pro řízení otáček EC motoru NTC10kOhm, výstup 0-10V, referenční výrobek MTP010</t>
  </si>
  <si>
    <t>3.8</t>
  </si>
  <si>
    <t>montáž potenciometru</t>
  </si>
  <si>
    <t>3.9</t>
  </si>
  <si>
    <t>Y 150.08</t>
  </si>
  <si>
    <t>Regulační ventil trojcestny DN20, PN16, Kvs -6.3m3/h  servopohon pro regulační ventil  pro napájení 24V AC/ a proporcionální řízení 0-10V  referenční výrobek VXG44.20-6.3 + SQS65 - ohřev VZT</t>
  </si>
  <si>
    <t>3.10</t>
  </si>
  <si>
    <t>3.11</t>
  </si>
  <si>
    <t>TAL 150.09</t>
  </si>
  <si>
    <t>3.12</t>
  </si>
  <si>
    <t>3.13</t>
  </si>
  <si>
    <t>3.14</t>
  </si>
  <si>
    <t>PdAH 150.10</t>
  </si>
  <si>
    <t>3.15</t>
  </si>
  <si>
    <t>3.16</t>
  </si>
  <si>
    <t>3.17</t>
  </si>
  <si>
    <t>Y 150.11</t>
  </si>
  <si>
    <t>3.18</t>
  </si>
  <si>
    <t>3.19</t>
  </si>
  <si>
    <t>Y 150.12,13,14</t>
  </si>
  <si>
    <t>3.20</t>
  </si>
  <si>
    <t>3.21</t>
  </si>
  <si>
    <t>Regulátor dif. tlaku vzduchu s převodníkem pro regulaci/množství průtoku na ventilátoru  do 6000 Pa -výstup 0-10V  položka PdC 150.03 referenční výrobek CPG6000AV jsou v dodávce VZT-koordinováno</t>
  </si>
  <si>
    <t>Servisní vypínač 400V/10A pol. QM 151 je v dodávce VZT-koordinováno</t>
  </si>
  <si>
    <t>Přístroje pro detekci CO2</t>
  </si>
  <si>
    <t>QAH 14.01,02,03</t>
  </si>
  <si>
    <t>Nástěnný detektor CO2 s rozsahem 0-50000ppm, Napájení 24VDC nebo 230VAC, výstup 0-10V/4-20mA, 2x relé, konfigurace po MOD-BUS RTU (RS485) referenční výrobek E2608-CO2</t>
  </si>
  <si>
    <t>4.2</t>
  </si>
  <si>
    <t>M36/42-0209/S</t>
  </si>
  <si>
    <t>montáž detektoru plynu do prostoru</t>
  </si>
  <si>
    <t>4.3</t>
  </si>
  <si>
    <t>HL 14.04,05,06</t>
  </si>
  <si>
    <t>Nástěnný výstražný LED maják oranžový do prostoru, napájení 230VAC, referenční výrobek</t>
  </si>
  <si>
    <t>4.4</t>
  </si>
  <si>
    <t>M36/43-0001/S</t>
  </si>
  <si>
    <t>montáž majáku</t>
  </si>
  <si>
    <t>4.5</t>
  </si>
  <si>
    <t>QAH-MOD-BUS RTU</t>
  </si>
  <si>
    <t>Integrace protokolu MOD-BUS RTU po lince RS485 do systému MaR pro nastavení detektorů CO2</t>
  </si>
  <si>
    <t xml:space="preserve">Kabely, nosné prvky, montáže </t>
  </si>
  <si>
    <t>5.1</t>
  </si>
  <si>
    <t>Kabel komunikační, UTP kat.5e</t>
  </si>
  <si>
    <t>5.2</t>
  </si>
  <si>
    <t>Kabely komunikace snímačů CO2  JYS(t)Y 2x2x0.8 mm2.</t>
  </si>
  <si>
    <t>5.3</t>
  </si>
  <si>
    <t xml:space="preserve">Vodič CY 6mm - pospojení  </t>
  </si>
  <si>
    <t>5.4</t>
  </si>
  <si>
    <t xml:space="preserve">2x1 JYTY-O Kabel ovládací stíněný, PVC, 2kV </t>
  </si>
  <si>
    <t>5.5</t>
  </si>
  <si>
    <t xml:space="preserve">4x1 JYTY-O Kabel ovládací stíněný, PVC, 2kV </t>
  </si>
  <si>
    <t>5.6</t>
  </si>
  <si>
    <t xml:space="preserve">7x1 JYTY-O Kabel ovládací stíněný, PVC, 2kV </t>
  </si>
  <si>
    <t>5.7</t>
  </si>
  <si>
    <t>Kabel silový, PVC, 4kV   2x1.5 CYKY-O</t>
  </si>
  <si>
    <t>5.8</t>
  </si>
  <si>
    <t>Kabel silový, PVC, 4kV  3x1.5 CYKY-J</t>
  </si>
  <si>
    <t>5.9</t>
  </si>
  <si>
    <t>Kabel silový, PVC, 4kV  3x1.5 CYKY-O</t>
  </si>
  <si>
    <t>5.10</t>
  </si>
  <si>
    <t>Kabel silový, PVC, 4kV  4x1.5 CYKY-J</t>
  </si>
  <si>
    <t>5.11</t>
  </si>
  <si>
    <t>Montážní žlab  62/50 s víkem</t>
  </si>
  <si>
    <t>5.12</t>
  </si>
  <si>
    <t xml:space="preserve">Montážní a instalační materiál, trubky, chráničky .. </t>
  </si>
  <si>
    <t>5.13</t>
  </si>
  <si>
    <t>Drobný montážní a spojovací materiál</t>
  </si>
  <si>
    <t>5.14</t>
  </si>
  <si>
    <t>Montážní práce MaR  (uložení kabelů, prozvonění, připojení na svorkovnice..)</t>
  </si>
  <si>
    <t>5.15</t>
  </si>
  <si>
    <t>Inženýrské a kompletační práce, doprava</t>
  </si>
  <si>
    <t>5.16</t>
  </si>
  <si>
    <t>komplexní zkoušky seřízení</t>
  </si>
  <si>
    <t>5.17</t>
  </si>
  <si>
    <t>revize</t>
  </si>
  <si>
    <t>Úprava MaR ve stávající kotelně -výměna kotlů a čerpadla pro VZT</t>
  </si>
  <si>
    <t>Úprava programu regulátoru řízení kotlů a zapínání podávacího čerpadla VZT</t>
  </si>
  <si>
    <t>6.2</t>
  </si>
  <si>
    <t>Montážní práce MaR  (uložení kabelů, prozvonění, připojení na svorkovnice..)-přepojení kotlů a čerpadla</t>
  </si>
  <si>
    <t>BUDOVA T - REZERVY PŘÍPOČET</t>
  </si>
  <si>
    <t>Zhotovení prostupů ve stropních konstrukcí vč. případných překladů z LaI-profilů, zapravení, chrániček a všech souvisejících prvků a prací</t>
  </si>
  <si>
    <t>930500200.1</t>
  </si>
  <si>
    <t>Zhotovení prostupů ve svislých konstrukcí vč. případných překladů, zapravení, chrániček a všech souvisejících prvků a prací</t>
  </si>
  <si>
    <t>-1184432999</t>
  </si>
  <si>
    <t>763111311.1</t>
  </si>
  <si>
    <t>SDK příčka tl 75 mm profil CD 50 desky 1xA 12,5 bez TI, ozn. W11</t>
  </si>
  <si>
    <t>109660018</t>
  </si>
  <si>
    <t>763111321</t>
  </si>
  <si>
    <t>SDK příčka tl 75 mm profil CW+UW 50 desky 1xDF 12,5 TI 50 mm EI 45 Rw 41dB, ozn. W10</t>
  </si>
  <si>
    <t>1208006976</t>
  </si>
  <si>
    <t>763131442</t>
  </si>
  <si>
    <t>SDK podhled desky 2xDF 12,5 TI 40 mm 40 kg/m3 dvouvrstvá spodní kce profil CD+UD (P10b)</t>
  </si>
  <si>
    <t>1091632665</t>
  </si>
  <si>
    <t>Montáž a dodávka překročné lavice vel. 2480x400x300 mm z dřevotřískových laminovaných desek tl. 18 mm - ozn.T25</t>
  </si>
  <si>
    <t>Montáž a dodávka vestavěné sestavy šatních skříní vel.1500x2200x700 mm - ozn.T27</t>
  </si>
  <si>
    <t>Montáž a dodávka ocelové konstrukce (úhelníky a pásovina) - bandáž komínového tělesa (cca 250 kg)</t>
  </si>
  <si>
    <t>82</t>
  </si>
  <si>
    <t>83</t>
  </si>
  <si>
    <t>84</t>
  </si>
  <si>
    <t>85</t>
  </si>
  <si>
    <t>BUDOVA T TECHNICKÉ UNIVERZITY V LIBERCI - DOPROJEKTOVÁNÍ PROSTOROVÝCH REZERV</t>
  </si>
  <si>
    <t>19. 3. 2019</t>
  </si>
  <si>
    <t>TECHNICKÁ UNIVERZITA V LIBERCI</t>
  </si>
  <si>
    <t>PROPOS LIBEREC s.r.o.</t>
  </si>
  <si>
    <t>Vypracování provozních předpisů, projekt skutečného provedení</t>
  </si>
  <si>
    <t>plastové potrubí DN32 pro odvod kondenzátu od sifonu k vpusti</t>
  </si>
  <si>
    <t>vzduchotechnické potrubí z plastu délka jednotlivého kusu 500mm, aby nedošlo k vodivému propojení konstrukcí střechy a vnitřního vzduchotechnického zařízení (původní zařízení)</t>
  </si>
  <si>
    <t xml:space="preserve">Položkový rozpočet </t>
  </si>
  <si>
    <t>S:</t>
  </si>
  <si>
    <t>BUDOVA T TECHNICKÉ UNIVERZITY V LIBERCI DOPROJEKTOVÁNÍ PROSTOROVÝCH REZERV</t>
  </si>
  <si>
    <t>O:</t>
  </si>
  <si>
    <t>R:</t>
  </si>
  <si>
    <t>D.6.3. PLYNOVÁ ODBĚRNÁ ZAŘÍZENÍ</t>
  </si>
  <si>
    <t>P.č.</t>
  </si>
  <si>
    <t>Číslo položky</t>
  </si>
  <si>
    <t>Název položky</t>
  </si>
  <si>
    <t>množství</t>
  </si>
  <si>
    <t>cena / MJ</t>
  </si>
  <si>
    <t>Dodávka</t>
  </si>
  <si>
    <t>Dodávka celk.</t>
  </si>
  <si>
    <t>Montáž</t>
  </si>
  <si>
    <t>Montáž celk.</t>
  </si>
  <si>
    <t>cena s DPH</t>
  </si>
  <si>
    <t>hmotnost / MJ</t>
  </si>
  <si>
    <t>hmotnost celk.(t)</t>
  </si>
  <si>
    <t>dem. hmotnost / MJ</t>
  </si>
  <si>
    <t>dem. hmotnost celk.(t)</t>
  </si>
  <si>
    <t>Ceník</t>
  </si>
  <si>
    <t>Cen. soustava</t>
  </si>
  <si>
    <t>Díl:</t>
  </si>
  <si>
    <t>Plynovod</t>
  </si>
  <si>
    <t>plynovodní potrubí PEHD d32 (PE100 SDR11); včetně dodávky a montáže</t>
  </si>
  <si>
    <t>Vlastní</t>
  </si>
  <si>
    <t>plynoměrný pilíř - prefabrikovaný, pro osazení skříně 500x500mm a osazení plynoměru G4, hloubka základu 1,0m; ŽB pultová stříška oplechovaná TiZn, základ z betonu B15 opatřený penetračním nátěrem, mezi základ a nadzení částí bude umístěna hydroizolace z asf. lepenky</t>
  </si>
  <si>
    <t>ocelové potrubí DN15; včetně dodávky a montáže</t>
  </si>
  <si>
    <t>ocelové potrubí DN20; včetně dodávky a montáže</t>
  </si>
  <si>
    <t>ocelové potrubí DN25; včetně dodávky a montáže</t>
  </si>
  <si>
    <t>kotvení pro ocelové potrubí DN15; včetně dodávky a montáže</t>
  </si>
  <si>
    <t>kotvení pro ocelové potrubí DN20; včetně dodávky a montáže</t>
  </si>
  <si>
    <t>kotvení pro ocelové potrubí DN25; včetně dodávky a montáže</t>
  </si>
  <si>
    <t>ocelová chránička DN50; včetně dodávky a montáže</t>
  </si>
  <si>
    <t>koleno 90° d32 - elektrotvarovka; včetně dodávky a montáže</t>
  </si>
  <si>
    <t>přechod PE-ocel d32; včetně dodávky a montáže</t>
  </si>
  <si>
    <t>signální vodič minimální průřez 2,5mm2, provedení CYY; včetně dodávky a montáže</t>
  </si>
  <si>
    <t>výstražní fólie pro plynovodní potrubí; včetně dodávky a montáže</t>
  </si>
  <si>
    <t>plynoměr G4, připojení DN25, rozteč 250mm</t>
  </si>
  <si>
    <t>1 ks - dodávka plynáren</t>
  </si>
  <si>
    <t>kulový kohout DN15; včetně dodávky a montáže</t>
  </si>
  <si>
    <t>kulový kohout DN20; včetně dodávky a montáže</t>
  </si>
  <si>
    <t>kulový kohout DN25; včetně dodávky a montáže</t>
  </si>
  <si>
    <t>instalační rám "H"; včetně dodávky a montáže</t>
  </si>
  <si>
    <t>konzoly pro podepření plynoměru</t>
  </si>
  <si>
    <t>nátěr žluté barvy pro potrubí</t>
  </si>
  <si>
    <t>revize plynového zařízení</t>
  </si>
  <si>
    <t>zkouška těsnosti potrubí</t>
  </si>
  <si>
    <t>vrtaný prostup pro potrubí DN15-25 (včetně vyplnění a zednického začištění na úrověň štuku po montáži potrubí)</t>
  </si>
  <si>
    <t>vysekání drážky pro potrubí DN15-25 (včetně vyplnění a zednického začištění na úrověň štuku po montáži potrubí)</t>
  </si>
  <si>
    <t xml:space="preserve">napojení nového potrubí na stávající plynovod </t>
  </si>
  <si>
    <t xml:space="preserve">výkop rýhy pro potrubí </t>
  </si>
  <si>
    <r>
      <t>m</t>
    </r>
    <r>
      <rPr>
        <vertAlign val="superscript"/>
        <sz val="8"/>
        <rFont val="Arial"/>
        <family val="2"/>
        <charset val="238"/>
      </rPr>
      <t>3</t>
    </r>
  </si>
  <si>
    <t>pískový podsyp a obsyp - 0,1m pod potrubí, 0,2m nad potrubí</t>
  </si>
  <si>
    <t>zához výkopu vytěženou zeminou po úroveň HTU</t>
  </si>
  <si>
    <t>hutnění zásypu, dle. ČSN 733050- po vrstvách</t>
  </si>
  <si>
    <r>
      <t>m</t>
    </r>
    <r>
      <rPr>
        <vertAlign val="superscript"/>
        <sz val="8"/>
        <rFont val="Arial"/>
        <family val="2"/>
        <charset val="238"/>
      </rPr>
      <t>2</t>
    </r>
  </si>
  <si>
    <t>odvoz přebytečného výkopku</t>
  </si>
  <si>
    <t>náklady na přesun hmot</t>
  </si>
  <si>
    <t>Celkem</t>
  </si>
  <si>
    <t>Poznámky uchazeče k zadání</t>
  </si>
  <si>
    <t>TU-Lib (2) - Třebízského-doprojektování2019-VYT-úprava1</t>
  </si>
  <si>
    <t>713411155</t>
  </si>
  <si>
    <t>Izolace tepelné potrubí topné vody pro vzduchotechniku, dod+mtz, komplet, pro potrubí měděné pr. 28-64</t>
  </si>
  <si>
    <t>Poznámka k položce:_x000D_
potrubí bude izolováno trubkovou izolací z kamenné vlny kašírovaných hliníkovou fólií, v tloušťkách :  tl.20mm pro potrubí DN15, tl.30mm pro potrubí DN20, 25, 32, tl.40mm u potrubí DN40, tl.50mm u potrubí DN50, tl.70mm u potrubí DN65 a DN80, tl. 80mm potrubí DN100. Izolace potrubí bude použita taková, která má součinitel tepelné vodivosti λ min.0,040 W/m.K, např. rourovými kašírovanými profily s povrchovou úpravou Al fólií.</t>
  </si>
  <si>
    <t>Silnoproud - svítidla</t>
  </si>
  <si>
    <t>SYSTÉMOVÉ LINEÁRNÍ SVÍTIDLO LED délka 3000mm s průběžnou kabeláží max.49W, min. 7400lm, životnost 50000hod L80B20, záruka 5 let, ozn. "SV1a" - dodávka</t>
  </si>
  <si>
    <t>SYSTÉMOVÉ LINEÁRNÍ SVÍTIDLO LED délka 3000mm s průběžnou kabeláží max.49W, min. 7400lm, životnost 50000hod L80B20, záruka 5 let, ozn. "SV1a" - montáž</t>
  </si>
  <si>
    <t>STROPNÍ / ZAVĚŠENÉ LED SVÍTIDLO S NÍZKÝM STUPNĚM OSLNĚNÍ, ocelové tělo, hliníkový rámeček, max. 58W, min.7780lm, životnost 50000hod L80B20, záruka 5 let, ozn. "SV4" - dodávka</t>
  </si>
  <si>
    <t>STROPNÍ / ZAVĚŠENÉ LED SVÍTIDLO S NÍZKÝM STUPNĚM OSLNĚNÍ, ocelové tělo, hliníkový rámeček, max. 58W, min.7780lm, životnost 50000hod L80B20, záruka 5 let, ozn. "SV4" - montáž</t>
  </si>
  <si>
    <t>Zapuštěné svítidlo do stěny s černým hliníkovým rámečkem IP 54 ozn. "SV16" - dodávka</t>
  </si>
  <si>
    <t>Zapuštěné svítidlo do stěny s černým hliníkovým rámečkem IP 54 ozn. "SV16"  - montáž</t>
  </si>
  <si>
    <t>PŘISAZENÉ LINEÁRNÍ LED SVÍTIDLO, průběžná kabeláž pro spojování do řad, polykarbonátové transparentní tělo, integrovaný driver, max. 15W, min. 1950lm, životnost 50000hod L80B20, záruka 5 let, ozn. "SV9a" - dodávka</t>
  </si>
  <si>
    <t>NOUZOVÉ LED SVÍTIDLO S VLASTNÍM BATERIOVÝM ZDROJEM, doba zálohy 1 hod, možnost volby SA/SE, na strop, zapuštěné do SDK, zapuštěné do zdi, min. 100lm v nouzi, max. absorbce 2VA, IP40, ozn. "N" - dodávka</t>
  </si>
  <si>
    <t>NOUZOVÉ LED SVÍTIDLO S VLASTNÍM BATERIOVÝM ZDROJEM, doba zálohy 1 hod, možnost volby SA/SE, na strop, zapuštěné do SDK, zapuštěné do zdi, min. 100lm v nouzi, max. absorbce 2VA, IP40, ozn. "N" - montáž</t>
  </si>
  <si>
    <t>NOUZOVÉ LED SVÍTIDLO S VLASTNÍM BATERIOVÝM ZDROJEM, doba zálohy 1 hod, možnost volby SA/SE, na strop, zapuštěné do SDK, zapuštěné do zdi, min. 100lm v nouzi, max. absorbce 2VA, IP40, ozn. "PIKTOGRAM" - dodávka</t>
  </si>
  <si>
    <t>NOUZOVÉ LED SVÍTIDLO S VLASTNÍM BATERIOVÝM ZDROJEM, doba zálohy 1 hod, možnost volby SA/SE, na strop, zapuštěné do SDK, zapuštěné do zdi, min. 100lm v nouzi, max. absorbce 2VA, IP40, ozn. "PIKTOGRAM" - montáž</t>
  </si>
  <si>
    <t>PŘISAZENÉ SVÍTIDLO - 36x2 UV-C Germicidní baktericidní lampa IP65 + 2x UV-C trubice 36W - dodávka</t>
  </si>
  <si>
    <t>PŘISAZENÉ SVÍTIDLO - 36x2 UV-C Germicidní baktericidní lampa IP65 + 2x UV-C trubice 36W - montáž</t>
  </si>
  <si>
    <t>Silnoproud - dodávky zařízení -</t>
  </si>
  <si>
    <t>Rozvaděč RH2, úprava zapojení + doplnění - dodávka</t>
  </si>
  <si>
    <t>Rozvaděč RH2, úprava zapojení + doplnění - montáž</t>
  </si>
  <si>
    <t>Rozvaděč R2.2, úprava zapojení + doplnění - dodávka</t>
  </si>
  <si>
    <t>Rozvaděč R2.2, úprava zapojení + doplnění - montáž</t>
  </si>
  <si>
    <t>Rozvaděč Rvzt2, úprava zapojení + doplnění - dodávka</t>
  </si>
  <si>
    <t>Rozvaděč Rvzt2, úprava zapojení + doplnění - montáž</t>
  </si>
  <si>
    <t>Rozvaděč R4.3, kompletní včetně montážního a připojovacího materiálu a příslušenství, viz výkres D1.6.5, skutečné rozměry skříně dle konstrukčních možností - je nutné ověřit na místě stavby - dodávka</t>
  </si>
  <si>
    <t>Rozvaděč R4.3, kompletní včetně montážního a připojovacího materiálu a příslušenství, viz výkres D1.6.5, skutečné rozměry skříně dle konstrukčních možností - je nutné ověřit na místě stavby - montáž</t>
  </si>
  <si>
    <t>Rozvaděč R4.1, úprava zapojení + doplnění - dodávka</t>
  </si>
  <si>
    <t>Rozvaděč R4.1, úprava zapojení + doplnění - montáž</t>
  </si>
  <si>
    <t>jednotka UPS 2kVA, 1400W, 55 min - parametry viz. samostatný datový list - dodávka</t>
  </si>
  <si>
    <t>jednotka UPS 2kVA, 1400W, 55 min - parametry viz. samostatný datový list - montáž</t>
  </si>
  <si>
    <t>jednotka UPS 2kVA, 1200W, 65 min - parametry viz. samostatný datový list - dodávka</t>
  </si>
  <si>
    <t>jednotka UPS 2kVA, 1200W, 65 min - parametry viz. samostatný datový list - montáž</t>
  </si>
  <si>
    <t>jednotka UPS 1,5kVA, 700W, 59 min - parametry viz. samostatný datový list - dodávka</t>
  </si>
  <si>
    <t>jednotka UPS 1,5kVA, 700W, 59 min - parametry viz. samostatný datový list - montáž</t>
  </si>
  <si>
    <t>ES710/3150-GL - odd. transformátor jednofázový 230/230V - dodávka</t>
  </si>
  <si>
    <t>ES710/3150-GL - odd. transformátor jednofázový 230/230V - montáž</t>
  </si>
  <si>
    <t>ESDS0107-1 - kryt odd. transformátoru IP23/RAL7032 - dodávka</t>
  </si>
  <si>
    <t>ESDS0107-1 - kryt odd. transformátoru IP23/RAL7032 - montáž</t>
  </si>
  <si>
    <t>MK7 - Kontrolní a signalizační panel - dodávka</t>
  </si>
  <si>
    <t>MK7 - Kontrolní a signalizační panel - montáž</t>
  </si>
  <si>
    <t>Silnoproud - nosný materiál -</t>
  </si>
  <si>
    <t>spínač vestavný řazení 1 - 10A / 230V AC, včetně krytu, klapky a násobného rámečku, bílá - dodávka</t>
  </si>
  <si>
    <t>spínač vestavný řazení 1 - 10A / 230V AC, včetně krytu, klapky a násobného rámečku, bílá - montáž</t>
  </si>
  <si>
    <t>spínač vestavný řazení 2 - 10A / 230V AC, včetně krytu, klapky s popisovým polem a násobného rámečku, šedá - dodávka</t>
  </si>
  <si>
    <t>spínač vestavný řazení 2 - 10A / 230V AC, včetně krytu, klapky s popisovým polem a násobného rámečku, šedá - montáž</t>
  </si>
  <si>
    <t>spínač vestavný řazení 1/0 - 10A / 230V AC, včetně krytu, klapky a násobného rámečku, bílá - dodávka</t>
  </si>
  <si>
    <t>spínač vestavný řazení 1/0 - 10A / 230V AC, včetně krytu, klapky a násobného rámečku, bílá - montáž</t>
  </si>
  <si>
    <t>spínač vestavný řazení 5 - 10A / 230V AC, včetně krytu, klapky a násobného rámečku, bílá - dodávka</t>
  </si>
  <si>
    <t>spínač vestavný řazení 5 - 10A / 230V AC, včetně krytu, klapky a násobného rámečku, bílá - montáž</t>
  </si>
  <si>
    <t>spínač vestavný řazení 6 - 10A / 230V AC, včetně krytu, klapky a násobného rámečku, bílá - dodávka</t>
  </si>
  <si>
    <t>spínač vestavný řazení 6 - 10A / 230V AC, včetně krytu, klapky a násobného rámečku, bílá - montáž</t>
  </si>
  <si>
    <t>přístroj vestavný LED 3917U-A00050 - červená, včetně krytu, stroj. popisu a násobného rámečku, šedá - dodávka</t>
  </si>
  <si>
    <t>přístroj vestavný LED 3917U-A00050 - červená, včetně krytu, stroj. popisu a násobného rámečku, šedá - montáž</t>
  </si>
  <si>
    <t>spínač vestavný řazení 8 - 10A / 230V AC, včetně krytu, klapky a násobného rámečku, bílá - dodávka</t>
  </si>
  <si>
    <t>spínač vestavný řazení 8 - 10A / 230V AC, včetně krytu, klapky a násobného rámečku, bílá - montáž</t>
  </si>
  <si>
    <t>spínač vestavný řazení 2 - 10A / 230V AC, včetně krytu, klapky s popisovým polem a násobného rámečku, IP44, šedá - dodávka</t>
  </si>
  <si>
    <t>spínač vestavný řazení 2 - 10A / 230V AC, včetně krytu, klapky s popisovým polem a násobného rámečku, IP44, šedá - montáž</t>
  </si>
  <si>
    <t>spínač vestavný řazení 5 - 10A / 230V AC, včetně krytu, klapky a násobného rámečku, IP44, bílá - dodávka</t>
  </si>
  <si>
    <t>spínač vestavný řazení 5 - 10A / 230V AC, včetně krytu, klapky a násobného rámečku, IP44, bílá - montáž</t>
  </si>
  <si>
    <t>spínač vestavný řazení 6 - 10A / 230V AC, včetně krytu, klapky a násobného rámečku, IP44, bílá - dodávka</t>
  </si>
  <si>
    <t>3.22</t>
  </si>
  <si>
    <t>spínač vestavný řazení 6 - 10A / 230V AC, včetně krytu, klapky a násobného rámečku, IP44, bílá - montáž</t>
  </si>
  <si>
    <t>3.23</t>
  </si>
  <si>
    <t>spínač vestavný řazení 7 - 10A / 230V AC, včetně krytu, klapky a násobného rámečku, IP44, bílá - dodávka</t>
  </si>
  <si>
    <t>3.24</t>
  </si>
  <si>
    <t>spínač vestavný řazení 7 - 10A / 230V AC, včetně krytu, klapky a násobného rámečku, IP44, bílá - montáž</t>
  </si>
  <si>
    <t>3.25</t>
  </si>
  <si>
    <t>spínač vestavný řazení 8 - 10A / 230V AC, včetně krytu, klapky a násobného rámečku, IP44, bílá - dodávka</t>
  </si>
  <si>
    <t>3.26</t>
  </si>
  <si>
    <t>spínač vestavný řazení 8 - 10A / 230V AC, včetně krytu, klapky a násobného rámečku, IP44, bílá - montáž</t>
  </si>
  <si>
    <t>3.27</t>
  </si>
  <si>
    <t>přístroj vestavný LED 3917U-A00050 - červená, včetně krytu, stroj. popisu a násobného rámečku, IP44, šedá - dodávka</t>
  </si>
  <si>
    <t>3.28</t>
  </si>
  <si>
    <t>přístroj vestavný LED 3917U-A00050 - červená, včetně krytu, stroj. popisu a násobného rámečku, IP44, šedá - montáž</t>
  </si>
  <si>
    <t>3.29</t>
  </si>
  <si>
    <t>vypínač vestavný 3f. - 16A / 400V AC, IP44, včetně krabice a krytu - kompletní - dodávka</t>
  </si>
  <si>
    <t>3.30</t>
  </si>
  <si>
    <t>vypínač vestavný 3f. - 16A / 400V AC, IP44, včetně krabice a krytu - kompletní - montáž</t>
  </si>
  <si>
    <t>3.31</t>
  </si>
  <si>
    <t>zásuvka vestavná - 16A / 230V AC, včetně krytu a násobného rámečku - bílá - dodávka</t>
  </si>
  <si>
    <t>3.32</t>
  </si>
  <si>
    <t>zásuvka vestavná - 16A / 230V AC, včetně krytu a násobného rámečku - bílá - montáž</t>
  </si>
  <si>
    <t>3.33</t>
  </si>
  <si>
    <t>zásuvka vestavná dvojitá - 16A / 230V AC, včetně krytu a rámečku, pootočená - bílá - dodávka</t>
  </si>
  <si>
    <t>3.34</t>
  </si>
  <si>
    <t>zásuvka vestavná dvojitá - 16A / 230V AC, včetně krytu a rámečku, pootočená - bílá - montáž</t>
  </si>
  <si>
    <t>3.35</t>
  </si>
  <si>
    <t>zásuvka vestavná dvojitá - 16A / 230V AC, včetně krytu a rámečku, pootočená - barva - dodávka</t>
  </si>
  <si>
    <t>3.36</t>
  </si>
  <si>
    <t>zásuvka vestavná dvojitá - 16A / 230V AC, včetně krytu a rámečku, pootočená - barva - montáž</t>
  </si>
  <si>
    <t>3.37</t>
  </si>
  <si>
    <t>zásuvka vestavná - 16A / 230V AC, včetně krytu, víčka a násobného rámečku, IP44 - bílá - dodávka</t>
  </si>
  <si>
    <t>3.38</t>
  </si>
  <si>
    <t>zásuvka vestavná - 16A / 230V AC, včetně krytu, víčka a násobného rámečku, IP44 - bílá - montáž</t>
  </si>
  <si>
    <t>3.43</t>
  </si>
  <si>
    <t>zásuvka vestavná - 16A / 230V AC, včetně krytu, víčka a násobného rámečku, IP44 - barva případně popisové pole, pro odd. tr. IT - dodávka</t>
  </si>
  <si>
    <t>3.44</t>
  </si>
  <si>
    <t>zásuvka vestavná - 16A / 230V AC, včetně krytu, víčka a násobného rámečku, IP44 - barva případně popisové pole, pro odd. tr. IT - montáž</t>
  </si>
  <si>
    <t>3.45</t>
  </si>
  <si>
    <t>zásuvka vestavná dvojitá - 16A / 230V AC, včetně přepěťové ochrany třídy T3, krytu, víčka a násobného rámečku - světle modrá případně popisové pole - dodávka</t>
  </si>
  <si>
    <t>3.46</t>
  </si>
  <si>
    <t>zásuvka vestavná - 16A / 230V AC, včetně přepěťové ochrany třídy T3, krytu, víčka a násobného rámečku - světle modrá případně popisové pole - montáž</t>
  </si>
  <si>
    <t>3.49</t>
  </si>
  <si>
    <t>Krabice KP přístrojová hluboká - dodávka</t>
  </si>
  <si>
    <t>3.50</t>
  </si>
  <si>
    <t>Krabice KP přístrojová hluboká - montáž</t>
  </si>
  <si>
    <t>3.51</t>
  </si>
  <si>
    <t>Krabice KP přístrojová hluboká včetně svorek Wago - dodávka</t>
  </si>
  <si>
    <t>3.52</t>
  </si>
  <si>
    <t>Krabice KP přístrojová hluboká včetně svorek Wago - montáž</t>
  </si>
  <si>
    <t>3.53</t>
  </si>
  <si>
    <t>Krabice 1902 včetně svorek Wago - dodávka</t>
  </si>
  <si>
    <t>3.54</t>
  </si>
  <si>
    <t>Krabice 1902 včetně svorek Wago - montáž</t>
  </si>
  <si>
    <t>3.57</t>
  </si>
  <si>
    <t>Krabice KO125 včetně svorek Wago - dodávka</t>
  </si>
  <si>
    <t>3.58</t>
  </si>
  <si>
    <t>Krabice KO125 včetně svorek Wago - montáž</t>
  </si>
  <si>
    <t>3.59</t>
  </si>
  <si>
    <t>Krabice Abox, IP44 včetně svorek Wago - dodávka</t>
  </si>
  <si>
    <t>3.60</t>
  </si>
  <si>
    <t>Krabice Abox, IP44 včetně svorek Wago - montáž</t>
  </si>
  <si>
    <t>3.61</t>
  </si>
  <si>
    <t>El. instal. trubka 2316 - dodávka</t>
  </si>
  <si>
    <t>3.62</t>
  </si>
  <si>
    <t>El. instal. trubka 2316 - montáž</t>
  </si>
  <si>
    <t>3.63</t>
  </si>
  <si>
    <t>El. instal. trubka 2323 - dodávka</t>
  </si>
  <si>
    <t>3.64</t>
  </si>
  <si>
    <t>El. instal. trubka 2323 - montáž</t>
  </si>
  <si>
    <t>3.65</t>
  </si>
  <si>
    <t>El. instal. trubka 2329 - dodávka</t>
  </si>
  <si>
    <t>3.66</t>
  </si>
  <si>
    <t>El. instal. trubka 2329 - montáž</t>
  </si>
  <si>
    <t>3.67</t>
  </si>
  <si>
    <t>El. instal. trubka 2336 - dodávka</t>
  </si>
  <si>
    <t>3.68</t>
  </si>
  <si>
    <t>El. instal. trubka 2336 - montáž</t>
  </si>
  <si>
    <t>3.69</t>
  </si>
  <si>
    <t>El. instal. trubka 2348 - dodávka</t>
  </si>
  <si>
    <t>3.70</t>
  </si>
  <si>
    <t>El. instal. trubka 2348 - montáž</t>
  </si>
  <si>
    <t>3.71</t>
  </si>
  <si>
    <t>Ocel. žlab žárový zinek drátěný DZ 150/60, včetně podpěr - dodávka</t>
  </si>
  <si>
    <t>3.72</t>
  </si>
  <si>
    <t>Ocel. žlab žárový zinek drátěný DZ 150/60, včetně podpěr - montáž</t>
  </si>
  <si>
    <t>3.73</t>
  </si>
  <si>
    <t>Ocel. žlab žárový zinek drátěný DZ 200/110, včetně podpěr - dodávka</t>
  </si>
  <si>
    <t>3.74</t>
  </si>
  <si>
    <t>Ocel. žlab žárový zinek drátěný DZ 200/110, včetně podpěr - montáž</t>
  </si>
  <si>
    <t>3.75</t>
  </si>
  <si>
    <t>Digestoř laboratoře - napojení bez odtahu, včetně materiálu - montáž</t>
  </si>
  <si>
    <t>3.76</t>
  </si>
  <si>
    <t>Chl. jednotka / split - napojení, včetně materiálu - montáž</t>
  </si>
  <si>
    <t>3.77</t>
  </si>
  <si>
    <t>Kompresor chl. jednotky - napojení, včetně materiálu - montáž</t>
  </si>
  <si>
    <t>3.78</t>
  </si>
  <si>
    <t>Ovladač chl. jednotky</t>
  </si>
  <si>
    <t>3.79</t>
  </si>
  <si>
    <t>Rozvaděč RA-3/T - napojení přívodního kabelu CYKY-J 5x6, včetně materiálu - montáž</t>
  </si>
  <si>
    <t>3.80</t>
  </si>
  <si>
    <t>zásuvková podl. krabice pro 16 modulů Mosaic Legrand 89625 - s redukovanou hloubkou 65 mm, pro montáž přístrojů ve vertikální pozici - dodávka</t>
  </si>
  <si>
    <t>3.81</t>
  </si>
  <si>
    <t>zásuvková podl. krabice pro 16 modulů Mosaic Legrand 89625 - s redukovanou hloubkou 65 mm, pro montáž přístrojů ve vertikální pozici - montáž</t>
  </si>
  <si>
    <t>zásuvková podl. krabice pro 16/24 modulů Mosaic Legrand 088056 /bezrámečková/ + 2x montážní sada pro montáž přístrojů ve vertikální pozici 689657 - dodávka</t>
  </si>
  <si>
    <t>zásuvková podl. krabice pro 16/24 modulů Mosaic Legrand 088056 /bezrámečková/ + 2x montážní sada pro montáž přístrojů ve vertikální pozici 689657 - montáž</t>
  </si>
  <si>
    <t>3.82</t>
  </si>
  <si>
    <t>instalační krabice do betonové podlahy pro zásuvkovou podl. krabici Legrand 89632 /16 modulů Mosaic Legrand 89625 /- dodávka</t>
  </si>
  <si>
    <t>3.83</t>
  </si>
  <si>
    <t>instalační krabice do betonové podlahy pro zásuvkovou podl. krabici Legrand 89632 /16 modulů Mosaic Legrand 89625 /- montáž</t>
  </si>
  <si>
    <t>3.84</t>
  </si>
  <si>
    <t>zásuvka 230V Mosaic Legrand 077140 - dodávka</t>
  </si>
  <si>
    <t>3.85</t>
  </si>
  <si>
    <t>zásuvka 230V Mosaic Legrand 077140 - montáž</t>
  </si>
  <si>
    <t>3.86</t>
  </si>
  <si>
    <t>zásuvka 230V PC červená Mosaic Legrand 077141 - dodávka</t>
  </si>
  <si>
    <t>3.87</t>
  </si>
  <si>
    <t>zásuvka 230V PC červená Mosaic Legrand 077141 - montáž</t>
  </si>
  <si>
    <t>3.88</t>
  </si>
  <si>
    <t>zásuvka 230V PC červená s přepěťovou ochranou Mosaic Legrand S77141 - dodávka</t>
  </si>
  <si>
    <t>3.89</t>
  </si>
  <si>
    <t>zásuvka 230V PC červená s přepěťovou ochranou Mosaic Legrand S77141 - montáž</t>
  </si>
  <si>
    <t>Silnoproud - kabely a vodiče -</t>
  </si>
  <si>
    <t>kabel CYKY-O 3x1,5 - dodávka</t>
  </si>
  <si>
    <t>kabel CYKY-O 3x1,5 - montáž</t>
  </si>
  <si>
    <t>kabel CYKY-J 3x1,5 - dodávka</t>
  </si>
  <si>
    <t>kabel CYKY-J 3x1,5 - montáž</t>
  </si>
  <si>
    <t>kabel CYKY-J 5x1,5 - dodávka</t>
  </si>
  <si>
    <t>4.6</t>
  </si>
  <si>
    <t>kabel CYKY-J 5x1,5 - montáž</t>
  </si>
  <si>
    <t>4.7</t>
  </si>
  <si>
    <t>kabel CYKY-J 3x2,5 - dodávka</t>
  </si>
  <si>
    <t>4.8</t>
  </si>
  <si>
    <t>kabel CYKY-J 3x2,5 - montáž</t>
  </si>
  <si>
    <t>4.9</t>
  </si>
  <si>
    <t>kabel CYKY-J 5x2,5 - dodávka</t>
  </si>
  <si>
    <t>4.10</t>
  </si>
  <si>
    <t>kabel CYKY-J 5x2,5 - montáž</t>
  </si>
  <si>
    <t>4.11</t>
  </si>
  <si>
    <t>kabel CYKY-J 5x6 - dodávka</t>
  </si>
  <si>
    <t>4.12</t>
  </si>
  <si>
    <t>kabel CYKY-J 5x6 - montáž</t>
  </si>
  <si>
    <t>4.17</t>
  </si>
  <si>
    <t>kabel CYKY-J 4x50 - dodávka</t>
  </si>
  <si>
    <t>4.18</t>
  </si>
  <si>
    <t>kabel CYKY-J 4x50 - montáž</t>
  </si>
  <si>
    <t>4.19</t>
  </si>
  <si>
    <t>kabel JYTY 2x1 - dodávka</t>
  </si>
  <si>
    <t>4.20</t>
  </si>
  <si>
    <t>kabel JYTY 2x1 - montáž</t>
  </si>
  <si>
    <t>4.21</t>
  </si>
  <si>
    <t>kabel JYTY 7x1 - dodávka</t>
  </si>
  <si>
    <t>4.22</t>
  </si>
  <si>
    <t>kabel JYTY 7x1 - montáž</t>
  </si>
  <si>
    <t>4.23</t>
  </si>
  <si>
    <t>kabel J-Y(St)-Y 2x2x0,8 - dodávka</t>
  </si>
  <si>
    <t>4.24</t>
  </si>
  <si>
    <t>kabel J-Y(St)-Y 2x2x0,8 - montáž</t>
  </si>
  <si>
    <t>4.25</t>
  </si>
  <si>
    <t>kabel CYKY-J 3x4 - dodávka</t>
  </si>
  <si>
    <t>4.26</t>
  </si>
  <si>
    <t>kabel CYKY-J 3x4 - montáž</t>
  </si>
  <si>
    <t>Silnoproud - ochranné pospojování, ochranné uzemnění -</t>
  </si>
  <si>
    <t>Vyrovnávač potenciálu VP (přípojnice PA) včetně zapuštěné krabice s dvířky, kompletní včetně montážního materiálu, svorek a příslušenství - dodávka</t>
  </si>
  <si>
    <t>Vyrovnávač potenciálu VP (přípojnice PA) včetně zapuštěné krabice s dvířky, kompletní včetně montážního materiálu, svorek a příslušenství - montáž</t>
  </si>
  <si>
    <t>Krabice 1902 včetně svorek - dodávka</t>
  </si>
  <si>
    <t>Krabice 1902 včetně svorek - montáž</t>
  </si>
  <si>
    <t>Krabice KO97 včetně svorek - dodávka</t>
  </si>
  <si>
    <t>Krabice KO97 včetně svorek - montáž</t>
  </si>
  <si>
    <t>Krabice Abox IP44 včetně svorek - dodávka</t>
  </si>
  <si>
    <t>Krabice Abox IP44 včetně svorek - montáž</t>
  </si>
  <si>
    <t>drát FeZn D10 - dodávka</t>
  </si>
  <si>
    <t>drát FeZn D10 - montáž</t>
  </si>
  <si>
    <t>svorka spojovací / připojovací - dodávka</t>
  </si>
  <si>
    <t>svorka spojovací / připojovací - montáž</t>
  </si>
  <si>
    <t>podpěra na plech. krytinu svah. / do zdiva - dodávka</t>
  </si>
  <si>
    <t>podpěra na plech. krytinu svah. / do zdiva - montáž</t>
  </si>
  <si>
    <t>JT 2M vč. kotvení - dodávka</t>
  </si>
  <si>
    <t>5.18</t>
  </si>
  <si>
    <t>JT 2M vč. kotvení - montáž</t>
  </si>
  <si>
    <t>5.19</t>
  </si>
  <si>
    <t>Vodič CY 6 - dodávka</t>
  </si>
  <si>
    <t>5.20</t>
  </si>
  <si>
    <t>Vodič CY 6 - montáž</t>
  </si>
  <si>
    <t>5.21</t>
  </si>
  <si>
    <t>Vodič CY 10 - dodávka</t>
  </si>
  <si>
    <t>5.22</t>
  </si>
  <si>
    <t>Vodič CY 10 - montáž</t>
  </si>
  <si>
    <t>5.23</t>
  </si>
  <si>
    <t>Vodič CY 16 - dodávka</t>
  </si>
  <si>
    <t>5.24</t>
  </si>
  <si>
    <t>Vodič CY 16 - montáž</t>
  </si>
  <si>
    <t>5.25</t>
  </si>
  <si>
    <t>drát AlMgSi d8 - dodávka</t>
  </si>
  <si>
    <t>5.26</t>
  </si>
  <si>
    <t>drát AlMgSi d8 - montáž</t>
  </si>
  <si>
    <t>5.27</t>
  </si>
  <si>
    <t>tvarování pomocného jímače - montáž</t>
  </si>
  <si>
    <t>5.28</t>
  </si>
  <si>
    <t>vystrojený svod / ochr. trubka, zk. svorka, upev. materiál / - dodávka</t>
  </si>
  <si>
    <t>5.29</t>
  </si>
  <si>
    <t>vystrojený svod / ochr. trubka, zk. svorka, upev. materiál / - montáž</t>
  </si>
  <si>
    <t>Slaboproud - datové / telefonní rozvody -</t>
  </si>
  <si>
    <t>Slaboproud - rozvody SKV+EZS</t>
  </si>
  <si>
    <t>8.1</t>
  </si>
  <si>
    <t>Slaboproud – dodávka systému SKV+EZS</t>
  </si>
  <si>
    <t>Slaboproud - rozvody projektory</t>
  </si>
  <si>
    <t>Demontážní, stavební, pomocné a ostatní práce -</t>
  </si>
  <si>
    <t>13.1</t>
  </si>
  <si>
    <t>dodatečné rýhy a prostupy do zdi a betonu</t>
  </si>
  <si>
    <t>13.2</t>
  </si>
  <si>
    <t>protipožární ucpávky pro otvory d50 až d100 s odolností EI.90min</t>
  </si>
  <si>
    <t>13.3</t>
  </si>
  <si>
    <t>přesuny hmot a kapacit</t>
  </si>
  <si>
    <t>13.4</t>
  </si>
  <si>
    <t>Blíže nespecifikovatelné položky související s rekonstrukcí objektu, dodatečné zhotovení prostupů, napojovacích bodů, případné přeložky nedefinovaných zařízení, nátěry svarů, montážní konstrukce apod.</t>
  </si>
  <si>
    <t>13.5</t>
  </si>
  <si>
    <t>Výchozí revize</t>
  </si>
  <si>
    <t>13.6</t>
  </si>
  <si>
    <t>Zpracování projektové dokumentace skutečného provedení - digitální verze</t>
  </si>
  <si>
    <t>ELEKTROINSTALACE SILNOPROUD A SLABOPROUD</t>
  </si>
  <si>
    <t>V souladu s ČSN EN 60445 ed.3, ČSN 330165 ed.2, ČSN EN 60446, ČSN EN 60617-2, ČSN EN 61346-1, ČSN ICE 757  a ostatní předpisů a norem v platném znění budou prvky, obvody a kabelové vývody rozvaděčů a skříní a dále koncové prvky elektroinstalace a jejich obvody popsány a označeny. Koncové prvky elektroinstalace budou popsány a označeny mimo jiné i příslušností k rozvaděči a jističi. Značení obvodů na krycích deskách rozvaděčů a skříní bude provedeno číslem obvodu i popisem vývodu. Dále budou popsány a označeny veškeré koncové prvky elektroinstalace (zásuvky, spínače, svítidla apod.) a jejich obvody._x005F_x000D_
   Veškeré označení prvků, obvodů a kabelových vývodů rozvaděčů, skříní a koncových prvků elektroinstalace bude v souladu s projektovou dokumentací skutečného provedení elektroinstalace._x005F_x000D_
   Na všech rozvaděčích, skříních, vyměnitelných zařízeních elektroinstalace a koncových prvcích bude uvedeno označení výrobce a typ, napěťová hladina, příkon, krytí IP a ostatní údaje, které je nutné znát pro jejich jednoznačnou identifikaci a jejich nahrazení._x005F_x000D_
_x005F_x000D_
Dodavatel musí splňovat nařízení dané vyhláškou o obalech._x005F_x000D_
_x005F_x000D_
Dodavatel musí zajistit servis a náhradní díly dle potřeby_x005F_x000D_
_x005F_x000D_
Zařízení slaboproudých rozvodů provede specializovaná certifikovaná firma dle příslušných ČSN, předpisů, požadavků, požadavků správce zařízení a skutečných požadavků investora a v návaznosti na kompaktibilitu s ostatními rozvody slaboproudých technologií objektu.</t>
  </si>
  <si>
    <t>Poznámka</t>
  </si>
  <si>
    <t>J. hmotnost_x005F_x000D_
[t]</t>
  </si>
  <si>
    <t>Hmotnost_x005F_x000D_
celkem [t]</t>
  </si>
  <si>
    <t>viz. nab. svítidel</t>
  </si>
  <si>
    <t>508601394</t>
  </si>
  <si>
    <t>Poznámka k položce:
Svítidla včetně zdrojů 4000K, kompenzace, příslušenství a montážního materiálu - kompletní. Výkres, umístění: D6.8.18-D6.8.22</t>
  </si>
  <si>
    <t>124812827</t>
  </si>
  <si>
    <t>Poznámka k položce:
Montáž včetně zapojení. Výkres, umístění: D6.8.18-D6.8.22</t>
  </si>
  <si>
    <t>-1875716178</t>
  </si>
  <si>
    <t>-401724643</t>
  </si>
  <si>
    <t>STROPNÍ PRACHOTĚSNÉ LED SVÍTIDLO DÉLKA 1190mm, polykarbonátové tělo, max. 20W, min. 3000lm, IP67, životnost 50000hod L80B20, záruka 5 let, ozn. "SV6" - dodávka</t>
  </si>
  <si>
    <t>446570860</t>
  </si>
  <si>
    <t>STROPNÍ PRACHOTĚSNÉ LED SVÍTIDLO DÉLKA 1190mm, polykarbonátové tělo, max. 20W, min. 3000lm, IP67, životnost 50000hod L80B20, záruka 5 let, ozn. "SV6" - montáž</t>
  </si>
  <si>
    <t>-346149892</t>
  </si>
  <si>
    <t>ZAPUŠTĚNÉ LED SVÍTIDLO DO RASTROVÝCH PODHLEDŮ S NÍZKÝM OSLNĚNÍM
A ZVÝŠENÝM KRYTÍM IP55, ozn. "SV15" - dodávka</t>
  </si>
  <si>
    <t>937099398</t>
  </si>
  <si>
    <t>ZAPUŠTĚNÉ LED SVÍTIDLO DO RASTROVÝCH PODHLEDŮ S NÍZKÝM OSLNĚNÍM
A ZVÝŠENÝM KRYTÍM IP55, ozn. "SV15" - montáž</t>
  </si>
  <si>
    <t>-1969048544</t>
  </si>
  <si>
    <t>1377640400</t>
  </si>
  <si>
    <t>-530227343</t>
  </si>
  <si>
    <t>286614952</t>
  </si>
  <si>
    <t>689631539</t>
  </si>
  <si>
    <t>125032577</t>
  </si>
  <si>
    <t>-1096052742</t>
  </si>
  <si>
    <t>J3CT090-V – XXX/333mV 1ks</t>
  </si>
  <si>
    <t>POJISTKA NOZOVA PN80A 3ks</t>
  </si>
  <si>
    <t>POJISTKA VALCOVA PV32A 3ks</t>
  </si>
  <si>
    <t>POJISTKA VALCOVA PV100A 3ks</t>
  </si>
  <si>
    <t>547819187</t>
  </si>
  <si>
    <t>Montáž a zapojení zařízení J3CT090-V 1,5hod</t>
  </si>
  <si>
    <t>Demontáž zařízení J3CT075-V 0,5hod</t>
  </si>
  <si>
    <t>POJISTKOVY ODPINAC PRO VALC.POJ. OPVP22/2 2ks</t>
  </si>
  <si>
    <t>POJISTKA VALCOVA PV22-25A 4ks</t>
  </si>
  <si>
    <t>Patice / poj. pouzdro + trub. pojistka 6A 2ks</t>
  </si>
  <si>
    <t>OZNACOVACI STITEK OKRUHU 6ks</t>
  </si>
  <si>
    <t>OBAL NA VYKRESY 1ks</t>
  </si>
  <si>
    <t>OZNACOVACI STITEK PRISTROJE 8ks</t>
  </si>
  <si>
    <t>Hlídač izolačního stavu IR427-2  1ks</t>
  </si>
  <si>
    <t>Transformátor proudu STW2 1ks</t>
  </si>
  <si>
    <t>JISTIC 10B/2 1ks</t>
  </si>
  <si>
    <t>Montáž a zapojení 3hod</t>
  </si>
  <si>
    <t>OZNACOVACI STITEK PRISTROJE 1ks</t>
  </si>
  <si>
    <t>OZNACOVACI STITEK OKRUHU 1ks</t>
  </si>
  <si>
    <t>JISTIC 25B/3 1ks</t>
  </si>
  <si>
    <t>Montáž a zapojení 1hod</t>
  </si>
  <si>
    <t>Rozvaděč R4.3, kompletní včetně montážního a připojovacího materiálu a příslušenství, viz výkres D6.8.17, skutečné rozměry skříně dle konstrukčních možností - je nutné ověřit na místě stavby - dodávka</t>
  </si>
  <si>
    <t>OC.PL.ROZV.TYP PO 60/100/25 IP40 1ks</t>
  </si>
  <si>
    <t>OZNACOVACI STITEK OKRUHU 7ks</t>
  </si>
  <si>
    <t>HLAVNI VYPINAC 63A/3 1ks</t>
  </si>
  <si>
    <t>SVODIC PREPETI B+C 1POL 4ks</t>
  </si>
  <si>
    <t>JISTIC 10B/1 2ks</t>
  </si>
  <si>
    <t>JISTIC 16B/1 2ks</t>
  </si>
  <si>
    <t>PŘEPÍNAČ 0/1 NA DIN LIŠTU 1ks</t>
  </si>
  <si>
    <t>JISTIC 16B/3 1ks</t>
  </si>
  <si>
    <t>VESTAVNÁ ZÁSUVKA NA DIN LIŠTU 1ks</t>
  </si>
  <si>
    <t>Rozvaděč R4.3, kompletní včetně montážního a připojovacího materiálu a příslušenství, viz výkres D6.8.17, skutečné rozměry skříně dle konstrukčních možností - je nutné ověřit na místě stavby - montáž</t>
  </si>
  <si>
    <t>MTZ+SESTAVENI+KOMPLETACE+ZAPOJENI ROV. R1.2</t>
  </si>
  <si>
    <t>OC.PL.ROZV.TYP PO 80/150/25 IP40 1ks</t>
  </si>
  <si>
    <t>OZNACOVACI STITEK OKRUHU 68ks</t>
  </si>
  <si>
    <t>OZNACOVACI STITEK PRISTROJE 91ks</t>
  </si>
  <si>
    <t>HLAVNI VYPINAC 125A/3 1ks</t>
  </si>
  <si>
    <t>JISTIC 10B/1 13ks</t>
  </si>
  <si>
    <t>JISTIC 16B/1 11ks</t>
  </si>
  <si>
    <t>JISTIC 16C/1 1ks</t>
  </si>
  <si>
    <t>JISTIC 16B/3 8ks</t>
  </si>
  <si>
    <t>PŘEPÍNAČ 0/1/AUT NA DIN LIŠTU 3ks</t>
  </si>
  <si>
    <t>POČÍTADLO PROVOZNÍCH HODIN 230V 3ks</t>
  </si>
  <si>
    <t>SPINACI DIG. HOD. 16A/1 3ks</t>
  </si>
  <si>
    <t>JISTIC S CHRANICEM 10/1N/B/003 1ks</t>
  </si>
  <si>
    <t>JISTIC S CHRANICEM 16/1N/B/003 26ks</t>
  </si>
  <si>
    <t>JISTIC S CHRANICEM 16/1N/C/003 3ks</t>
  </si>
  <si>
    <t>PROUD.CHRANIC 25A/4P/003 6ks</t>
  </si>
  <si>
    <t>NAPĚŤ. RELE  kont. 16A/1 3ks</t>
  </si>
  <si>
    <t>PROUD. RELE kont. 16A/1 1ks</t>
  </si>
  <si>
    <t>IMPULS. RELE kont. 16A/1 1ks</t>
  </si>
  <si>
    <t>MTZ+SESTAVENI+KOMPLETACE+ZAPOJENI</t>
  </si>
  <si>
    <t>Poznámka k položce:
Montáž včetně zapojení. Výkres, umístění: D6.8.15</t>
  </si>
  <si>
    <t>-114744841</t>
  </si>
  <si>
    <t>Poznámka k položce:
Jednotka včetně příslušenství a montážního materiálu</t>
  </si>
  <si>
    <t>91157841</t>
  </si>
  <si>
    <t xml:space="preserve">Poznámka k položce:
Montáž včetně zapojení uvedení do provozu a proškolení </t>
  </si>
  <si>
    <t>zásuvková skříň chráničová - 4x230V/16A, 3x400V/16A, 1x400V/32A, IP54</t>
  </si>
  <si>
    <t>Poznámka k položce:
včetně příslušenství a montážního materiálu</t>
  </si>
  <si>
    <t>zásuvková skříň chráničová</t>
  </si>
  <si>
    <t xml:space="preserve">Poznámka k položce:
Montáž včetně zapojení uvedení do provozu </t>
  </si>
  <si>
    <t>-1163276994</t>
  </si>
  <si>
    <t>Poznámka k položce:
Včetně příslušenství a montážního materiálu - kompletní, typ dle investora. Výkres, umístění: D6.8.18-22</t>
  </si>
  <si>
    <t>-534866924</t>
  </si>
  <si>
    <t>Poznámka k položce:
Montáž včetně zapojení. Výkres, umístění: D6.8.18-22</t>
  </si>
  <si>
    <t>2136509802</t>
  </si>
  <si>
    <t>-256894408</t>
  </si>
  <si>
    <t>896823659</t>
  </si>
  <si>
    <t>1463869165</t>
  </si>
  <si>
    <t>297138408</t>
  </si>
  <si>
    <t>110188708</t>
  </si>
  <si>
    <t>spínač vestavný řazení 1 - 10A / 230V AC, včetně krytu, klapky a násobného rámečku, IP44, bílá - dodávka</t>
  </si>
  <si>
    <t>-1208149333</t>
  </si>
  <si>
    <t>spínač vestavný řazení 1 - 10A / 230V AC, včetně krytu, klapky a násobného rámečku, IP44, bílá - montáž</t>
  </si>
  <si>
    <t>-485735362</t>
  </si>
  <si>
    <t>1330386730</t>
  </si>
  <si>
    <t>-816589387</t>
  </si>
  <si>
    <t>273522203</t>
  </si>
  <si>
    <t>938956248</t>
  </si>
  <si>
    <t>-225157579</t>
  </si>
  <si>
    <t>-826375655</t>
  </si>
  <si>
    <t>2146399536</t>
  </si>
  <si>
    <t>-533094044</t>
  </si>
  <si>
    <t>-222568821</t>
  </si>
  <si>
    <t>-1629089504</t>
  </si>
  <si>
    <t>3.39</t>
  </si>
  <si>
    <t>zásuvka vestavná - 16A / 230V AC, včetně přepěťové ochrany třídy T3, krytu, víčka a násobného rámečku, IP44 - světle modrá případně popisové pole - dodávka</t>
  </si>
  <si>
    <t>-123913249</t>
  </si>
  <si>
    <t>3.40</t>
  </si>
  <si>
    <t>zásuvka vestavná - 16A / 230V AC, včetně přepěťové ochrany třídy T3, krytu, víčka a násobného rámečku, IP44 - světle modrá případně popisové pole - montáž</t>
  </si>
  <si>
    <t>1481055763</t>
  </si>
  <si>
    <t>3.41</t>
  </si>
  <si>
    <t>zásuvka vestavná - 16A / 230V AC, včetně krytu, víčka a násobného rámečku, IP44 - barva případně popisové pole - dodávka</t>
  </si>
  <si>
    <t>1914770625</t>
  </si>
  <si>
    <t>3.42</t>
  </si>
  <si>
    <t>zásuvka vestavná - 16A / 230V AC, včetně krytu, víčka a násobného rámečku, IP44 - barva případně popisové pole - montáž</t>
  </si>
  <si>
    <t>-1236671758</t>
  </si>
  <si>
    <t>-659679940</t>
  </si>
  <si>
    <t>-1187188563</t>
  </si>
  <si>
    <t>3.47</t>
  </si>
  <si>
    <t>zásuvka vestavná průmyslová - 16A / 400V AC, včetně krytu a krabice - kompletní, IP44 - dodávka</t>
  </si>
  <si>
    <t>-1266094360</t>
  </si>
  <si>
    <t>3.48</t>
  </si>
  <si>
    <t>zásuvka vestavná průmyslová - 16A / 400V AC, včetně krytu a krabice - kompletní, IP44 - montáž</t>
  </si>
  <si>
    <t>-913542945</t>
  </si>
  <si>
    <t>20217678</t>
  </si>
  <si>
    <t>Poznámka k položce:
včetně příslušenství a montážního materiálu. Výkres, umístění: D6.8.18-22</t>
  </si>
  <si>
    <t>-2093553041</t>
  </si>
  <si>
    <t>Poznámka k položce:
montáž včetně zapojení. Výkres, umístění: D6.8.18-22</t>
  </si>
  <si>
    <t>46010233</t>
  </si>
  <si>
    <t>765648230</t>
  </si>
  <si>
    <t>-976128964</t>
  </si>
  <si>
    <t>277510142</t>
  </si>
  <si>
    <t>3.55</t>
  </si>
  <si>
    <t>Krabice KO97 včetně svorek Wago - dodávka</t>
  </si>
  <si>
    <t>-1019563239</t>
  </si>
  <si>
    <t>3.56</t>
  </si>
  <si>
    <t>Krabice KO97 včetně svorek Wago - montáž</t>
  </si>
  <si>
    <t>1293952088</t>
  </si>
  <si>
    <t>-1969501642</t>
  </si>
  <si>
    <t>787401215</t>
  </si>
  <si>
    <t>1968553767</t>
  </si>
  <si>
    <t>806991892</t>
  </si>
  <si>
    <t>830419742</t>
  </si>
  <si>
    <t>-65733589</t>
  </si>
  <si>
    <t>Poznámka k položce:
montáž. Výkres, umístění: D6.8.18-22</t>
  </si>
  <si>
    <t>-1226038814</t>
  </si>
  <si>
    <t>1266127208</t>
  </si>
  <si>
    <t>1636647280</t>
  </si>
  <si>
    <t>448536849</t>
  </si>
  <si>
    <t>422516572</t>
  </si>
  <si>
    <t>-1176754369</t>
  </si>
  <si>
    <t>-2100895866</t>
  </si>
  <si>
    <t>554083980</t>
  </si>
  <si>
    <t>1306960930</t>
  </si>
  <si>
    <t>-597537437</t>
  </si>
  <si>
    <t>962148834</t>
  </si>
  <si>
    <t>Poznámka k položce:
Napojení a zapojení. Výkres, umístění: D6.8.18-22</t>
  </si>
  <si>
    <t>1732677810</t>
  </si>
  <si>
    <t>2076067991</t>
  </si>
  <si>
    <t>-1904215129</t>
  </si>
  <si>
    <t>1169049130</t>
  </si>
  <si>
    <t>Poznámka k položce:
Napojení a zapojení. Výkres, umístění: D6.8.21</t>
  </si>
  <si>
    <t>-2101568554</t>
  </si>
  <si>
    <t>Poznámka k položce:
včetně montážního materiálu. Výkres, umístění: D6.8.18-22.</t>
  </si>
  <si>
    <t>2134650970</t>
  </si>
  <si>
    <t>Poznámka k položce:
montáž včetně ukončení. Výkres, umístění: D6.8.18-22.</t>
  </si>
  <si>
    <t>196529422</t>
  </si>
  <si>
    <t>-722471179</t>
  </si>
  <si>
    <t>172103896</t>
  </si>
  <si>
    <t>1648298766</t>
  </si>
  <si>
    <t>885873904</t>
  </si>
  <si>
    <t>895869871</t>
  </si>
  <si>
    <t>821656007</t>
  </si>
  <si>
    <t>-1016804005</t>
  </si>
  <si>
    <t>-1828099669</t>
  </si>
  <si>
    <t>-123937262</t>
  </si>
  <si>
    <t>4.13</t>
  </si>
  <si>
    <t>kabel CYKY-J 5x10 - dodávka</t>
  </si>
  <si>
    <t>4.14</t>
  </si>
  <si>
    <t>kabel CYKY-J 5x10 - montáž</t>
  </si>
  <si>
    <t>4.15</t>
  </si>
  <si>
    <t>kabel CYKY-J 4x16 - dodávka</t>
  </si>
  <si>
    <t>4.16</t>
  </si>
  <si>
    <t>kabel CYKY-J 4x16 - montáž</t>
  </si>
  <si>
    <t>1263257437</t>
  </si>
  <si>
    <t>2086066532</t>
  </si>
  <si>
    <t>1280202435</t>
  </si>
  <si>
    <t>402806344</t>
  </si>
  <si>
    <t>1675217866</t>
  </si>
  <si>
    <t>-1115913941</t>
  </si>
  <si>
    <t>-1322534674</t>
  </si>
  <si>
    <t>Poznámka k položce:
včetně příslušenství a montážního materiálu. Výkres, umístění: D6.8.18-22.</t>
  </si>
  <si>
    <t>563154699</t>
  </si>
  <si>
    <t>Poznámka k položce:
montáž včetně zapojení. Výkres, umístění: D6.8.18-22.</t>
  </si>
  <si>
    <t>73062713</t>
  </si>
  <si>
    <t>-1945400340</t>
  </si>
  <si>
    <t>1391953935</t>
  </si>
  <si>
    <t>-1048112278</t>
  </si>
  <si>
    <t>1426783305</t>
  </si>
  <si>
    <t>398356412</t>
  </si>
  <si>
    <t>656969033</t>
  </si>
  <si>
    <t>1683286956</t>
  </si>
  <si>
    <t>Poznámka k položce:
. Výkres, umístění: D6.8.18-22.</t>
  </si>
  <si>
    <t>2095249441</t>
  </si>
  <si>
    <t>1004118391</t>
  </si>
  <si>
    <t>2109612915</t>
  </si>
  <si>
    <t>-1865942165</t>
  </si>
  <si>
    <t>1234066680</t>
  </si>
  <si>
    <t>304590977</t>
  </si>
  <si>
    <t>-2093237021</t>
  </si>
  <si>
    <t>-930244962</t>
  </si>
  <si>
    <t>-1043871893</t>
  </si>
  <si>
    <t>-1080707064</t>
  </si>
  <si>
    <t>94309425</t>
  </si>
  <si>
    <t>-1393932513</t>
  </si>
  <si>
    <t>-1154986166</t>
  </si>
  <si>
    <t>719986811</t>
  </si>
  <si>
    <t>-72919782</t>
  </si>
  <si>
    <t>-1779073638</t>
  </si>
  <si>
    <t>Poznámka k položce:
kompletní včetně příslušenství a montážního materiálu</t>
  </si>
  <si>
    <t>139355566</t>
  </si>
  <si>
    <t>-450325727</t>
  </si>
  <si>
    <t>-1757408060</t>
  </si>
  <si>
    <t>994792040</t>
  </si>
  <si>
    <t>Poznámka k položce:
kompletní výchozí revizní zprávy jednotlivých částí elektroinstalace</t>
  </si>
  <si>
    <t>-1677814298</t>
  </si>
  <si>
    <t>Poznámka k položce:
kompletní digitální verze</t>
  </si>
  <si>
    <t>ELEKTROINSTALACE</t>
  </si>
  <si>
    <t xml:space="preserve">                      </t>
  </si>
  <si>
    <t>SOUPIS PRACÍ A DODÁVEK</t>
  </si>
  <si>
    <t>___________________________________________________________________________</t>
  </si>
  <si>
    <t>DODAVATEL:</t>
  </si>
  <si>
    <t>ADRESA:</t>
  </si>
  <si>
    <t>TELEFON, E-MAIL:</t>
  </si>
  <si>
    <t>ODPOVĚDNÝ ZÁSTUPCE:</t>
  </si>
  <si>
    <t>ZPRACOVÁNO:</t>
  </si>
  <si>
    <t>RAZÍTKO, PODPIS:</t>
  </si>
  <si>
    <t>INVESTOR: TECHNICKÁ UNIVERZITA V LIBERCI, STUDENTSKÁ 1402/2, 461 17, LIBEREC</t>
  </si>
  <si>
    <t>612321191</t>
  </si>
  <si>
    <t>Příplatek k vápenocementové omítce vnitřních stěn za každých dalších 5 mm tloušťky ručně</t>
  </si>
  <si>
    <t>211402021</t>
  </si>
  <si>
    <t>978015391</t>
  </si>
  <si>
    <t>Otlučení (osekání) vnější vápenné nebo vápenocementové omítky stupně členitosti 1 a 2 do 100%</t>
  </si>
  <si>
    <t>577874462</t>
  </si>
  <si>
    <t>86</t>
  </si>
  <si>
    <t>87</t>
  </si>
  <si>
    <t>{f09c80ea-d0e4-46f2-8740-7ad010c0f7eb}</t>
  </si>
  <si>
    <t>-1140948421</t>
  </si>
  <si>
    <t>-769642436</t>
  </si>
  <si>
    <t>-187536359</t>
  </si>
  <si>
    <t>415955067</t>
  </si>
  <si>
    <t>1795790723</t>
  </si>
  <si>
    <t>1991166075</t>
  </si>
  <si>
    <t>1472809986</t>
  </si>
  <si>
    <t>-1739693030</t>
  </si>
  <si>
    <t>49159422</t>
  </si>
  <si>
    <t>-348044017</t>
  </si>
  <si>
    <t>-1952967613</t>
  </si>
  <si>
    <t>-27386099</t>
  </si>
  <si>
    <t>621345153</t>
  </si>
  <si>
    <t>732111132.1</t>
  </si>
  <si>
    <t>Tělesa rozdělovačů a sběračů DN 125 z trub měděných</t>
  </si>
  <si>
    <t>137899091</t>
  </si>
  <si>
    <t>732111232.1</t>
  </si>
  <si>
    <t>Příplatek k rozdělovačům a sběračům za každých dalších 0,5 m tělesa DN 125</t>
  </si>
  <si>
    <t>-929659873</t>
  </si>
  <si>
    <t>732111312</t>
  </si>
  <si>
    <t>Trubková hrdla rozdělovačů a sběračů bez přírub DN 20</t>
  </si>
  <si>
    <t>-1437977191</t>
  </si>
  <si>
    <t>732111315</t>
  </si>
  <si>
    <t>Trubková hrdla rozdělovačů a sběračů bez přírub DN 32</t>
  </si>
  <si>
    <t>1981065017</t>
  </si>
  <si>
    <t>732111316</t>
  </si>
  <si>
    <t>Trubková hrdla rozdělovačů a sběračů bez přírub DN 40</t>
  </si>
  <si>
    <t>1878699702</t>
  </si>
  <si>
    <t>732111318</t>
  </si>
  <si>
    <t>Trubková hrdla rozdělovačů a sběračů bez přírub DN 50</t>
  </si>
  <si>
    <t>96560423</t>
  </si>
  <si>
    <t>732111322</t>
  </si>
  <si>
    <t>Trubková hrdla rozdělovačů a sběračů bez přírub DN 65</t>
  </si>
  <si>
    <t>-110085992</t>
  </si>
  <si>
    <t>194880325</t>
  </si>
  <si>
    <t>1948949795</t>
  </si>
  <si>
    <t>1933650677</t>
  </si>
  <si>
    <t>1436680588</t>
  </si>
  <si>
    <t>1870279292</t>
  </si>
  <si>
    <t>-869421971</t>
  </si>
  <si>
    <t>-1142343609</t>
  </si>
  <si>
    <t>-522084359</t>
  </si>
  <si>
    <t>-1323914200</t>
  </si>
  <si>
    <t>2010233803</t>
  </si>
  <si>
    <t>-989839142</t>
  </si>
  <si>
    <t>-1965615335</t>
  </si>
  <si>
    <t>-1471743698</t>
  </si>
  <si>
    <t>1303195657</t>
  </si>
  <si>
    <t>2017186044</t>
  </si>
  <si>
    <t>177351723</t>
  </si>
  <si>
    <t>902154934</t>
  </si>
  <si>
    <t>-1078141351</t>
  </si>
  <si>
    <t>1353300715</t>
  </si>
  <si>
    <t>484348881</t>
  </si>
  <si>
    <t>-1478300970</t>
  </si>
  <si>
    <t>1135151104</t>
  </si>
  <si>
    <t>1440725520</t>
  </si>
  <si>
    <t>-1222587337</t>
  </si>
  <si>
    <t>-1279918995</t>
  </si>
  <si>
    <t>1493968340</t>
  </si>
  <si>
    <t>1899609927</t>
  </si>
  <si>
    <t>-626634492</t>
  </si>
  <si>
    <t>1571298862</t>
  </si>
  <si>
    <t>982621380</t>
  </si>
  <si>
    <t>-1013907756</t>
  </si>
  <si>
    <t>-1786506416</t>
  </si>
  <si>
    <t>32526503</t>
  </si>
  <si>
    <t>-927827824</t>
  </si>
  <si>
    <t>-1528671595</t>
  </si>
  <si>
    <t>1627815001</t>
  </si>
  <si>
    <t>-1675550836</t>
  </si>
  <si>
    <t>205960785</t>
  </si>
  <si>
    <t>809131491</t>
  </si>
  <si>
    <t>-1172248498</t>
  </si>
  <si>
    <t>1324497646</t>
  </si>
  <si>
    <t>1561664887</t>
  </si>
  <si>
    <t>857918904</t>
  </si>
  <si>
    <t>803038325</t>
  </si>
  <si>
    <t>-1215608103</t>
  </si>
  <si>
    <t>-938273227</t>
  </si>
  <si>
    <t>395882946</t>
  </si>
  <si>
    <t>-1630968092</t>
  </si>
  <si>
    <t>877078309</t>
  </si>
  <si>
    <t>-594017288</t>
  </si>
  <si>
    <t>-1894665040</t>
  </si>
  <si>
    <t>-1674997118</t>
  </si>
  <si>
    <t>1856354822</t>
  </si>
  <si>
    <t>-1582545501</t>
  </si>
  <si>
    <t>770314012</t>
  </si>
  <si>
    <t>-1200680372</t>
  </si>
  <si>
    <t>-1316946954</t>
  </si>
  <si>
    <t>2039069571</t>
  </si>
  <si>
    <t>706546803</t>
  </si>
  <si>
    <t>1193348613</t>
  </si>
  <si>
    <t>1443669845</t>
  </si>
  <si>
    <t>-1866473251</t>
  </si>
  <si>
    <t>-1027741341</t>
  </si>
  <si>
    <t>10.5</t>
  </si>
  <si>
    <t>Dodávky a montáže slaboproudu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</si>
</sst>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6" formatCode="#,##0\ &quot;Kč&quot;;[Red]\-#,##0\ &quot;Kč&quot;"/>
    <numFmt numFmtId="8" formatCode="#,##0.00\ &quot;Kč&quot;;[Red]\-#,##0.00\ &quot;Kč&quot;"/>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numFmt numFmtId="167" formatCode="dd\.mm\.yyyy"/>
    <numFmt numFmtId="168" formatCode="#,##0.00000"/>
    <numFmt numFmtId="169" formatCode="#,##0.000"/>
    <numFmt numFmtId="170" formatCode="#,##0.0_);[Red]\(#,##0.0\)"/>
    <numFmt numFmtId="171" formatCode="&quot;$&quot;#,##0.00"/>
    <numFmt numFmtId="172" formatCode="&quot;$&quot;#,##0_);[Red]\(&quot;$&quot;#,##0\)"/>
    <numFmt numFmtId="173" formatCode="&quot;$&quot;#,##0.00_);[Red]\(&quot;$&quot;#,##0.00\)"/>
    <numFmt numFmtId="174" formatCode="_(&quot;$&quot;* #,##0_);_(&quot;$&quot;* \(#,##0\);_(&quot;$&quot;* &quot;-&quot;_);_(@_)"/>
    <numFmt numFmtId="175" formatCode="_(&quot;$&quot;* #,##0.00_);_(&quot;$&quot;* \(#,##0.00\);_(&quot;$&quot;* &quot;-&quot;??_);_(@_)"/>
    <numFmt numFmtId="176" formatCode="_-* #,##0.00\ _K_č_-;\-* #,##0.00\ _K_č_-;_-* \-??\ _K_č_-;_-@_-"/>
    <numFmt numFmtId="177" formatCode="d\-mmm\-yy\ \ \ h:mm"/>
    <numFmt numFmtId="178" formatCode="#,##0.0_);\(#,##0.0\)"/>
    <numFmt numFmtId="179" formatCode="#,##0.000_);\(#,##0.000\)"/>
    <numFmt numFmtId="180" formatCode="0.0%"/>
    <numFmt numFmtId="181" formatCode="_-* #,##0.00&quot; Kč&quot;_-;\-* #,##0.00&quot; Kč&quot;_-;_-* \-??&quot; Kč&quot;_-;_-@_-"/>
    <numFmt numFmtId="182" formatCode="mmm\-yy_)"/>
    <numFmt numFmtId="183" formatCode="0.0%;\(0.0%\)"/>
    <numFmt numFmtId="184" formatCode="0%_);[Red]\(0%\)"/>
    <numFmt numFmtId="185" formatCode="0.0%_);[Red]\(0.0%\)"/>
    <numFmt numFmtId="186" formatCode="0.0%;[Red]\-0.0%"/>
    <numFmt numFmtId="187" formatCode="0.00%;[Red]\-0.00%"/>
    <numFmt numFmtId="188" formatCode="#,##0.000;\-#,##0.000"/>
    <numFmt numFmtId="189" formatCode="#,##0\ _S_k"/>
    <numFmt numFmtId="190" formatCode="###,###,_);[Red]\(###,###,\)"/>
    <numFmt numFmtId="191" formatCode="###,###.0,_);[Red]\(###,###.0,\)"/>
    <numFmt numFmtId="192" formatCode="_-&quot;Ł&quot;* #,##0_-;\-&quot;Ł&quot;* #,##0_-;_-&quot;Ł&quot;* &quot;-&quot;_-;_-@_-"/>
    <numFmt numFmtId="193" formatCode="_-&quot;Ł&quot;* #,##0.00_-;\-&quot;Ł&quot;* #,##0.00_-;_-&quot;Ł&quot;* &quot;-&quot;??_-;_-@_-"/>
    <numFmt numFmtId="194" formatCode="###0_)"/>
    <numFmt numFmtId="195" formatCode="0.0"/>
    <numFmt numFmtId="196" formatCode="#,##0_ ;\-#,##0\ "/>
    <numFmt numFmtId="197" formatCode="#,##0.00_ ;\-#,##0.00\ "/>
    <numFmt numFmtId="198" formatCode="#,##0.00_*&quot;Kč&quot;;\-#,##0.00_*&quot;Kč&quot;"/>
    <numFmt numFmtId="199" formatCode="#,##0_*&quot;Kč&quot;;\-#,##0_*&quot;Kč&quot;"/>
    <numFmt numFmtId="200" formatCode="#,##0.00_*;\-#,##0.00_*"/>
    <numFmt numFmtId="201" formatCode="0.000"/>
  </numFmts>
  <fonts count="230">
    <font>
      <sz val="8"/>
      <name val="Trebuchet MS"/>
      <family val="2"/>
    </font>
    <font>
      <sz val="11"/>
      <color theme="1"/>
      <name val="Calibri"/>
      <family val="2"/>
      <charset val="238"/>
      <scheme val="minor"/>
    </font>
    <font>
      <sz val="11"/>
      <color theme="1"/>
      <name val="Calibri"/>
      <family val="2"/>
      <charset val="238"/>
      <scheme val="minor"/>
    </font>
    <font>
      <sz val="11"/>
      <color rgb="FF9C6500"/>
      <name val="Calibri"/>
      <family val="2"/>
      <charset val="238"/>
      <scheme val="minor"/>
    </font>
    <font>
      <sz val="10"/>
      <name val="Arial CE"/>
      <family val="2"/>
      <charset val="238"/>
    </font>
    <font>
      <sz val="12"/>
      <name val="Times New Roman CE"/>
      <family val="1"/>
      <charset val="238"/>
    </font>
    <font>
      <b/>
      <sz val="12"/>
      <color indexed="12"/>
      <name val="Times New Roman"/>
      <family val="1"/>
    </font>
    <font>
      <b/>
      <sz val="13"/>
      <name val="Times New Roman"/>
      <family val="1"/>
    </font>
    <font>
      <b/>
      <sz val="13"/>
      <color indexed="12"/>
      <name val="Times New Roman"/>
      <family val="1"/>
    </font>
    <font>
      <b/>
      <sz val="10"/>
      <color indexed="12"/>
      <name val="Times New Roman"/>
      <family val="1"/>
    </font>
    <font>
      <b/>
      <sz val="10"/>
      <name val="Times New Roman"/>
      <family val="1"/>
    </font>
    <font>
      <b/>
      <sz val="16"/>
      <color indexed="12"/>
      <name val="Times New Roman CE"/>
      <charset val="238"/>
    </font>
    <font>
      <sz val="16"/>
      <name val="Arial CE"/>
      <family val="2"/>
      <charset val="238"/>
    </font>
    <font>
      <sz val="12"/>
      <color indexed="12"/>
      <name val="Times New Roman CE"/>
      <family val="1"/>
      <charset val="238"/>
    </font>
    <font>
      <b/>
      <sz val="12"/>
      <color indexed="12"/>
      <name val="Times New Roman CE"/>
      <charset val="238"/>
    </font>
    <font>
      <sz val="9"/>
      <color indexed="12"/>
      <name val="Times New Roman CE"/>
      <family val="1"/>
      <charset val="238"/>
    </font>
    <font>
      <sz val="16"/>
      <color indexed="12"/>
      <name val="Times New Roman CE"/>
      <family val="1"/>
      <charset val="238"/>
    </font>
    <font>
      <b/>
      <sz val="22"/>
      <color rgb="FF0000FF"/>
      <name val="Times New Roman CE"/>
      <family val="1"/>
      <charset val="238"/>
    </font>
    <font>
      <sz val="8"/>
      <color rgb="FF0000FF"/>
      <name val="Trebuchet MS"/>
      <family val="2"/>
    </font>
    <font>
      <b/>
      <sz val="14"/>
      <color rgb="FF0000FF"/>
      <name val="Times New Roman CE"/>
      <family val="1"/>
      <charset val="238"/>
    </font>
    <font>
      <b/>
      <sz val="15"/>
      <color rgb="FF0000FF"/>
      <name val="Times New Roman CE"/>
      <family val="1"/>
      <charset val="238"/>
    </font>
    <font>
      <sz val="10"/>
      <color rgb="FF0000FF"/>
      <name val="Times New Roman CE"/>
      <family val="1"/>
      <charset val="238"/>
    </font>
    <font>
      <sz val="22"/>
      <color rgb="FF0000FF"/>
      <name val="Times New Roman CE"/>
      <family val="1"/>
      <charset val="238"/>
    </font>
    <font>
      <sz val="11"/>
      <color rgb="FF0000FF"/>
      <name val="Times New Roman CE"/>
      <charset val="238"/>
    </font>
    <font>
      <b/>
      <sz val="12"/>
      <color rgb="FF0000FF"/>
      <name val="Times New Roman CE"/>
      <family val="1"/>
      <charset val="238"/>
    </font>
    <font>
      <sz val="14"/>
      <color rgb="FF0000FF"/>
      <name val="Times New Roman CE"/>
      <family val="1"/>
      <charset val="238"/>
    </font>
    <font>
      <b/>
      <sz val="14"/>
      <color rgb="FF0000FF"/>
      <name val="Times New Roman CE"/>
      <charset val="238"/>
    </font>
    <font>
      <b/>
      <sz val="16"/>
      <color rgb="FF0000FF"/>
      <name val="Times New Roman CE"/>
      <family val="1"/>
      <charset val="238"/>
    </font>
    <font>
      <b/>
      <sz val="11"/>
      <color rgb="FF0000FF"/>
      <name val="Times New Roman CE"/>
      <family val="1"/>
      <charset val="238"/>
    </font>
    <font>
      <b/>
      <sz val="9"/>
      <color rgb="FF0000FF"/>
      <name val="Times New Roman CE"/>
      <charset val="238"/>
    </font>
    <font>
      <sz val="11"/>
      <color rgb="FF0000FF"/>
      <name val="Times New Roman CE"/>
      <family val="1"/>
      <charset val="238"/>
    </font>
    <font>
      <b/>
      <sz val="13"/>
      <color rgb="FF0000FF"/>
      <name val="Times New Roman CE"/>
      <family val="1"/>
      <charset val="238"/>
    </font>
    <font>
      <b/>
      <sz val="17"/>
      <color rgb="FF0000FF"/>
      <name val="Times New Roman CE"/>
      <family val="1"/>
      <charset val="238"/>
    </font>
    <font>
      <sz val="10"/>
      <name val="Helv"/>
    </font>
    <font>
      <sz val="10"/>
      <name val="Helv"/>
      <charset val="238"/>
    </font>
    <font>
      <sz val="10"/>
      <name val="Arial Narrow"/>
      <family val="2"/>
      <charset val="238"/>
    </font>
    <font>
      <sz val="10"/>
      <name val="Helv"/>
      <charset val="204"/>
    </font>
    <font>
      <b/>
      <sz val="10"/>
      <name val="Arial"/>
      <family val="2"/>
      <charset val="238"/>
    </font>
    <font>
      <sz val="10"/>
      <name val="MS Sans Serif"/>
      <family val="2"/>
      <charset val="238"/>
    </font>
    <font>
      <sz val="10"/>
      <name val="Arial"/>
      <family val="2"/>
      <charset val="238"/>
    </font>
    <font>
      <sz val="11"/>
      <color indexed="8"/>
      <name val="Calibri"/>
      <family val="2"/>
      <charset val="238"/>
    </font>
    <font>
      <sz val="11"/>
      <color indexed="9"/>
      <name val="Calibri"/>
      <family val="2"/>
      <charset val="238"/>
    </font>
    <font>
      <b/>
      <sz val="11"/>
      <name val="Arial"/>
      <family val="2"/>
      <charset val="238"/>
    </font>
    <font>
      <sz val="8"/>
      <name val="Arial"/>
      <family val="2"/>
      <charset val="238"/>
    </font>
    <font>
      <b/>
      <sz val="10"/>
      <name val="Univers CE"/>
      <family val="2"/>
      <charset val="238"/>
    </font>
    <font>
      <b/>
      <sz val="11"/>
      <color indexed="8"/>
      <name val="Calibri"/>
      <family val="2"/>
      <charset val="238"/>
    </font>
    <font>
      <sz val="8"/>
      <name val="MS Sans Serif"/>
      <family val="2"/>
      <charset val="238"/>
    </font>
    <font>
      <sz val="8"/>
      <name val="MS Sans Serif"/>
      <family val="2"/>
      <charset val="1"/>
    </font>
    <font>
      <sz val="9"/>
      <name val="Arial"/>
      <family val="2"/>
      <charset val="238"/>
    </font>
    <font>
      <sz val="8"/>
      <name val="CG Times (E1)"/>
      <charset val="238"/>
    </font>
    <font>
      <sz val="8"/>
      <name val="Times New Roman"/>
      <family val="1"/>
      <charset val="238"/>
    </font>
    <font>
      <sz val="8"/>
      <color indexed="8"/>
      <name val="Arial"/>
      <family val="2"/>
      <charset val="238"/>
    </font>
    <font>
      <u/>
      <sz val="8"/>
      <color theme="10"/>
      <name val="Trebuchet MS"/>
      <family val="2"/>
      <charset val="238"/>
    </font>
    <font>
      <u/>
      <sz val="8"/>
      <color theme="10"/>
      <name val="MS Sans Serif"/>
      <family val="2"/>
      <charset val="238"/>
    </font>
    <font>
      <sz val="11"/>
      <color indexed="20"/>
      <name val="Calibri"/>
      <family val="2"/>
      <charset val="238"/>
    </font>
    <font>
      <shadow/>
      <sz val="8"/>
      <color indexed="12"/>
      <name val="Times New Roman"/>
      <family val="1"/>
      <charset val="238"/>
    </font>
    <font>
      <b/>
      <sz val="11"/>
      <color indexed="9"/>
      <name val="Calibri"/>
      <family val="2"/>
      <charset val="238"/>
    </font>
    <font>
      <sz val="10"/>
      <name val="Univers (WN)"/>
      <charset val="238"/>
    </font>
    <font>
      <b/>
      <sz val="8"/>
      <name val="Arial"/>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1"/>
      <name val="Arial"/>
      <family val="2"/>
      <charset val="238"/>
    </font>
    <font>
      <sz val="8"/>
      <name val="Trebuchet MS"/>
      <family val="2"/>
      <charset val="238"/>
    </font>
    <font>
      <sz val="12"/>
      <name val="formata"/>
    </font>
    <font>
      <sz val="11"/>
      <name val="Calibri"/>
      <family val="2"/>
    </font>
    <font>
      <sz val="12"/>
      <name val="Times New Roman CE"/>
      <charset val="238"/>
    </font>
    <font>
      <sz val="10"/>
      <name val="Univers (E1)"/>
      <charset val="238"/>
    </font>
    <font>
      <b/>
      <i/>
      <sz val="10"/>
      <name val="Arial CE"/>
      <family val="2"/>
      <charset val="238"/>
    </font>
    <font>
      <b/>
      <sz val="10"/>
      <color indexed="8"/>
      <name val="Arial CE"/>
      <family val="2"/>
      <charset val="238"/>
    </font>
    <font>
      <b/>
      <sz val="10"/>
      <name val="Arial CE"/>
      <family val="2"/>
      <charset val="238"/>
    </font>
    <font>
      <sz val="11"/>
      <color indexed="10"/>
      <name val="Calibri"/>
      <family val="2"/>
      <charset val="238"/>
    </font>
    <font>
      <sz val="10"/>
      <color rgb="FF000000"/>
      <name val="Arial"/>
      <family val="2"/>
      <charset val="238"/>
    </font>
    <font>
      <b/>
      <sz val="10"/>
      <color rgb="FF000000"/>
      <name val="Arial"/>
      <family val="2"/>
      <charset val="238"/>
    </font>
    <font>
      <sz val="8"/>
      <color rgb="FF000000"/>
      <name val="Arial"/>
      <family val="2"/>
      <charset val="238"/>
    </font>
    <font>
      <sz val="1"/>
      <color rgb="FF000000"/>
      <name val="Arial"/>
      <family val="2"/>
      <charset val="238"/>
    </font>
    <font>
      <b/>
      <sz val="8"/>
      <color rgb="FF000000"/>
      <name val="Arial"/>
      <family val="2"/>
      <charset val="238"/>
    </font>
    <font>
      <sz val="11"/>
      <color indexed="17"/>
      <name val="Calibri"/>
      <family val="2"/>
      <charset val="238"/>
    </font>
    <font>
      <i/>
      <sz val="10"/>
      <name val="Times New Roman"/>
      <family val="1"/>
    </font>
    <font>
      <b/>
      <sz val="12"/>
      <name val="Univers (WN)"/>
      <charset val="238"/>
    </font>
    <font>
      <b/>
      <sz val="10"/>
      <name val="Univers (WN)"/>
      <charset val="238"/>
    </font>
    <font>
      <sz val="9"/>
      <name val="Arial CE"/>
      <family val="2"/>
      <charset val="238"/>
    </font>
    <font>
      <sz val="11"/>
      <color indexed="62"/>
      <name val="Calibri"/>
      <family val="2"/>
      <charset val="238"/>
    </font>
    <font>
      <i/>
      <sz val="8"/>
      <color indexed="57"/>
      <name val="Arial"/>
      <family val="2"/>
      <charset val="238"/>
    </font>
    <font>
      <i/>
      <sz val="8"/>
      <color indexed="17"/>
      <name val="Arial"/>
      <family val="2"/>
      <charset val="238"/>
    </font>
    <font>
      <b/>
      <sz val="11"/>
      <color indexed="10"/>
      <name val="Calibri"/>
      <family val="2"/>
      <charset val="238"/>
    </font>
    <font>
      <b/>
      <sz val="11"/>
      <color indexed="63"/>
      <name val="Calibri"/>
      <family val="2"/>
      <charset val="238"/>
    </font>
    <font>
      <i/>
      <sz val="11"/>
      <color indexed="23"/>
      <name val="Calibri"/>
      <family val="2"/>
      <charset val="238"/>
    </font>
    <font>
      <b/>
      <sz val="12"/>
      <name val="Arial CE"/>
      <family val="2"/>
      <charset val="238"/>
    </font>
    <font>
      <b/>
      <sz val="11"/>
      <name val="Arial CE"/>
      <family val="2"/>
      <charset val="238"/>
    </font>
    <font>
      <b/>
      <sz val="9"/>
      <name val="Arial CE"/>
      <family val="2"/>
      <charset val="238"/>
    </font>
    <font>
      <sz val="10"/>
      <color rgb="FF0000FF"/>
      <name val="Times New Roman CE"/>
      <charset val="238"/>
    </font>
    <font>
      <sz val="8"/>
      <name val="MS Sans Serif"/>
      <charset val="1"/>
    </font>
    <font>
      <b/>
      <sz val="14"/>
      <name val="Arial CE"/>
      <family val="2"/>
      <charset val="238"/>
    </font>
    <font>
      <b/>
      <sz val="8"/>
      <name val="Arial CE"/>
      <family val="2"/>
      <charset val="238"/>
    </font>
    <font>
      <sz val="8"/>
      <name val="Arial CE"/>
      <family val="2"/>
      <charset val="238"/>
    </font>
    <font>
      <sz val="7"/>
      <name val="Arial CE"/>
      <family val="2"/>
      <charset val="238"/>
    </font>
    <font>
      <b/>
      <sz val="11"/>
      <color indexed="18"/>
      <name val="Arial CE"/>
      <family val="2"/>
      <charset val="238"/>
    </font>
    <font>
      <b/>
      <sz val="10"/>
      <color indexed="18"/>
      <name val="Arial CE"/>
      <family val="2"/>
      <charset val="238"/>
    </font>
    <font>
      <sz val="8"/>
      <color indexed="63"/>
      <name val="Arial CE"/>
      <family val="2"/>
      <charset val="238"/>
    </font>
    <font>
      <sz val="8"/>
      <color indexed="61"/>
      <name val="Arial CE"/>
      <family val="2"/>
      <charset val="238"/>
    </font>
    <font>
      <i/>
      <sz val="8"/>
      <color indexed="12"/>
      <name val="Arial CE"/>
      <family val="2"/>
      <charset val="238"/>
    </font>
    <font>
      <sz val="8"/>
      <name val="Arial CE"/>
      <family val="2"/>
    </font>
    <font>
      <sz val="8"/>
      <color rgb="FF3366FF"/>
      <name val="Arial CE"/>
      <family val="2"/>
      <charset val="238"/>
    </font>
    <font>
      <sz val="8"/>
      <color rgb="FF969696"/>
      <name val="Arial CE"/>
      <family val="2"/>
      <charset val="238"/>
    </font>
    <font>
      <b/>
      <sz val="12"/>
      <color rgb="FF960000"/>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sz val="8"/>
      <color rgb="FF003366"/>
      <name val="Arial CE"/>
      <family val="2"/>
      <charset val="238"/>
    </font>
    <font>
      <i/>
      <sz val="8"/>
      <color rgb="FF0000FF"/>
      <name val="Arial CE"/>
      <family val="2"/>
      <charset val="238"/>
    </font>
    <font>
      <b/>
      <sz val="14"/>
      <color indexed="10"/>
      <name val="Arial"/>
      <family val="2"/>
      <charset val="238"/>
    </font>
    <font>
      <sz val="7"/>
      <name val="Arial"/>
      <family val="2"/>
      <charset val="238"/>
    </font>
    <font>
      <sz val="11"/>
      <color indexed="8"/>
      <name val="Arial"/>
      <family val="2"/>
      <charset val="238"/>
    </font>
    <font>
      <b/>
      <sz val="14"/>
      <color indexed="16"/>
      <name val="Arial"/>
      <family val="2"/>
      <charset val="238"/>
    </font>
    <font>
      <b/>
      <sz val="9"/>
      <color indexed="16"/>
      <name val="Arial"/>
      <family val="2"/>
      <charset val="238"/>
    </font>
    <font>
      <i/>
      <sz val="10"/>
      <color indexed="10"/>
      <name val="Arial"/>
      <family val="2"/>
      <charset val="238"/>
    </font>
    <font>
      <b/>
      <i/>
      <sz val="10"/>
      <color indexed="10"/>
      <name val="Arial"/>
      <family val="2"/>
      <charset val="238"/>
    </font>
    <font>
      <i/>
      <sz val="10"/>
      <name val="Arial"/>
      <family val="2"/>
      <charset val="238"/>
    </font>
    <font>
      <b/>
      <u/>
      <sz val="12"/>
      <color indexed="10"/>
      <name val="Arial"/>
      <family val="2"/>
      <charset val="238"/>
    </font>
    <font>
      <b/>
      <sz val="16"/>
      <name val="Trebuchet MS"/>
      <family val="2"/>
      <charset val="238"/>
    </font>
    <font>
      <sz val="9"/>
      <color indexed="55"/>
      <name val="Trebuchet MS"/>
      <family val="2"/>
      <charset val="238"/>
    </font>
    <font>
      <b/>
      <sz val="12"/>
      <name val="Trebuchet MS"/>
      <family val="2"/>
      <charset val="238"/>
    </font>
    <font>
      <sz val="9"/>
      <name val="Trebuchet MS"/>
      <family val="2"/>
      <charset val="238"/>
    </font>
    <font>
      <b/>
      <sz val="12"/>
      <color indexed="16"/>
      <name val="Trebuchet MS"/>
      <family val="2"/>
      <charset val="238"/>
    </font>
    <font>
      <b/>
      <sz val="12"/>
      <color indexed="37"/>
      <name val="Trebuchet MS"/>
      <family val="2"/>
      <charset val="238"/>
    </font>
    <font>
      <sz val="12"/>
      <color indexed="56"/>
      <name val="Trebuchet MS"/>
      <family val="2"/>
      <charset val="238"/>
    </font>
    <font>
      <sz val="10"/>
      <color indexed="56"/>
      <name val="Trebuchet MS"/>
      <family val="2"/>
      <charset val="238"/>
    </font>
    <font>
      <sz val="9"/>
      <color indexed="8"/>
      <name val="Trebuchet MS"/>
      <family val="2"/>
      <charset val="238"/>
    </font>
    <font>
      <sz val="8"/>
      <color indexed="56"/>
      <name val="Trebuchet MS"/>
      <family val="2"/>
      <charset val="238"/>
    </font>
    <font>
      <sz val="7"/>
      <color indexed="8"/>
      <name val="Tahoma"/>
      <family val="2"/>
      <charset val="238"/>
    </font>
    <font>
      <sz val="8"/>
      <name val="Trebuchet MS"/>
      <family val="2"/>
      <charset val="1"/>
    </font>
    <font>
      <sz val="8"/>
      <color indexed="8"/>
      <name val="Tahoma"/>
      <family val="2"/>
      <charset val="238"/>
    </font>
    <font>
      <sz val="12"/>
      <color indexed="16"/>
      <name val="Trebuchet MS"/>
      <family val="2"/>
      <charset val="238"/>
    </font>
    <font>
      <b/>
      <sz val="8"/>
      <name val="Trebuchet MS"/>
      <family val="2"/>
      <charset val="238"/>
    </font>
    <font>
      <i/>
      <sz val="8"/>
      <name val="Trebuchet MS"/>
      <family val="2"/>
      <charset val="238"/>
    </font>
    <font>
      <sz val="8"/>
      <color indexed="63"/>
      <name val="Trebuchet MS"/>
      <family val="2"/>
      <charset val="238"/>
    </font>
    <font>
      <sz val="8"/>
      <color indexed="23"/>
      <name val="Trebuchet MS"/>
      <family val="2"/>
      <charset val="238"/>
    </font>
    <font>
      <sz val="8"/>
      <color rgb="FFFF0000"/>
      <name val="Trebuchet MS"/>
      <family val="2"/>
      <charset val="238"/>
    </font>
    <font>
      <sz val="8"/>
      <color rgb="FF3366FF"/>
      <name val="Arial CE"/>
      <family val="2"/>
      <charset val="238"/>
    </font>
    <font>
      <b/>
      <sz val="14"/>
      <name val="Arial CE"/>
      <family val="2"/>
      <charset val="238"/>
    </font>
    <font>
      <sz val="8"/>
      <color rgb="FF969696"/>
      <name val="Arial CE"/>
      <family val="2"/>
      <charset val="238"/>
    </font>
    <font>
      <b/>
      <sz val="11"/>
      <name val="Arial CE"/>
      <family val="2"/>
      <charset val="238"/>
    </font>
    <font>
      <b/>
      <sz val="10"/>
      <name val="Arial CE"/>
      <family val="2"/>
      <charset val="238"/>
    </font>
    <font>
      <b/>
      <sz val="12"/>
      <color rgb="FF960000"/>
      <name val="Arial CE"/>
      <family val="2"/>
      <charset val="238"/>
    </font>
    <font>
      <b/>
      <sz val="12"/>
      <name val="Arial CE"/>
      <family val="2"/>
      <charset val="238"/>
    </font>
    <font>
      <sz val="9"/>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b/>
      <sz val="8"/>
      <name val="Arial CE"/>
      <family val="2"/>
      <charset val="238"/>
    </font>
    <font>
      <sz val="8"/>
      <color rgb="FF003366"/>
      <name val="Arial CE"/>
      <family val="2"/>
      <charset val="238"/>
    </font>
    <font>
      <sz val="7"/>
      <color rgb="FF969696"/>
      <name val="Arial CE"/>
      <family val="2"/>
      <charset val="238"/>
    </font>
    <font>
      <i/>
      <sz val="7"/>
      <color rgb="FF969696"/>
      <name val="Arial CE"/>
      <family val="2"/>
      <charset val="238"/>
    </font>
    <font>
      <i/>
      <sz val="8"/>
      <color rgb="FF0000FF"/>
      <name val="Arial CE"/>
      <family val="2"/>
      <charset val="238"/>
    </font>
    <font>
      <sz val="8"/>
      <name val="Trebuchet MS"/>
      <family val="2"/>
    </font>
    <font>
      <sz val="16"/>
      <name val="MS Sans Serif"/>
      <family val="2"/>
      <charset val="238"/>
    </font>
    <font>
      <b/>
      <sz val="18"/>
      <name val="Times New Roman CE"/>
      <family val="1"/>
      <charset val="238"/>
    </font>
    <font>
      <sz val="11"/>
      <name val="Arial CE"/>
      <family val="2"/>
      <charset val="238"/>
    </font>
    <font>
      <sz val="8"/>
      <name val="Times New Roman CE"/>
      <charset val="238"/>
    </font>
    <font>
      <sz val="9"/>
      <name val="Trebuchet MS"/>
      <family val="2"/>
    </font>
    <font>
      <sz val="12"/>
      <name val="Times New Roman"/>
      <family val="1"/>
      <charset val="238"/>
    </font>
    <font>
      <sz val="9"/>
      <color indexed="8"/>
      <name val="Trebuchet MS"/>
      <family val="2"/>
    </font>
    <font>
      <b/>
      <sz val="12"/>
      <color indexed="16"/>
      <name val="Trebuchet MS"/>
      <family val="2"/>
    </font>
    <font>
      <b/>
      <sz val="10"/>
      <color indexed="16"/>
      <name val="Trebuchet MS"/>
      <family val="2"/>
    </font>
    <font>
      <sz val="8"/>
      <color indexed="16"/>
      <name val="Trebuchet MS"/>
      <family val="2"/>
    </font>
    <font>
      <b/>
      <sz val="8"/>
      <name val="Trebuchet MS"/>
      <family val="2"/>
    </font>
    <font>
      <b/>
      <sz val="9"/>
      <color indexed="56"/>
      <name val="Arial CE"/>
      <family val="2"/>
      <charset val="238"/>
    </font>
    <font>
      <b/>
      <sz val="9"/>
      <color indexed="56"/>
      <name val="Times New Roman CE"/>
      <charset val="238"/>
    </font>
    <font>
      <b/>
      <sz val="8"/>
      <name val="Arial"/>
      <family val="2"/>
    </font>
    <font>
      <vertAlign val="superscript"/>
      <sz val="8"/>
      <name val="Arial CE"/>
      <family val="2"/>
      <charset val="238"/>
    </font>
    <font>
      <i/>
      <sz val="8"/>
      <name val="Arial"/>
      <family val="2"/>
      <charset val="238"/>
    </font>
    <font>
      <i/>
      <sz val="8"/>
      <name val="Arial CE"/>
      <family val="2"/>
      <charset val="238"/>
    </font>
    <font>
      <sz val="10"/>
      <name val="Arial CE"/>
      <charset val="238"/>
    </font>
    <font>
      <sz val="8"/>
      <name val="Arial"/>
      <family val="2"/>
    </font>
    <font>
      <vertAlign val="superscript"/>
      <sz val="8"/>
      <name val="Arial"/>
      <family val="2"/>
      <charset val="238"/>
    </font>
    <font>
      <sz val="8"/>
      <color rgb="FF3366FF"/>
      <name val="Arial CE"/>
    </font>
    <font>
      <b/>
      <sz val="14"/>
      <name val="Arial CE"/>
    </font>
    <font>
      <sz val="8"/>
      <color rgb="FF969696"/>
      <name val="Arial CE"/>
    </font>
    <font>
      <b/>
      <sz val="11"/>
      <name val="Arial CE"/>
    </font>
    <font>
      <b/>
      <sz val="10"/>
      <name val="Arial CE"/>
    </font>
    <font>
      <b/>
      <sz val="12"/>
      <color rgb="FF960000"/>
      <name val="Arial CE"/>
    </font>
    <font>
      <b/>
      <sz val="12"/>
      <name val="Arial CE"/>
    </font>
    <font>
      <sz val="9"/>
      <name val="Arial CE"/>
    </font>
    <font>
      <b/>
      <sz val="12"/>
      <color rgb="FF800000"/>
      <name val="Arial CE"/>
    </font>
    <font>
      <sz val="12"/>
      <color rgb="FF003366"/>
      <name val="Arial CE"/>
    </font>
    <font>
      <sz val="10"/>
      <color rgb="FF003366"/>
      <name val="Arial CE"/>
    </font>
    <font>
      <sz val="9"/>
      <color rgb="FF969696"/>
      <name val="Arial CE"/>
    </font>
    <font>
      <sz val="8"/>
      <color rgb="FF960000"/>
      <name val="Arial CE"/>
    </font>
    <font>
      <b/>
      <sz val="8"/>
      <name val="Arial CE"/>
    </font>
    <font>
      <sz val="8"/>
      <color rgb="FF003366"/>
      <name val="Arial CE"/>
    </font>
    <font>
      <sz val="7"/>
      <color rgb="FF969696"/>
      <name val="Arial CE"/>
    </font>
    <font>
      <i/>
      <sz val="7"/>
      <color rgb="FF969696"/>
      <name val="Arial CE"/>
    </font>
    <font>
      <i/>
      <sz val="8"/>
      <color rgb="FF0000FF"/>
      <name val="Arial CE"/>
    </font>
    <font>
      <sz val="9"/>
      <color rgb="FF969696"/>
      <name val="Trebuchet MS"/>
      <family val="2"/>
      <charset val="238"/>
    </font>
    <font>
      <sz val="9"/>
      <color rgb="FF000000"/>
      <name val="Trebuchet MS"/>
      <family val="2"/>
      <charset val="238"/>
    </font>
    <font>
      <b/>
      <sz val="12"/>
      <color rgb="FF800000"/>
      <name val="Trebuchet MS"/>
      <family val="2"/>
      <charset val="238"/>
    </font>
    <font>
      <sz val="8"/>
      <color rgb="FF800000"/>
      <name val="Trebuchet MS"/>
      <family val="2"/>
      <charset val="238"/>
    </font>
    <font>
      <sz val="8"/>
      <color rgb="FF003366"/>
      <name val="Trebuchet MS"/>
      <family val="2"/>
      <charset val="238"/>
    </font>
    <font>
      <sz val="12"/>
      <color rgb="FF003366"/>
      <name val="Trebuchet MS"/>
      <family val="2"/>
      <charset val="238"/>
    </font>
    <font>
      <sz val="8"/>
      <color rgb="FF969696"/>
      <name val="Trebuchet MS"/>
      <family val="2"/>
      <charset val="238"/>
    </font>
    <font>
      <sz val="7"/>
      <color rgb="FF969696"/>
      <name val="Trebuchet MS"/>
      <family val="2"/>
      <charset val="238"/>
    </font>
    <font>
      <i/>
      <sz val="7"/>
      <color rgb="FF969696"/>
      <name val="Trebuchet MS"/>
      <family val="2"/>
      <charset val="238"/>
    </font>
    <font>
      <sz val="8"/>
      <color rgb="FFFF0000"/>
      <name val="Trebuchet MS"/>
      <family val="2"/>
      <charset val="1"/>
    </font>
    <font>
      <sz val="9"/>
      <color rgb="FF000000"/>
      <name val="Calibri"/>
      <family val="2"/>
      <charset val="238"/>
    </font>
    <font>
      <b/>
      <sz val="12.5"/>
      <color indexed="12"/>
      <name val="Times New Roman CE"/>
      <family val="1"/>
      <charset val="238"/>
    </font>
    <font>
      <b/>
      <sz val="10"/>
      <color indexed="12"/>
      <name val="Times New Roman CE"/>
      <family val="1"/>
      <charset val="238"/>
    </font>
    <font>
      <b/>
      <sz val="13"/>
      <color indexed="12"/>
      <name val="Times New Roman CE"/>
      <family val="1"/>
      <charset val="238"/>
    </font>
    <font>
      <b/>
      <sz val="24"/>
      <color indexed="12"/>
      <name val="Times New Roman CE"/>
      <family val="1"/>
      <charset val="238"/>
    </font>
    <font>
      <b/>
      <sz val="14"/>
      <color indexed="12"/>
      <name val="Times New Roman CE"/>
      <family val="1"/>
      <charset val="238"/>
    </font>
    <font>
      <b/>
      <sz val="13.5"/>
      <color indexed="12"/>
      <name val="Times New Roman CE"/>
      <family val="1"/>
      <charset val="238"/>
    </font>
    <font>
      <b/>
      <sz val="16"/>
      <color indexed="12"/>
      <name val="Times New Roman CE"/>
      <family val="1"/>
      <charset val="238"/>
    </font>
    <font>
      <sz val="20"/>
      <color indexed="12"/>
      <name val="Times New Roman CE"/>
      <family val="1"/>
      <charset val="238"/>
    </font>
    <font>
      <sz val="20"/>
      <name val="Times New Roman CE"/>
      <family val="1"/>
      <charset val="238"/>
    </font>
    <font>
      <sz val="14"/>
      <color indexed="12"/>
      <name val="Times New Roman CE"/>
      <family val="1"/>
      <charset val="238"/>
    </font>
    <font>
      <b/>
      <sz val="12"/>
      <color indexed="12"/>
      <name val="Times New Roman CE"/>
      <family val="1"/>
      <charset val="238"/>
    </font>
    <font>
      <b/>
      <sz val="9"/>
      <color indexed="12"/>
      <name val="Times New Roman CE"/>
      <family val="1"/>
      <charset val="238"/>
    </font>
    <font>
      <b/>
      <sz val="11"/>
      <color indexed="12"/>
      <name val="Times New Roman"/>
      <family val="1"/>
    </font>
    <font>
      <b/>
      <sz val="16"/>
      <name val="Times New Roman"/>
      <family val="1"/>
    </font>
    <font>
      <b/>
      <sz val="14"/>
      <name val="Times New Roman"/>
      <family val="1"/>
    </font>
    <font>
      <b/>
      <sz val="14"/>
      <color indexed="12"/>
      <name val="Times New Roman"/>
      <family val="1"/>
    </font>
    <font>
      <b/>
      <sz val="11"/>
      <name val="Times New Roman"/>
      <family val="1"/>
    </font>
    <font>
      <b/>
      <sz val="12"/>
      <color indexed="12"/>
      <name val="Times New Roman"/>
      <family val="1"/>
      <charset val="238"/>
    </font>
    <font>
      <sz val="12"/>
      <name val="Trebuchet MS"/>
      <family val="2"/>
      <charset val="238"/>
    </font>
  </fonts>
  <fills count="40">
    <fill>
      <patternFill patternType="none"/>
    </fill>
    <fill>
      <patternFill patternType="gray125"/>
    </fill>
    <fill>
      <patternFill patternType="solid">
        <fgColor rgb="FFD2D2D2"/>
      </patternFill>
    </fill>
    <fill>
      <patternFill patternType="solid">
        <fgColor rgb="FFFFEB9C"/>
      </patternFill>
    </fill>
    <fill>
      <patternFill patternType="solid">
        <fgColor indexed="9"/>
        <bgColor indexed="64"/>
      </patternFill>
    </fill>
    <fill>
      <patternFill patternType="solid">
        <fgColor rgb="FFFFFF99"/>
        <bgColor indexed="64"/>
      </patternFill>
    </fill>
    <fill>
      <patternFill patternType="solid">
        <fgColor theme="7" tint="0.79998168889431442"/>
        <bgColor indexed="64"/>
      </patternFill>
    </fill>
    <fill>
      <patternFill patternType="solid">
        <fgColor indexed="13"/>
        <bgColor indexed="64"/>
      </patternFill>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3"/>
        <bgColor indexed="64"/>
      </patternFill>
    </fill>
    <fill>
      <patternFill patternType="solid">
        <fgColor indexed="46"/>
        <bgColor indexed="45"/>
      </patternFill>
    </fill>
    <fill>
      <patternFill patternType="solid">
        <fgColor indexed="55"/>
        <bgColor indexed="23"/>
      </patternFill>
    </fill>
    <fill>
      <patternFill patternType="solid">
        <fgColor indexed="26"/>
        <bgColor indexed="9"/>
      </patternFill>
    </fill>
    <fill>
      <patternFill patternType="gray0625"/>
    </fill>
    <fill>
      <patternFill patternType="solid">
        <fgColor indexed="9"/>
        <bgColor indexed="26"/>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9"/>
      </patternFill>
    </fill>
    <fill>
      <patternFill patternType="solid">
        <fgColor indexed="13"/>
        <bgColor indexed="34"/>
      </patternFill>
    </fill>
    <fill>
      <patternFill patternType="solid">
        <fgColor indexed="42"/>
        <bgColor indexed="31"/>
      </patternFill>
    </fill>
    <fill>
      <patternFill patternType="solid">
        <fgColor indexed="31"/>
        <bgColor indexed="42"/>
      </patternFill>
    </fill>
    <fill>
      <patternFill patternType="solid">
        <fgColor indexed="22"/>
        <bgColor indexed="31"/>
      </patternFill>
    </fill>
    <fill>
      <patternFill patternType="solid">
        <fgColor rgb="FFC0C0C0"/>
      </patternFill>
    </fill>
    <fill>
      <patternFill patternType="solid">
        <fgColor indexed="22"/>
      </patternFill>
    </fill>
    <fill>
      <patternFill patternType="solid">
        <fgColor rgb="FFD6E1EE"/>
        <bgColor indexed="64"/>
      </patternFill>
    </fill>
    <fill>
      <patternFill patternType="solid">
        <fgColor rgb="FFDBDBDB"/>
        <bgColor indexed="64"/>
      </patternFill>
    </fill>
    <fill>
      <patternFill patternType="solid">
        <fgColor theme="0"/>
        <bgColor indexed="64"/>
      </patternFill>
    </fill>
    <fill>
      <patternFill patternType="solid">
        <fgColor theme="4" tint="0.39997558519241921"/>
        <bgColor indexed="64"/>
      </patternFill>
    </fill>
    <fill>
      <patternFill patternType="solid">
        <fgColor rgb="FF99CCFF"/>
        <bgColor indexed="64"/>
      </patternFill>
    </fill>
    <fill>
      <patternFill patternType="solid">
        <fgColor rgb="FFC0C0C0"/>
        <bgColor rgb="FFCCCCFF"/>
      </patternFill>
    </fill>
  </fills>
  <borders count="145">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thin">
        <color indexed="64"/>
      </right>
      <top style="thin">
        <color indexed="64"/>
      </top>
      <bottom style="thin">
        <color indexed="64"/>
      </bottom>
      <diagonal/>
    </border>
    <border>
      <left/>
      <right/>
      <top/>
      <bottom style="dotted">
        <color indexed="23"/>
      </bottom>
      <diagonal/>
    </border>
    <border>
      <left style="hair">
        <color indexed="64"/>
      </left>
      <right/>
      <top style="thin">
        <color indexed="64"/>
      </top>
      <bottom style="thin">
        <color indexed="64"/>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style="thin">
        <color indexed="64"/>
      </right>
      <top/>
      <bottom style="thin">
        <color indexed="64"/>
      </bottom>
      <diagonal/>
    </border>
    <border>
      <left/>
      <right/>
      <top style="thin">
        <color indexed="64"/>
      </top>
      <bottom/>
      <diagonal/>
    </border>
    <border>
      <left/>
      <right/>
      <top style="thin">
        <color indexed="55"/>
      </top>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8"/>
      </bottom>
      <diagonal/>
    </border>
    <border>
      <left style="dotted">
        <color indexed="8"/>
      </left>
      <right style="dotted">
        <color indexed="8"/>
      </right>
      <top style="thin">
        <color indexed="8"/>
      </top>
      <bottom style="thin">
        <color indexed="8"/>
      </bottom>
      <diagonal/>
    </border>
    <border>
      <left/>
      <right/>
      <top style="thin">
        <color indexed="8"/>
      </top>
      <bottom style="thin">
        <color indexed="8"/>
      </bottom>
      <diagonal/>
    </border>
    <border>
      <left style="dotted">
        <color indexed="64"/>
      </left>
      <right style="dotted">
        <color indexed="64"/>
      </right>
      <top style="thin">
        <color indexed="64"/>
      </top>
      <bottom style="thin">
        <color indexed="64"/>
      </bottom>
      <diagonal/>
    </border>
    <border>
      <left/>
      <right style="thin">
        <color indexed="8"/>
      </right>
      <top style="thin">
        <color indexed="8"/>
      </top>
      <bottom style="thin">
        <color indexed="8"/>
      </bottom>
      <diagonal/>
    </border>
    <border>
      <left style="dotted">
        <color indexed="8"/>
      </left>
      <right style="dotted">
        <color indexed="8"/>
      </right>
      <top style="thin">
        <color indexed="64"/>
      </top>
      <bottom style="thin">
        <color indexed="64"/>
      </bottom>
      <diagonal/>
    </border>
    <border>
      <left style="thin">
        <color indexed="8"/>
      </left>
      <right style="thin">
        <color indexed="8"/>
      </right>
      <top/>
      <bottom style="medium">
        <color indexed="8"/>
      </bottom>
      <diagonal/>
    </border>
    <border>
      <left/>
      <right style="dotted">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right/>
      <top style="thin">
        <color indexed="8"/>
      </top>
      <bottom/>
      <diagonal/>
    </border>
    <border>
      <left/>
      <right/>
      <top/>
      <bottom style="hair">
        <color indexed="55"/>
      </bottom>
      <diagonal/>
    </border>
    <border>
      <left/>
      <right/>
      <top/>
      <bottom style="thin">
        <color indexed="8"/>
      </bottom>
      <diagonal/>
    </border>
    <border>
      <left style="hair">
        <color indexed="55"/>
      </left>
      <right/>
      <top style="hair">
        <color indexed="55"/>
      </top>
      <bottom style="hair">
        <color indexed="55"/>
      </bottom>
      <diagonal/>
    </border>
    <border>
      <left/>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right style="hair">
        <color indexed="55"/>
      </right>
      <top style="hair">
        <color indexed="55"/>
      </top>
      <bottom style="hair">
        <color indexed="55"/>
      </bottom>
      <diagonal/>
    </border>
    <border>
      <left/>
      <right style="hair">
        <color indexed="8"/>
      </right>
      <top/>
      <bottom style="hair">
        <color indexed="8"/>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tted">
        <color indexed="55"/>
      </left>
      <right/>
      <top style="dotted">
        <color indexed="55"/>
      </top>
      <bottom style="dotted">
        <color indexed="55"/>
      </bottom>
      <diagonal/>
    </border>
    <border>
      <left/>
      <right/>
      <top style="dotted">
        <color indexed="55"/>
      </top>
      <bottom style="dotted">
        <color indexed="55"/>
      </bottom>
      <diagonal/>
    </border>
    <border>
      <left/>
      <right/>
      <top style="dotted">
        <color indexed="55"/>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hair">
        <color indexed="8"/>
      </right>
      <top style="dotted">
        <color indexed="64"/>
      </top>
      <bottom style="dotted">
        <color indexed="64"/>
      </bottom>
      <diagonal/>
    </border>
    <border>
      <left style="hair">
        <color indexed="8"/>
      </left>
      <right style="hair">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12"/>
      </bottom>
      <diagonal/>
    </border>
    <border>
      <left style="thin">
        <color indexed="9"/>
      </left>
      <right/>
      <top style="thin">
        <color indexed="9"/>
      </top>
      <bottom style="thin">
        <color indexed="12"/>
      </bottom>
      <diagonal/>
    </border>
    <border>
      <left/>
      <right/>
      <top style="thin">
        <color indexed="9"/>
      </top>
      <bottom/>
      <diagonal/>
    </border>
    <border>
      <left/>
      <right/>
      <top style="thin">
        <color indexed="12"/>
      </top>
      <bottom style="thin">
        <color indexed="12"/>
      </bottom>
      <diagonal/>
    </border>
  </borders>
  <cellStyleXfs count="481">
    <xf numFmtId="0" fontId="0" fillId="0" borderId="0"/>
    <xf numFmtId="0" fontId="4" fillId="0" borderId="0"/>
    <xf numFmtId="0" fontId="33" fillId="0" borderId="0"/>
    <xf numFmtId="0" fontId="33" fillId="0" borderId="0"/>
    <xf numFmtId="0" fontId="33" fillId="0" borderId="0"/>
    <xf numFmtId="0" fontId="34" fillId="0" borderId="0"/>
    <xf numFmtId="0" fontId="33" fillId="0" borderId="0"/>
    <xf numFmtId="0" fontId="34" fillId="0" borderId="0"/>
    <xf numFmtId="0" fontId="34" fillId="0" borderId="0"/>
    <xf numFmtId="0" fontId="34" fillId="0" borderId="0"/>
    <xf numFmtId="0" fontId="34" fillId="0" borderId="0"/>
    <xf numFmtId="49" fontId="35" fillId="0" borderId="0"/>
    <xf numFmtId="0" fontId="33" fillId="0" borderId="0"/>
    <xf numFmtId="0" fontId="34" fillId="0" borderId="0"/>
    <xf numFmtId="0" fontId="34" fillId="0" borderId="0"/>
    <xf numFmtId="0" fontId="34" fillId="0" borderId="0"/>
    <xf numFmtId="0" fontId="36" fillId="0" borderId="0"/>
    <xf numFmtId="0" fontId="33" fillId="0" borderId="0"/>
    <xf numFmtId="0" fontId="34" fillId="0" borderId="0"/>
    <xf numFmtId="0" fontId="33" fillId="0" borderId="0"/>
    <xf numFmtId="0" fontId="33" fillId="0" borderId="0"/>
    <xf numFmtId="0" fontId="34" fillId="0" borderId="0"/>
    <xf numFmtId="0" fontId="34" fillId="0" borderId="0"/>
    <xf numFmtId="0" fontId="37" fillId="7" borderId="0" applyProtection="0"/>
    <xf numFmtId="6" fontId="38" fillId="0" borderId="0" applyFont="0" applyFill="0" applyBorder="0" applyAlignment="0" applyProtection="0"/>
    <xf numFmtId="0" fontId="39" fillId="0" borderId="0"/>
    <xf numFmtId="8" fontId="38" fillId="0" borderId="0" applyFont="0" applyFill="0" applyBorder="0" applyAlignment="0" applyProtection="0"/>
    <xf numFmtId="0" fontId="34" fillId="0" borderId="0"/>
    <xf numFmtId="0" fontId="34" fillId="0" borderId="0"/>
    <xf numFmtId="0" fontId="34" fillId="0" borderId="0"/>
    <xf numFmtId="0" fontId="34" fillId="0" borderId="0"/>
    <xf numFmtId="0" fontId="36" fillId="0" borderId="0"/>
    <xf numFmtId="0" fontId="33" fillId="0" borderId="0"/>
    <xf numFmtId="0" fontId="33" fillId="0" borderId="0"/>
    <xf numFmtId="0" fontId="39" fillId="0" borderId="0"/>
    <xf numFmtId="0" fontId="39" fillId="0" borderId="0"/>
    <xf numFmtId="0" fontId="39" fillId="0" borderId="0"/>
    <xf numFmtId="49" fontId="4" fillId="0" borderId="36"/>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170" fontId="42" fillId="0" borderId="0" applyNumberFormat="0" applyFill="0" applyBorder="0" applyAlignment="0"/>
    <xf numFmtId="1" fontId="43" fillId="0" borderId="37" applyAlignment="0">
      <alignment horizontal="left" vertical="center"/>
    </xf>
    <xf numFmtId="171" fontId="44" fillId="17" borderId="38" applyNumberFormat="0" applyFont="0" applyFill="0" applyBorder="0" applyAlignment="0">
      <alignment horizontal="center"/>
    </xf>
    <xf numFmtId="0" fontId="45" fillId="0" borderId="39" applyNumberFormat="0" applyFill="0" applyAlignment="0" applyProtection="0"/>
    <xf numFmtId="0" fontId="45" fillId="0" borderId="39" applyNumberFormat="0" applyFill="0" applyAlignment="0" applyProtection="0"/>
    <xf numFmtId="0" fontId="45" fillId="0" borderId="39" applyNumberFormat="0" applyFill="0" applyAlignment="0" applyProtection="0"/>
    <xf numFmtId="0" fontId="45" fillId="0" borderId="39" applyNumberFormat="0" applyFill="0" applyAlignment="0" applyProtection="0"/>
    <xf numFmtId="3" fontId="4" fillId="0" borderId="0" applyFont="0" applyFill="0" applyBorder="0" applyAlignment="0" applyProtection="0"/>
    <xf numFmtId="164" fontId="39" fillId="0" borderId="0" applyFont="0" applyFill="0" applyBorder="0" applyAlignment="0" applyProtection="0"/>
    <xf numFmtId="165" fontId="39" fillId="0" borderId="0" applyFont="0" applyFill="0" applyBorder="0" applyAlignment="0" applyProtection="0"/>
    <xf numFmtId="172" fontId="38" fillId="0" borderId="0" applyFont="0" applyFill="0" applyBorder="0" applyAlignment="0" applyProtection="0"/>
    <xf numFmtId="173" fontId="38" fillId="0" borderId="0" applyFont="0" applyFill="0" applyBorder="0" applyAlignment="0" applyProtection="0"/>
    <xf numFmtId="174" fontId="39" fillId="0" borderId="0" applyFont="0" applyFill="0" applyBorder="0" applyAlignment="0" applyProtection="0"/>
    <xf numFmtId="175"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176" fontId="47" fillId="0" borderId="0" applyFill="0" applyBorder="0">
      <alignment vertical="top" wrapText="1"/>
      <protection locked="0"/>
    </xf>
    <xf numFmtId="43" fontId="46" fillId="0" borderId="0" applyFont="0" applyFill="0" applyBorder="0" applyAlignment="0" applyProtection="0">
      <alignment vertical="top" wrapText="1"/>
      <protection locked="0"/>
    </xf>
    <xf numFmtId="43" fontId="40" fillId="0" borderId="0" applyFont="0" applyFill="0" applyBorder="0" applyAlignment="0" applyProtection="0"/>
    <xf numFmtId="15" fontId="38" fillId="0" borderId="0" applyFont="0" applyFill="0" applyBorder="0" applyAlignment="0" applyProtection="0">
      <alignment horizontal="left"/>
    </xf>
    <xf numFmtId="0" fontId="48" fillId="0" borderId="40" applyProtection="0">
      <alignment horizontal="center" vertical="top" wrapText="1"/>
    </xf>
    <xf numFmtId="177" fontId="38" fillId="0" borderId="0" applyFont="0" applyFill="0" applyBorder="0" applyProtection="0">
      <alignment horizontal="left"/>
    </xf>
    <xf numFmtId="178" fontId="49" fillId="0" borderId="0" applyFont="0" applyFill="0" applyBorder="0" applyAlignment="0" applyProtection="0">
      <protection locked="0"/>
    </xf>
    <xf numFmtId="39" fontId="34" fillId="0" borderId="0" applyFont="0" applyFill="0" applyBorder="0" applyAlignment="0" applyProtection="0"/>
    <xf numFmtId="179" fontId="50" fillId="0" borderId="0" applyFont="0" applyFill="0" applyBorder="0" applyAlignment="0"/>
    <xf numFmtId="9" fontId="43" fillId="0" borderId="0">
      <alignment horizontal="right"/>
    </xf>
    <xf numFmtId="164" fontId="39" fillId="0" borderId="0" applyFont="0" applyFill="0" applyBorder="0" applyAlignment="0" applyProtection="0"/>
    <xf numFmtId="165" fontId="39" fillId="0" borderId="0" applyFont="0" applyFill="0" applyBorder="0" applyAlignment="0" applyProtection="0"/>
    <xf numFmtId="0" fontId="40" fillId="0" borderId="0"/>
    <xf numFmtId="0" fontId="51" fillId="0" borderId="0"/>
    <xf numFmtId="4" fontId="4" fillId="0" borderId="0" applyFont="0" applyFill="0" applyBorder="0" applyAlignment="0" applyProtection="0"/>
    <xf numFmtId="0" fontId="39"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wrapText="1"/>
      <protection locked="0"/>
    </xf>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37" fontId="55" fillId="0" borderId="0" applyFill="0" applyBorder="0" applyAlignment="0">
      <protection locked="0"/>
    </xf>
    <xf numFmtId="180" fontId="55" fillId="0" borderId="41" applyFill="0" applyBorder="0" applyAlignment="0">
      <alignment horizontal="center"/>
      <protection locked="0"/>
    </xf>
    <xf numFmtId="178" fontId="55" fillId="0" borderId="0" applyFill="0" applyBorder="0" applyAlignment="0">
      <protection locked="0"/>
    </xf>
    <xf numFmtId="178" fontId="55" fillId="0" borderId="0" applyFill="0" applyBorder="0" applyAlignment="0">
      <protection locked="0"/>
    </xf>
    <xf numFmtId="179" fontId="55" fillId="0" borderId="0" applyFill="0" applyBorder="0" applyAlignment="0" applyProtection="0">
      <protection locked="0"/>
    </xf>
    <xf numFmtId="0" fontId="39" fillId="0" borderId="0" applyNumberFormat="0" applyFill="0" applyBorder="0" applyProtection="0">
      <alignment horizontal="left"/>
    </xf>
    <xf numFmtId="0" fontId="56" fillId="19" borderId="42" applyNumberFormat="0" applyAlignment="0" applyProtection="0"/>
    <xf numFmtId="0" fontId="56" fillId="19" borderId="42" applyNumberFormat="0" applyAlignment="0" applyProtection="0"/>
    <xf numFmtId="0" fontId="56" fillId="19" borderId="42" applyNumberFormat="0" applyAlignment="0" applyProtection="0"/>
    <xf numFmtId="0" fontId="56" fillId="19" borderId="42"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181" fontId="4" fillId="0" borderId="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57" fillId="0" borderId="0" applyFont="0" applyFill="0" applyBorder="0" applyAlignment="0" applyProtection="0"/>
    <xf numFmtId="39" fontId="58" fillId="0" borderId="0">
      <alignment horizontal="right"/>
    </xf>
    <xf numFmtId="0" fontId="58" fillId="0" borderId="0">
      <alignment horizontal="left"/>
    </xf>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 fontId="4" fillId="20" borderId="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3" fillId="3" borderId="0" applyNumberFormat="0" applyBorder="0" applyAlignment="0" applyProtection="0"/>
    <xf numFmtId="170" fontId="64" fillId="0" borderId="0" applyFill="0" applyBorder="0" applyAlignment="0"/>
    <xf numFmtId="0" fontId="39" fillId="0" borderId="0"/>
    <xf numFmtId="0" fontId="39" fillId="0" borderId="0"/>
    <xf numFmtId="0" fontId="46" fillId="0" borderId="0" applyAlignment="0">
      <alignment vertical="top" wrapText="1"/>
      <protection locked="0"/>
    </xf>
    <xf numFmtId="0" fontId="46" fillId="0" borderId="0" applyAlignment="0">
      <alignment vertical="top" wrapText="1"/>
      <protection locked="0"/>
    </xf>
    <xf numFmtId="0" fontId="46" fillId="0" borderId="0" applyAlignment="0">
      <alignment vertical="top" wrapText="1"/>
      <protection locked="0"/>
    </xf>
    <xf numFmtId="0" fontId="65" fillId="0" borderId="0" applyAlignment="0">
      <alignment vertical="top" wrapText="1"/>
      <protection locked="0"/>
    </xf>
    <xf numFmtId="0" fontId="4" fillId="0" borderId="0"/>
    <xf numFmtId="0" fontId="4" fillId="0" borderId="0"/>
    <xf numFmtId="0" fontId="4" fillId="0" borderId="0"/>
    <xf numFmtId="0" fontId="4" fillId="0" borderId="0"/>
    <xf numFmtId="0" fontId="4" fillId="0" borderId="0"/>
    <xf numFmtId="0" fontId="47" fillId="0" borderId="0">
      <alignment vertical="top" wrapText="1"/>
      <protection locked="0"/>
    </xf>
    <xf numFmtId="0" fontId="46" fillId="0" borderId="0" applyAlignment="0">
      <alignment vertical="top" wrapText="1"/>
      <protection locked="0"/>
    </xf>
    <xf numFmtId="0" fontId="2" fillId="0" borderId="0"/>
    <xf numFmtId="0" fontId="39" fillId="0" borderId="0"/>
    <xf numFmtId="0" fontId="39" fillId="0" borderId="0"/>
    <xf numFmtId="0" fontId="66" fillId="0" borderId="0"/>
    <xf numFmtId="0" fontId="39" fillId="0" borderId="0"/>
    <xf numFmtId="0" fontId="66" fillId="0" borderId="0"/>
    <xf numFmtId="0" fontId="40" fillId="0" borderId="0"/>
    <xf numFmtId="0" fontId="40" fillId="0" borderId="0"/>
    <xf numFmtId="0" fontId="40" fillId="0" borderId="0"/>
    <xf numFmtId="0" fontId="40" fillId="0" borderId="0"/>
    <xf numFmtId="0" fontId="2" fillId="0" borderId="0"/>
    <xf numFmtId="0" fontId="40" fillId="0" borderId="0"/>
    <xf numFmtId="0" fontId="4" fillId="0" borderId="0"/>
    <xf numFmtId="0" fontId="67" fillId="0" borderId="0"/>
    <xf numFmtId="0" fontId="68" fillId="0" borderId="0"/>
    <xf numFmtId="0" fontId="43" fillId="0" borderId="0">
      <alignment vertical="top" wrapText="1"/>
      <protection locked="0"/>
    </xf>
    <xf numFmtId="0" fontId="46" fillId="0" borderId="0" applyAlignment="0">
      <alignment vertical="top" wrapText="1"/>
      <protection locked="0"/>
    </xf>
    <xf numFmtId="0" fontId="65" fillId="0" borderId="0" applyAlignment="0">
      <alignment vertical="top" wrapText="1"/>
      <protection locked="0"/>
    </xf>
    <xf numFmtId="0" fontId="65" fillId="0" borderId="0" applyAlignment="0">
      <alignment vertical="top" wrapText="1"/>
      <protection locked="0"/>
    </xf>
    <xf numFmtId="0" fontId="65" fillId="0" borderId="0" applyAlignment="0">
      <alignment vertical="top" wrapText="1"/>
      <protection locked="0"/>
    </xf>
    <xf numFmtId="0" fontId="39" fillId="0" borderId="0" applyAlignment="0">
      <alignment vertical="top" wrapText="1"/>
      <protection locked="0"/>
    </xf>
    <xf numFmtId="0" fontId="65" fillId="0" borderId="0" applyAlignment="0">
      <alignment vertical="top" wrapText="1"/>
      <protection locked="0"/>
    </xf>
    <xf numFmtId="0" fontId="39" fillId="0" borderId="0"/>
    <xf numFmtId="0" fontId="4" fillId="0" borderId="0"/>
    <xf numFmtId="0" fontId="4" fillId="0" borderId="0">
      <alignment horizontal="center" vertical="center" wrapText="1" shrinkToFit="1"/>
    </xf>
    <xf numFmtId="0" fontId="4" fillId="0" borderId="0"/>
    <xf numFmtId="0" fontId="2" fillId="0" borderId="0"/>
    <xf numFmtId="0" fontId="65" fillId="0" borderId="0" applyAlignment="0">
      <alignment vertical="top" wrapText="1"/>
      <protection locked="0"/>
    </xf>
    <xf numFmtId="0" fontId="65" fillId="0" borderId="0" applyAlignment="0">
      <alignment vertical="top" wrapText="1"/>
      <protection locked="0"/>
    </xf>
    <xf numFmtId="0" fontId="65" fillId="0" borderId="0" applyAlignment="0">
      <alignment vertical="top" wrapText="1"/>
      <protection locked="0"/>
    </xf>
    <xf numFmtId="0" fontId="46" fillId="0" borderId="0" applyAlignment="0">
      <alignment vertical="top" wrapText="1"/>
      <protection locked="0"/>
    </xf>
    <xf numFmtId="0" fontId="39" fillId="0" borderId="0" applyAlignment="0">
      <alignment vertical="top" wrapText="1"/>
      <protection locked="0"/>
    </xf>
    <xf numFmtId="0" fontId="39" fillId="0" borderId="0"/>
    <xf numFmtId="0" fontId="46" fillId="0" borderId="0" applyAlignment="0">
      <alignment vertical="top" wrapText="1"/>
      <protection locked="0"/>
    </xf>
    <xf numFmtId="0" fontId="39" fillId="0" borderId="0"/>
    <xf numFmtId="0" fontId="39" fillId="0" borderId="0"/>
    <xf numFmtId="0" fontId="39" fillId="0" borderId="0"/>
    <xf numFmtId="0" fontId="39" fillId="0" borderId="0"/>
    <xf numFmtId="0" fontId="2" fillId="0" borderId="0"/>
    <xf numFmtId="0" fontId="39" fillId="0" borderId="0"/>
    <xf numFmtId="0" fontId="39" fillId="0" borderId="0"/>
    <xf numFmtId="0" fontId="39" fillId="0" borderId="0"/>
    <xf numFmtId="0" fontId="46" fillId="0" borderId="0" applyAlignment="0">
      <alignment vertical="top" wrapText="1"/>
      <protection locked="0"/>
    </xf>
    <xf numFmtId="0" fontId="46" fillId="0" borderId="0" applyAlignment="0">
      <alignment vertical="top" wrapText="1"/>
      <protection locked="0"/>
    </xf>
    <xf numFmtId="0" fontId="46" fillId="0" borderId="0" applyAlignment="0">
      <alignment vertical="top" wrapText="1"/>
      <protection locked="0"/>
    </xf>
    <xf numFmtId="0" fontId="40" fillId="0" borderId="0"/>
    <xf numFmtId="0" fontId="46" fillId="0" borderId="0" applyAlignment="0">
      <alignment vertical="top" wrapText="1"/>
      <protection locked="0"/>
    </xf>
    <xf numFmtId="0" fontId="4" fillId="0" borderId="0"/>
    <xf numFmtId="183" fontId="50" fillId="0" borderId="46" applyFont="0" applyFill="0" applyBorder="0" applyAlignment="0" applyProtection="0">
      <alignment horizontal="right"/>
    </xf>
    <xf numFmtId="184" fontId="38" fillId="0" borderId="0" applyFont="0" applyFill="0" applyBorder="0" applyAlignment="0" applyProtection="0"/>
    <xf numFmtId="185" fontId="38" fillId="0" borderId="0" applyFont="0" applyFill="0" applyBorder="0" applyAlignment="0" applyProtection="0"/>
    <xf numFmtId="186" fontId="69" fillId="0" borderId="0" applyFont="0" applyFill="0" applyBorder="0" applyAlignment="0" applyProtection="0"/>
    <xf numFmtId="187" fontId="69" fillId="0" borderId="0" applyFont="0" applyFill="0" applyBorder="0" applyAlignment="0" applyProtection="0"/>
    <xf numFmtId="10" fontId="38" fillId="0" borderId="0" applyFont="0" applyFill="0" applyBorder="0" applyAlignment="0" applyProtection="0"/>
    <xf numFmtId="0" fontId="70" fillId="0" borderId="47"/>
    <xf numFmtId="0" fontId="39" fillId="0" borderId="0" applyNumberFormat="0" applyFill="0" applyBorder="0" applyAlignment="0" applyProtection="0"/>
    <xf numFmtId="0" fontId="71" fillId="0" borderId="48" applyNumberFormat="0" applyFont="0" applyFill="0" applyAlignment="0" applyProtection="0"/>
    <xf numFmtId="39" fontId="43" fillId="0" borderId="0">
      <alignment horizontal="right"/>
    </xf>
    <xf numFmtId="188" fontId="43" fillId="0" borderId="0">
      <alignment horizontal="right"/>
    </xf>
    <xf numFmtId="0" fontId="43" fillId="0" borderId="0">
      <alignment horizontal="left" wrapText="1"/>
    </xf>
    <xf numFmtId="0" fontId="72" fillId="0" borderId="0" applyFont="0"/>
    <xf numFmtId="0" fontId="4" fillId="10" borderId="49" applyNumberFormat="0" applyAlignment="0" applyProtection="0"/>
    <xf numFmtId="9" fontId="4"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 fillId="0" borderId="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73" fillId="0" borderId="50" applyNumberFormat="0" applyFill="0" applyAlignment="0" applyProtection="0"/>
    <xf numFmtId="0" fontId="73" fillId="0" borderId="50" applyNumberFormat="0" applyFill="0" applyAlignment="0" applyProtection="0"/>
    <xf numFmtId="0" fontId="73" fillId="0" borderId="50" applyNumberFormat="0" applyFill="0" applyAlignment="0" applyProtection="0"/>
    <xf numFmtId="0" fontId="73" fillId="0" borderId="50" applyNumberFormat="0" applyFill="0" applyAlignment="0" applyProtection="0"/>
    <xf numFmtId="0" fontId="39" fillId="0" borderId="0" applyNumberFormat="0" applyFill="0" applyBorder="0" applyAlignment="0" applyProtection="0"/>
    <xf numFmtId="0" fontId="5" fillId="0" borderId="0"/>
    <xf numFmtId="0" fontId="74" fillId="0" borderId="0">
      <alignment horizontal="left" vertical="top"/>
    </xf>
    <xf numFmtId="0" fontId="75" fillId="0" borderId="0">
      <alignment horizontal="left"/>
    </xf>
    <xf numFmtId="0" fontId="76" fillId="0" borderId="0">
      <alignment horizontal="left"/>
    </xf>
    <xf numFmtId="0" fontId="76" fillId="0" borderId="0">
      <alignment horizontal="left"/>
    </xf>
    <xf numFmtId="0" fontId="76" fillId="0" borderId="0">
      <alignment horizontal="left"/>
    </xf>
    <xf numFmtId="0" fontId="77" fillId="0" borderId="0">
      <alignment horizontal="left" vertical="top"/>
    </xf>
    <xf numFmtId="0" fontId="76" fillId="0" borderId="0">
      <alignment horizontal="right" vertical="center"/>
    </xf>
    <xf numFmtId="0" fontId="76" fillId="0" borderId="0">
      <alignment horizontal="left" vertical="center"/>
    </xf>
    <xf numFmtId="0" fontId="76" fillId="0" borderId="0">
      <alignment horizontal="center" vertical="center"/>
    </xf>
    <xf numFmtId="0" fontId="76" fillId="0" borderId="0">
      <alignment horizontal="left" vertical="top"/>
    </xf>
    <xf numFmtId="0" fontId="76" fillId="0" borderId="0">
      <alignment horizontal="right" vertical="top"/>
    </xf>
    <xf numFmtId="0" fontId="76" fillId="0" borderId="0">
      <alignment horizontal="right" vertical="top"/>
    </xf>
    <xf numFmtId="0" fontId="76" fillId="0" borderId="0">
      <alignment horizontal="left" vertical="top"/>
    </xf>
    <xf numFmtId="0" fontId="76" fillId="0" borderId="0">
      <alignment horizontal="center" vertical="top"/>
    </xf>
    <xf numFmtId="0" fontId="76" fillId="0" borderId="0">
      <alignment horizontal="right" vertical="top"/>
    </xf>
    <xf numFmtId="0" fontId="76" fillId="0" borderId="0">
      <alignment horizontal="right" vertical="top"/>
    </xf>
    <xf numFmtId="0" fontId="76" fillId="0" borderId="0">
      <alignment horizontal="right" vertical="top"/>
    </xf>
    <xf numFmtId="0" fontId="78" fillId="0" borderId="0">
      <alignment horizontal="right" vertical="top"/>
    </xf>
    <xf numFmtId="0" fontId="78" fillId="0" borderId="0">
      <alignment horizontal="right" vertical="top"/>
    </xf>
    <xf numFmtId="0" fontId="78" fillId="0" borderId="0">
      <alignment horizontal="right" vertical="top"/>
    </xf>
    <xf numFmtId="0" fontId="77" fillId="0" borderId="0">
      <alignment horizontal="left" vertical="top"/>
    </xf>
    <xf numFmtId="0" fontId="74" fillId="0" borderId="0">
      <alignment horizontal="left" vertical="top"/>
    </xf>
    <xf numFmtId="0" fontId="76" fillId="0" borderId="0">
      <alignment horizontal="left"/>
    </xf>
    <xf numFmtId="0" fontId="77" fillId="0" borderId="0">
      <alignment horizontal="left" vertical="top"/>
    </xf>
    <xf numFmtId="0" fontId="74" fillId="0" borderId="0">
      <alignment horizontal="left" vertical="top"/>
    </xf>
    <xf numFmtId="0" fontId="74" fillId="0" borderId="0">
      <alignment horizontal="left" vertical="top"/>
    </xf>
    <xf numFmtId="0" fontId="74" fillId="0" borderId="0">
      <alignment horizontal="left" vertical="top"/>
    </xf>
    <xf numFmtId="0" fontId="74" fillId="0" borderId="0">
      <alignment horizontal="left" vertical="top"/>
    </xf>
    <xf numFmtId="0" fontId="74" fillId="0" borderId="0">
      <alignment horizontal="left" vertical="top"/>
    </xf>
    <xf numFmtId="0" fontId="74" fillId="0" borderId="0">
      <alignment horizontal="right"/>
    </xf>
    <xf numFmtId="0" fontId="76" fillId="0" borderId="0">
      <alignment horizontal="left" vertical="center"/>
    </xf>
    <xf numFmtId="0" fontId="78" fillId="0" borderId="0">
      <alignment horizontal="left" vertical="top"/>
    </xf>
    <xf numFmtId="0" fontId="76" fillId="0" borderId="0">
      <alignment horizontal="left" vertical="top"/>
    </xf>
    <xf numFmtId="0" fontId="75" fillId="0" borderId="0">
      <alignment horizontal="left" vertical="center"/>
    </xf>
    <xf numFmtId="38" fontId="38" fillId="21" borderId="0" applyNumberFormat="0" applyFont="0" applyBorder="0" applyAlignment="0" applyProtection="0"/>
    <xf numFmtId="0" fontId="72" fillId="0" borderId="0"/>
    <xf numFmtId="1" fontId="4" fillId="0" borderId="0">
      <alignment horizontal="center" vertical="center"/>
      <protection locked="0"/>
    </xf>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80" fillId="0" borderId="0"/>
    <xf numFmtId="0" fontId="38" fillId="0" borderId="0"/>
    <xf numFmtId="0" fontId="33" fillId="0" borderId="0"/>
    <xf numFmtId="0" fontId="39" fillId="0" borderId="0"/>
    <xf numFmtId="0" fontId="39" fillId="0" borderId="0"/>
    <xf numFmtId="0" fontId="39" fillId="0" borderId="0"/>
    <xf numFmtId="38" fontId="81" fillId="0" borderId="0" applyFill="0" applyBorder="0" applyAlignment="0" applyProtection="0"/>
    <xf numFmtId="186" fontId="82" fillId="0" borderId="0" applyFill="0" applyBorder="0" applyAlignment="0" applyProtection="0"/>
    <xf numFmtId="189" fontId="83" fillId="0" borderId="51">
      <alignment vertical="top" wrapText="1"/>
      <protection locked="0"/>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90" fontId="38" fillId="0" borderId="0" applyFont="0" applyFill="0" applyBorder="0" applyAlignment="0" applyProtection="0"/>
    <xf numFmtId="191" fontId="38" fillId="0" borderId="0" applyFont="0" applyFill="0" applyBorder="0" applyAlignment="0" applyProtection="0"/>
    <xf numFmtId="18" fontId="49" fillId="0" borderId="0" applyFont="0" applyFill="0" applyBorder="0" applyAlignment="0" applyProtection="0">
      <alignment horizontal="left"/>
    </xf>
    <xf numFmtId="38" fontId="38" fillId="0" borderId="52" applyNumberFormat="0" applyFont="0" applyFill="0" applyAlignment="0" applyProtection="0"/>
    <xf numFmtId="38" fontId="38" fillId="0" borderId="52" applyNumberFormat="0" applyFont="0" applyFill="0" applyAlignment="0" applyProtection="0"/>
    <xf numFmtId="10" fontId="69" fillId="0" borderId="53" applyNumberFormat="0" applyFont="0" applyFill="0" applyAlignment="0" applyProtection="0"/>
    <xf numFmtId="0" fontId="84" fillId="13" borderId="54" applyNumberFormat="0" applyAlignment="0" applyProtection="0"/>
    <xf numFmtId="0" fontId="84" fillId="13" borderId="54" applyNumberFormat="0" applyAlignment="0" applyProtection="0"/>
    <xf numFmtId="0" fontId="84" fillId="13" borderId="54" applyNumberFormat="0" applyAlignment="0" applyProtection="0"/>
    <xf numFmtId="0" fontId="84" fillId="13" borderId="54" applyNumberFormat="0" applyAlignment="0" applyProtection="0"/>
    <xf numFmtId="0" fontId="85" fillId="0" borderId="55">
      <alignment horizontal="left" wrapText="1" indent="1"/>
      <protection locked="0"/>
    </xf>
    <xf numFmtId="0" fontId="86" fillId="0" borderId="56">
      <alignment horizontal="left" wrapText="1" indent="1"/>
      <protection locked="0"/>
    </xf>
    <xf numFmtId="0" fontId="87" fillId="22" borderId="54" applyNumberFormat="0" applyAlignment="0" applyProtection="0"/>
    <xf numFmtId="0" fontId="87" fillId="22" borderId="54" applyNumberFormat="0" applyAlignment="0" applyProtection="0"/>
    <xf numFmtId="0" fontId="87" fillId="22" borderId="54" applyNumberFormat="0" applyAlignment="0" applyProtection="0"/>
    <xf numFmtId="0" fontId="87" fillId="22" borderId="54" applyNumberFormat="0" applyAlignment="0" applyProtection="0"/>
    <xf numFmtId="0" fontId="37" fillId="0" borderId="0" applyNumberFormat="0" applyFill="0" applyBorder="0" applyAlignment="0" applyProtection="0"/>
    <xf numFmtId="0" fontId="88" fillId="22" borderId="57" applyNumberFormat="0" applyAlignment="0" applyProtection="0"/>
    <xf numFmtId="0" fontId="88" fillId="22" borderId="57" applyNumberFormat="0" applyAlignment="0" applyProtection="0"/>
    <xf numFmtId="0" fontId="88" fillId="22" borderId="57" applyNumberFormat="0" applyAlignment="0" applyProtection="0"/>
    <xf numFmtId="0" fontId="88" fillId="22" borderId="57" applyNumberFormat="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92" fontId="39" fillId="0" borderId="0" applyFont="0" applyFill="0" applyBorder="0" applyAlignment="0" applyProtection="0"/>
    <xf numFmtId="193" fontId="39" fillId="0" borderId="0" applyFont="0" applyFill="0" applyBorder="0" applyAlignment="0" applyProtection="0"/>
    <xf numFmtId="194" fontId="37" fillId="0" borderId="51" applyFont="0" applyFill="0" applyBorder="0" applyAlignment="0" applyProtection="0"/>
    <xf numFmtId="0" fontId="43" fillId="0" borderId="36">
      <alignment vertical="center" wrapText="1"/>
    </xf>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72" fillId="7" borderId="0" applyProtection="0"/>
    <xf numFmtId="0" fontId="1" fillId="0" borderId="0"/>
    <xf numFmtId="0" fontId="94" fillId="0" borderId="0" applyAlignment="0">
      <alignment vertical="top"/>
      <protection locked="0"/>
    </xf>
    <xf numFmtId="0" fontId="104" fillId="0" borderId="0"/>
    <xf numFmtId="0" fontId="39" fillId="0" borderId="0"/>
    <xf numFmtId="0" fontId="58" fillId="0" borderId="0" applyBorder="0" applyProtection="0">
      <alignment horizontal="left"/>
    </xf>
    <xf numFmtId="9" fontId="43" fillId="0" borderId="0" applyBorder="0" applyProtection="0">
      <alignment horizontal="right"/>
    </xf>
    <xf numFmtId="0" fontId="47" fillId="0" borderId="0">
      <alignment vertical="top" wrapText="1"/>
      <protection locked="0"/>
    </xf>
    <xf numFmtId="0" fontId="43" fillId="0" borderId="0" applyNumberFormat="0" applyBorder="0" applyProtection="0">
      <alignment horizontal="left" wrapText="1"/>
    </xf>
    <xf numFmtId="0" fontId="97" fillId="0" borderId="72">
      <alignment horizontal="center" vertical="center" wrapText="1"/>
    </xf>
    <xf numFmtId="0" fontId="65" fillId="0" borderId="0"/>
    <xf numFmtId="0" fontId="94" fillId="0" borderId="0" applyAlignment="0">
      <alignment vertical="top" wrapText="1"/>
      <protection locked="0"/>
    </xf>
    <xf numFmtId="0" fontId="67" fillId="0" borderId="0"/>
    <xf numFmtId="0" fontId="46" fillId="0" borderId="0" applyAlignment="0">
      <alignment vertical="top" wrapText="1"/>
      <protection locked="0"/>
    </xf>
    <xf numFmtId="0" fontId="179" fillId="0" borderId="0"/>
    <xf numFmtId="0" fontId="135" fillId="0" borderId="0"/>
    <xf numFmtId="0" fontId="135" fillId="0" borderId="0"/>
    <xf numFmtId="0" fontId="4" fillId="0" borderId="0"/>
    <xf numFmtId="0" fontId="39" fillId="0" borderId="0"/>
    <xf numFmtId="0" fontId="46" fillId="0" borderId="0" applyAlignment="0">
      <alignment vertical="top" wrapText="1"/>
      <protection locked="0"/>
    </xf>
  </cellStyleXfs>
  <cellXfs count="958">
    <xf numFmtId="0" fontId="0" fillId="0" borderId="0" xfId="0"/>
    <xf numFmtId="0" fontId="19" fillId="0" borderId="0" xfId="1" applyFont="1" applyAlignment="1">
      <alignment vertical="center" wrapText="1"/>
    </xf>
    <xf numFmtId="0" fontId="19" fillId="0" borderId="0" xfId="1" applyFont="1" applyAlignment="1">
      <alignment horizontal="left" vertical="center" wrapText="1"/>
    </xf>
    <xf numFmtId="0" fontId="23" fillId="0" borderId="0" xfId="1" applyFont="1" applyAlignment="1">
      <alignment vertical="center" wrapText="1"/>
    </xf>
    <xf numFmtId="3" fontId="23" fillId="0" borderId="0" xfId="1" quotePrefix="1" applyNumberFormat="1" applyFont="1" applyAlignment="1">
      <alignment horizontal="right" vertical="center" wrapText="1"/>
    </xf>
    <xf numFmtId="0" fontId="23" fillId="0" borderId="0" xfId="1" applyFont="1" applyAlignment="1">
      <alignment horizontal="left" vertical="center" wrapText="1"/>
    </xf>
    <xf numFmtId="0" fontId="24" fillId="0" borderId="0" xfId="1" applyFont="1" applyAlignment="1">
      <alignment vertical="center" wrapText="1"/>
    </xf>
    <xf numFmtId="3" fontId="24" fillId="0" borderId="0" xfId="1" applyNumberFormat="1" applyFont="1" applyAlignment="1">
      <alignment vertical="center" wrapText="1"/>
    </xf>
    <xf numFmtId="0" fontId="19" fillId="0" borderId="24" xfId="1" applyFont="1" applyBorder="1" applyAlignment="1">
      <alignment vertical="center" wrapText="1"/>
    </xf>
    <xf numFmtId="3" fontId="19" fillId="0" borderId="24" xfId="1" applyNumberFormat="1" applyFont="1" applyBorder="1" applyAlignment="1">
      <alignment vertical="center" wrapText="1"/>
    </xf>
    <xf numFmtId="3" fontId="26" fillId="0" borderId="26" xfId="1" applyNumberFormat="1" applyFont="1" applyBorder="1" applyAlignment="1">
      <alignment vertical="center" wrapText="1"/>
    </xf>
    <xf numFmtId="3" fontId="19" fillId="0" borderId="27" xfId="1" applyNumberFormat="1" applyFont="1" applyBorder="1" applyAlignment="1">
      <alignment vertical="center" shrinkToFit="1"/>
    </xf>
    <xf numFmtId="0" fontId="27" fillId="0" borderId="0" xfId="1" applyFont="1" applyAlignment="1">
      <alignment vertical="center" wrapText="1"/>
    </xf>
    <xf numFmtId="3" fontId="27" fillId="0" borderId="0" xfId="1" applyNumberFormat="1" applyFont="1" applyAlignment="1">
      <alignment vertical="center" wrapText="1"/>
    </xf>
    <xf numFmtId="3" fontId="27" fillId="0" borderId="0" xfId="1" applyNumberFormat="1" applyFont="1" applyAlignment="1">
      <alignment vertical="center" shrinkToFit="1"/>
    </xf>
    <xf numFmtId="3" fontId="28" fillId="0" borderId="26" xfId="1" applyNumberFormat="1" applyFont="1" applyBorder="1" applyAlignment="1">
      <alignment vertical="center" wrapText="1"/>
    </xf>
    <xf numFmtId="3" fontId="28" fillId="0" borderId="27" xfId="1" applyNumberFormat="1" applyFont="1" applyBorder="1" applyAlignment="1">
      <alignment vertical="center" shrinkToFit="1"/>
    </xf>
    <xf numFmtId="0" fontId="31" fillId="0" borderId="0" xfId="1" applyFont="1" applyAlignment="1">
      <alignment vertical="center" wrapText="1"/>
    </xf>
    <xf numFmtId="3" fontId="19" fillId="0" borderId="0" xfId="1" applyNumberFormat="1" applyFont="1" applyAlignment="1">
      <alignment vertical="center" wrapText="1"/>
    </xf>
    <xf numFmtId="3" fontId="19" fillId="0" borderId="0" xfId="1" applyNumberFormat="1" applyFont="1" applyAlignment="1">
      <alignment vertical="center" shrinkToFit="1"/>
    </xf>
    <xf numFmtId="0" fontId="19" fillId="6" borderId="0" xfId="1" applyFont="1" applyFill="1" applyAlignment="1">
      <alignment vertical="center" wrapText="1"/>
    </xf>
    <xf numFmtId="0" fontId="19" fillId="6" borderId="28" xfId="1" applyFont="1" applyFill="1" applyBorder="1" applyAlignment="1">
      <alignment vertical="center" wrapText="1"/>
    </xf>
    <xf numFmtId="0" fontId="31" fillId="6" borderId="29" xfId="1" applyFont="1" applyFill="1" applyBorder="1" applyAlignment="1">
      <alignment vertical="center" wrapText="1"/>
    </xf>
    <xf numFmtId="0" fontId="19" fillId="6" borderId="0" xfId="1" applyFont="1" applyFill="1" applyAlignment="1">
      <alignment horizontal="left" vertical="center" wrapText="1"/>
    </xf>
    <xf numFmtId="0" fontId="28" fillId="0" borderId="0" xfId="1" applyFont="1" applyAlignment="1">
      <alignment horizontal="left" vertical="center" wrapText="1"/>
    </xf>
    <xf numFmtId="3" fontId="19" fillId="0" borderId="0" xfId="1" applyNumberFormat="1" applyFont="1" applyAlignment="1">
      <alignment horizontal="left" vertical="center" wrapText="1"/>
    </xf>
    <xf numFmtId="0" fontId="21" fillId="0" borderId="0" xfId="1" applyFont="1" applyAlignment="1">
      <alignment horizontal="left" vertical="center" wrapText="1"/>
    </xf>
    <xf numFmtId="0" fontId="21" fillId="0" borderId="0" xfId="1" applyFont="1" applyAlignment="1">
      <alignment vertical="center" wrapText="1"/>
    </xf>
    <xf numFmtId="0" fontId="19" fillId="0" borderId="25" xfId="1" applyFont="1" applyBorder="1" applyAlignment="1">
      <alignment horizontal="left" vertical="center"/>
    </xf>
    <xf numFmtId="0" fontId="25" fillId="0" borderId="26" xfId="1" applyFont="1" applyBorder="1" applyAlignment="1">
      <alignment horizontal="left" vertical="center"/>
    </xf>
    <xf numFmtId="0" fontId="5" fillId="4" borderId="0" xfId="1" applyFont="1" applyFill="1" applyAlignment="1">
      <alignment vertical="top"/>
    </xf>
    <xf numFmtId="0" fontId="13" fillId="4" borderId="0" xfId="1" applyFont="1" applyFill="1" applyAlignment="1">
      <alignment vertical="top"/>
    </xf>
    <xf numFmtId="3" fontId="19" fillId="0" borderId="26" xfId="1" applyNumberFormat="1" applyFont="1" applyBorder="1" applyAlignment="1">
      <alignment vertical="center" wrapText="1"/>
    </xf>
    <xf numFmtId="3" fontId="93" fillId="0" borderId="26" xfId="1" applyNumberFormat="1" applyFont="1" applyBorder="1" applyAlignment="1">
      <alignment vertical="center" wrapText="1"/>
    </xf>
    <xf numFmtId="3" fontId="93" fillId="0" borderId="27" xfId="1" applyNumberFormat="1" applyFont="1" applyBorder="1" applyAlignment="1">
      <alignment vertical="center" shrinkToFit="1"/>
    </xf>
    <xf numFmtId="0" fontId="94" fillId="0" borderId="0" xfId="463" applyAlignment="1">
      <alignment horizontal="left" vertical="top"/>
      <protection locked="0"/>
    </xf>
    <xf numFmtId="0" fontId="92" fillId="0" borderId="0" xfId="463" applyFont="1" applyAlignment="1" applyProtection="1">
      <alignment horizontal="left"/>
    </xf>
    <xf numFmtId="0" fontId="92" fillId="0" borderId="0" xfId="463" applyFont="1" applyAlignment="1" applyProtection="1">
      <alignment horizontal="left" vertical="center"/>
    </xf>
    <xf numFmtId="37" fontId="96" fillId="0" borderId="0" xfId="463" applyNumberFormat="1" applyFont="1" applyAlignment="1" applyProtection="1">
      <alignment horizontal="right" vertical="top"/>
    </xf>
    <xf numFmtId="0" fontId="97" fillId="0" borderId="0" xfId="463" applyFont="1" applyAlignment="1" applyProtection="1">
      <alignment horizontal="left" vertical="top" wrapText="1"/>
    </xf>
    <xf numFmtId="0" fontId="96" fillId="0" borderId="0" xfId="463" applyFont="1" applyAlignment="1" applyProtection="1">
      <alignment horizontal="left" vertical="top" wrapText="1"/>
    </xf>
    <xf numFmtId="188" fontId="97" fillId="0" borderId="0" xfId="463" applyNumberFormat="1" applyFont="1" applyAlignment="1" applyProtection="1">
      <alignment horizontal="right" vertical="top"/>
    </xf>
    <xf numFmtId="39" fontId="98" fillId="0" borderId="0" xfId="463" applyNumberFormat="1" applyFont="1" applyAlignment="1" applyProtection="1">
      <alignment horizontal="right" vertical="top"/>
    </xf>
    <xf numFmtId="0" fontId="83" fillId="0" borderId="0" xfId="463" applyFont="1" applyAlignment="1" applyProtection="1">
      <alignment horizontal="left"/>
    </xf>
    <xf numFmtId="0" fontId="83" fillId="0" borderId="0" xfId="463" applyFont="1" applyAlignment="1" applyProtection="1">
      <alignment horizontal="left" vertical="top" wrapText="1"/>
    </xf>
    <xf numFmtId="188" fontId="83" fillId="0" borderId="0" xfId="463" applyNumberFormat="1" applyFont="1" applyAlignment="1" applyProtection="1">
      <alignment horizontal="right" vertical="top"/>
    </xf>
    <xf numFmtId="39" fontId="83" fillId="0" borderId="0" xfId="463" applyNumberFormat="1" applyFont="1" applyAlignment="1" applyProtection="1">
      <alignment horizontal="right" vertical="top"/>
    </xf>
    <xf numFmtId="0" fontId="98" fillId="0" borderId="0" xfId="463" applyFont="1" applyAlignment="1" applyProtection="1">
      <alignment horizontal="left"/>
    </xf>
    <xf numFmtId="0" fontId="97" fillId="27" borderId="58" xfId="463" applyFont="1" applyFill="1" applyBorder="1" applyAlignment="1" applyProtection="1">
      <alignment horizontal="center" vertical="center" wrapText="1"/>
    </xf>
    <xf numFmtId="37" fontId="99" fillId="0" borderId="0" xfId="463" applyNumberFormat="1" applyFont="1" applyAlignment="1">
      <alignment horizontal="right"/>
      <protection locked="0"/>
    </xf>
    <xf numFmtId="0" fontId="99" fillId="0" borderId="0" xfId="463" applyFont="1" applyAlignment="1">
      <alignment horizontal="left" wrapText="1"/>
      <protection locked="0"/>
    </xf>
    <xf numFmtId="188" fontId="99" fillId="0" borderId="0" xfId="463" applyNumberFormat="1" applyFont="1" applyAlignment="1">
      <alignment horizontal="right"/>
      <protection locked="0"/>
    </xf>
    <xf numFmtId="39" fontId="99" fillId="0" borderId="0" xfId="463" applyNumberFormat="1" applyFont="1" applyAlignment="1">
      <alignment horizontal="right"/>
      <protection locked="0"/>
    </xf>
    <xf numFmtId="37" fontId="100" fillId="0" borderId="0" xfId="463" applyNumberFormat="1" applyFont="1" applyAlignment="1">
      <alignment horizontal="right"/>
      <protection locked="0"/>
    </xf>
    <xf numFmtId="0" fontId="100" fillId="0" borderId="0" xfId="463" applyFont="1" applyAlignment="1">
      <alignment horizontal="left" wrapText="1"/>
      <protection locked="0"/>
    </xf>
    <xf numFmtId="188" fontId="100" fillId="0" borderId="0" xfId="463" applyNumberFormat="1" applyFont="1" applyAlignment="1">
      <alignment horizontal="right"/>
      <protection locked="0"/>
    </xf>
    <xf numFmtId="39" fontId="100" fillId="0" borderId="0" xfId="463" applyNumberFormat="1" applyFont="1" applyAlignment="1">
      <alignment horizontal="right"/>
      <protection locked="0"/>
    </xf>
    <xf numFmtId="37" fontId="97" fillId="0" borderId="59" xfId="463" applyNumberFormat="1" applyFont="1" applyBorder="1" applyAlignment="1">
      <alignment horizontal="right"/>
      <protection locked="0"/>
    </xf>
    <xf numFmtId="0" fontId="97" fillId="0" borderId="59" xfId="463" applyFont="1" applyBorder="1" applyAlignment="1">
      <alignment horizontal="left" wrapText="1"/>
      <protection locked="0"/>
    </xf>
    <xf numFmtId="188" fontId="97" fillId="0" borderId="59" xfId="463" applyNumberFormat="1" applyFont="1" applyBorder="1" applyAlignment="1">
      <alignment horizontal="right"/>
      <protection locked="0"/>
    </xf>
    <xf numFmtId="39" fontId="97" fillId="0" borderId="59" xfId="463" applyNumberFormat="1" applyFont="1" applyBorder="1" applyAlignment="1">
      <alignment horizontal="right"/>
      <protection locked="0"/>
    </xf>
    <xf numFmtId="37" fontId="101" fillId="0" borderId="0" xfId="463" applyNumberFormat="1" applyFont="1" applyAlignment="1">
      <alignment horizontal="right"/>
      <protection locked="0"/>
    </xf>
    <xf numFmtId="0" fontId="101" fillId="0" borderId="0" xfId="463" applyFont="1" applyAlignment="1">
      <alignment horizontal="left" wrapText="1"/>
      <protection locked="0"/>
    </xf>
    <xf numFmtId="188" fontId="101" fillId="0" borderId="0" xfId="463" applyNumberFormat="1" applyFont="1" applyAlignment="1">
      <alignment horizontal="right"/>
      <protection locked="0"/>
    </xf>
    <xf numFmtId="39" fontId="101" fillId="0" borderId="0" xfId="463" applyNumberFormat="1" applyFont="1" applyAlignment="1">
      <alignment horizontal="right"/>
      <protection locked="0"/>
    </xf>
    <xf numFmtId="37" fontId="102" fillId="0" borderId="0" xfId="463" applyNumberFormat="1" applyFont="1" applyAlignment="1">
      <alignment horizontal="right"/>
      <protection locked="0"/>
    </xf>
    <xf numFmtId="0" fontId="102" fillId="0" borderId="0" xfId="463" applyFont="1" applyAlignment="1">
      <alignment horizontal="left" wrapText="1"/>
      <protection locked="0"/>
    </xf>
    <xf numFmtId="188" fontId="102" fillId="0" borderId="0" xfId="463" applyNumberFormat="1" applyFont="1" applyAlignment="1">
      <alignment horizontal="right"/>
      <protection locked="0"/>
    </xf>
    <xf numFmtId="39" fontId="102" fillId="0" borderId="0" xfId="463" applyNumberFormat="1" applyFont="1" applyAlignment="1">
      <alignment horizontal="right"/>
      <protection locked="0"/>
    </xf>
    <xf numFmtId="37" fontId="103" fillId="0" borderId="59" xfId="463" applyNumberFormat="1" applyFont="1" applyBorder="1" applyAlignment="1">
      <alignment horizontal="right"/>
      <protection locked="0"/>
    </xf>
    <xf numFmtId="0" fontId="103" fillId="0" borderId="59" xfId="463" applyFont="1" applyBorder="1" applyAlignment="1">
      <alignment horizontal="left" wrapText="1"/>
      <protection locked="0"/>
    </xf>
    <xf numFmtId="188" fontId="103" fillId="0" borderId="59" xfId="463" applyNumberFormat="1" applyFont="1" applyBorder="1" applyAlignment="1">
      <alignment horizontal="right"/>
      <protection locked="0"/>
    </xf>
    <xf numFmtId="39" fontId="103" fillId="0" borderId="59" xfId="463" applyNumberFormat="1" applyFont="1" applyBorder="1" applyAlignment="1">
      <alignment horizontal="right"/>
      <protection locked="0"/>
    </xf>
    <xf numFmtId="37" fontId="91" fillId="0" borderId="0" xfId="463" applyNumberFormat="1" applyFont="1" applyAlignment="1">
      <alignment horizontal="right"/>
      <protection locked="0"/>
    </xf>
    <xf numFmtId="0" fontId="91" fillId="0" borderId="0" xfId="463" applyFont="1" applyAlignment="1">
      <alignment horizontal="left" wrapText="1"/>
      <protection locked="0"/>
    </xf>
    <xf numFmtId="188" fontId="91" fillId="0" borderId="0" xfId="463" applyNumberFormat="1" applyFont="1" applyAlignment="1">
      <alignment horizontal="right"/>
      <protection locked="0"/>
    </xf>
    <xf numFmtId="39" fontId="91" fillId="0" borderId="0" xfId="463" applyNumberFormat="1" applyFont="1" applyAlignment="1">
      <alignment horizontal="right"/>
      <protection locked="0"/>
    </xf>
    <xf numFmtId="37" fontId="94" fillId="0" borderId="0" xfId="463" applyNumberFormat="1" applyAlignment="1">
      <alignment horizontal="right" vertical="top"/>
      <protection locked="0"/>
    </xf>
    <xf numFmtId="0" fontId="94" fillId="0" borderId="0" xfId="463" applyAlignment="1">
      <alignment horizontal="left" vertical="top" wrapText="1"/>
      <protection locked="0"/>
    </xf>
    <xf numFmtId="188" fontId="94" fillId="0" borderId="0" xfId="463" applyNumberFormat="1" applyAlignment="1">
      <alignment horizontal="right" vertical="top"/>
      <protection locked="0"/>
    </xf>
    <xf numFmtId="39" fontId="94" fillId="0" borderId="0" xfId="463" applyNumberFormat="1" applyAlignment="1">
      <alignment horizontal="right" vertical="top"/>
      <protection locked="0"/>
    </xf>
    <xf numFmtId="0" fontId="104" fillId="0" borderId="0" xfId="464"/>
    <xf numFmtId="0" fontId="104" fillId="0" borderId="0" xfId="464" applyAlignment="1">
      <alignment horizontal="left" vertical="center"/>
    </xf>
    <xf numFmtId="0" fontId="104" fillId="0" borderId="1" xfId="464" applyBorder="1"/>
    <xf numFmtId="0" fontId="104" fillId="0" borderId="2" xfId="464" applyBorder="1"/>
    <xf numFmtId="0" fontId="104" fillId="0" borderId="3" xfId="464" applyBorder="1"/>
    <xf numFmtId="0" fontId="95" fillId="0" borderId="0" xfId="464" applyFont="1" applyAlignment="1">
      <alignment horizontal="left" vertical="center"/>
    </xf>
    <xf numFmtId="0" fontId="105" fillId="0" borderId="0" xfId="464" applyFont="1" applyAlignment="1">
      <alignment horizontal="left" vertical="center"/>
    </xf>
    <xf numFmtId="0" fontId="104" fillId="0" borderId="0" xfId="464" applyAlignment="1">
      <alignment vertical="center"/>
    </xf>
    <xf numFmtId="0" fontId="104" fillId="0" borderId="3" xfId="464" applyBorder="1" applyAlignment="1">
      <alignment vertical="center"/>
    </xf>
    <xf numFmtId="0" fontId="106" fillId="0" borderId="0" xfId="464" applyFont="1" applyAlignment="1">
      <alignment horizontal="left" vertical="center"/>
    </xf>
    <xf numFmtId="167" fontId="104" fillId="0" borderId="0" xfId="464" applyNumberFormat="1" applyAlignment="1">
      <alignment horizontal="left" vertical="center"/>
    </xf>
    <xf numFmtId="0" fontId="104" fillId="0" borderId="3" xfId="464" applyBorder="1" applyAlignment="1">
      <alignment vertical="center" wrapText="1"/>
    </xf>
    <xf numFmtId="0" fontId="104" fillId="0" borderId="0" xfId="464" applyAlignment="1">
      <alignment vertical="center" wrapText="1"/>
    </xf>
    <xf numFmtId="0" fontId="104" fillId="0" borderId="0" xfId="464" applyAlignment="1">
      <alignment horizontal="left" vertical="center" wrapText="1"/>
    </xf>
    <xf numFmtId="0" fontId="104" fillId="0" borderId="8" xfId="464" applyBorder="1" applyAlignment="1">
      <alignment vertical="center"/>
    </xf>
    <xf numFmtId="0" fontId="72" fillId="0" borderId="0" xfId="464" applyFont="1" applyAlignment="1">
      <alignment horizontal="left" vertical="center"/>
    </xf>
    <xf numFmtId="4" fontId="107" fillId="0" borderId="0" xfId="464" applyNumberFormat="1" applyFont="1" applyAlignment="1">
      <alignment vertical="center"/>
    </xf>
    <xf numFmtId="0" fontId="106" fillId="0" borderId="0" xfId="464" applyFont="1" applyAlignment="1">
      <alignment horizontal="right" vertical="center"/>
    </xf>
    <xf numFmtId="4" fontId="106" fillId="0" borderId="0" xfId="464" applyNumberFormat="1" applyFont="1" applyAlignment="1">
      <alignment vertical="center"/>
    </xf>
    <xf numFmtId="166" fontId="106" fillId="0" borderId="0" xfId="464" applyNumberFormat="1" applyFont="1" applyAlignment="1">
      <alignment horizontal="right" vertical="center"/>
    </xf>
    <xf numFmtId="0" fontId="104" fillId="2" borderId="0" xfId="464" applyFill="1" applyAlignment="1">
      <alignment vertical="center"/>
    </xf>
    <xf numFmtId="0" fontId="90" fillId="2" borderId="4" xfId="464" applyFont="1" applyFill="1" applyBorder="1" applyAlignment="1">
      <alignment horizontal="left" vertical="center"/>
    </xf>
    <xf numFmtId="0" fontId="104" fillId="2" borderId="5" xfId="464" applyFill="1" applyBorder="1" applyAlignment="1">
      <alignment vertical="center"/>
    </xf>
    <xf numFmtId="0" fontId="90" fillId="2" borderId="5" xfId="464" applyFont="1" applyFill="1" applyBorder="1" applyAlignment="1">
      <alignment horizontal="right" vertical="center"/>
    </xf>
    <xf numFmtId="0" fontId="90" fillId="2" borderId="5" xfId="464" applyFont="1" applyFill="1" applyBorder="1" applyAlignment="1">
      <alignment horizontal="center" vertical="center"/>
    </xf>
    <xf numFmtId="4" fontId="90" fillId="2" borderId="5" xfId="464" applyNumberFormat="1" applyFont="1" applyFill="1" applyBorder="1" applyAlignment="1">
      <alignment vertical="center"/>
    </xf>
    <xf numFmtId="0" fontId="104" fillId="2" borderId="6" xfId="464" applyFill="1" applyBorder="1" applyAlignment="1">
      <alignment vertical="center"/>
    </xf>
    <xf numFmtId="0" fontId="104" fillId="0" borderId="15" xfId="464" applyBorder="1" applyAlignment="1">
      <alignment vertical="center"/>
    </xf>
    <xf numFmtId="0" fontId="104" fillId="0" borderId="16" xfId="464" applyBorder="1" applyAlignment="1">
      <alignment vertical="center"/>
    </xf>
    <xf numFmtId="0" fontId="104" fillId="0" borderId="1" xfId="464" applyBorder="1" applyAlignment="1">
      <alignment vertical="center"/>
    </xf>
    <xf numFmtId="0" fontId="104" fillId="0" borderId="2" xfId="464" applyBorder="1" applyAlignment="1">
      <alignment vertical="center"/>
    </xf>
    <xf numFmtId="0" fontId="83" fillId="2" borderId="0" xfId="464" applyFont="1" applyFill="1" applyAlignment="1">
      <alignment horizontal="left" vertical="center"/>
    </xf>
    <xf numFmtId="0" fontId="83" fillId="2" borderId="0" xfId="464" applyFont="1" applyFill="1" applyAlignment="1">
      <alignment horizontal="right" vertical="center"/>
    </xf>
    <xf numFmtId="0" fontId="108" fillId="0" borderId="0" xfId="464" applyFont="1" applyAlignment="1">
      <alignment horizontal="left" vertical="center"/>
    </xf>
    <xf numFmtId="0" fontId="109" fillId="0" borderId="3" xfId="464" applyFont="1" applyBorder="1" applyAlignment="1">
      <alignment vertical="center"/>
    </xf>
    <xf numFmtId="0" fontId="109" fillId="0" borderId="0" xfId="464" applyFont="1" applyAlignment="1">
      <alignment vertical="center"/>
    </xf>
    <xf numFmtId="0" fontId="109" fillId="0" borderId="13" xfId="464" applyFont="1" applyBorder="1" applyAlignment="1">
      <alignment horizontal="left" vertical="center"/>
    </xf>
    <xf numFmtId="0" fontId="109" fillId="0" borderId="13" xfId="464" applyFont="1" applyBorder="1" applyAlignment="1">
      <alignment vertical="center"/>
    </xf>
    <xf numFmtId="4" fontId="109" fillId="0" borderId="13" xfId="464" applyNumberFormat="1" applyFont="1" applyBorder="1" applyAlignment="1">
      <alignment vertical="center"/>
    </xf>
    <xf numFmtId="0" fontId="110" fillId="0" borderId="3" xfId="464" applyFont="1" applyBorder="1" applyAlignment="1">
      <alignment vertical="center"/>
    </xf>
    <xf numFmtId="0" fontId="110" fillId="0" borderId="0" xfId="464" applyFont="1" applyAlignment="1">
      <alignment vertical="center"/>
    </xf>
    <xf numFmtId="0" fontId="110" fillId="0" borderId="13" xfId="464" applyFont="1" applyBorder="1" applyAlignment="1">
      <alignment horizontal="left" vertical="center"/>
    </xf>
    <xf numFmtId="0" fontId="110" fillId="0" borderId="13" xfId="464" applyFont="1" applyBorder="1" applyAlignment="1">
      <alignment vertical="center"/>
    </xf>
    <xf numFmtId="4" fontId="110" fillId="0" borderId="13" xfId="464" applyNumberFormat="1" applyFont="1" applyBorder="1" applyAlignment="1">
      <alignment vertical="center"/>
    </xf>
    <xf numFmtId="0" fontId="104" fillId="0" borderId="3" xfId="464" applyBorder="1" applyAlignment="1">
      <alignment horizontal="center" vertical="center" wrapText="1"/>
    </xf>
    <xf numFmtId="0" fontId="83" fillId="2" borderId="17" xfId="464" applyFont="1" applyFill="1" applyBorder="1" applyAlignment="1">
      <alignment horizontal="center" vertical="center" wrapText="1"/>
    </xf>
    <xf numFmtId="0" fontId="83" fillId="2" borderId="18" xfId="464" applyFont="1" applyFill="1" applyBorder="1" applyAlignment="1">
      <alignment horizontal="center" vertical="center" wrapText="1"/>
    </xf>
    <xf numFmtId="0" fontId="83" fillId="2" borderId="19" xfId="464" applyFont="1" applyFill="1" applyBorder="1" applyAlignment="1">
      <alignment horizontal="center" vertical="center" wrapText="1"/>
    </xf>
    <xf numFmtId="0" fontId="83" fillId="2" borderId="0" xfId="464" applyFont="1" applyFill="1" applyAlignment="1">
      <alignment horizontal="center" vertical="center" wrapText="1"/>
    </xf>
    <xf numFmtId="0" fontId="111" fillId="0" borderId="17" xfId="464" applyFont="1" applyBorder="1" applyAlignment="1">
      <alignment horizontal="center" vertical="center" wrapText="1"/>
    </xf>
    <xf numFmtId="0" fontId="111" fillId="0" borderId="18" xfId="464" applyFont="1" applyBorder="1" applyAlignment="1">
      <alignment horizontal="center" vertical="center" wrapText="1"/>
    </xf>
    <xf numFmtId="0" fontId="111" fillId="0" borderId="19" xfId="464" applyFont="1" applyBorder="1" applyAlignment="1">
      <alignment horizontal="center" vertical="center" wrapText="1"/>
    </xf>
    <xf numFmtId="0" fontId="104" fillId="0" borderId="0" xfId="464" applyAlignment="1">
      <alignment horizontal="center" vertical="center" wrapText="1"/>
    </xf>
    <xf numFmtId="0" fontId="107" fillId="0" borderId="0" xfId="464" applyFont="1" applyAlignment="1">
      <alignment horizontal="left" vertical="center"/>
    </xf>
    <xf numFmtId="4" fontId="107" fillId="0" borderId="0" xfId="464" applyNumberFormat="1" applyFont="1"/>
    <xf numFmtId="0" fontId="104" fillId="0" borderId="7" xfId="464" applyBorder="1" applyAlignment="1">
      <alignment vertical="center"/>
    </xf>
    <xf numFmtId="168" fontId="112" fillId="0" borderId="8" xfId="464" applyNumberFormat="1" applyFont="1" applyBorder="1"/>
    <xf numFmtId="168" fontId="112" fillId="0" borderId="9" xfId="464" applyNumberFormat="1" applyFont="1" applyBorder="1"/>
    <xf numFmtId="4" fontId="96" fillId="0" borderId="0" xfId="464" applyNumberFormat="1" applyFont="1" applyAlignment="1">
      <alignment vertical="center"/>
    </xf>
    <xf numFmtId="0" fontId="113" fillId="0" borderId="3" xfId="464" applyFont="1" applyBorder="1"/>
    <xf numFmtId="0" fontId="113" fillId="0" borderId="0" xfId="464" applyFont="1"/>
    <xf numFmtId="0" fontId="113" fillId="0" borderId="0" xfId="464" applyFont="1" applyAlignment="1">
      <alignment horizontal="left"/>
    </xf>
    <xf numFmtId="0" fontId="109" fillId="0" borderId="0" xfId="464" applyFont="1" applyAlignment="1">
      <alignment horizontal="left"/>
    </xf>
    <xf numFmtId="4" fontId="109" fillId="0" borderId="0" xfId="464" applyNumberFormat="1" applyFont="1"/>
    <xf numFmtId="0" fontId="113" fillId="0" borderId="10" xfId="464" applyFont="1" applyBorder="1"/>
    <xf numFmtId="168" fontId="113" fillId="0" borderId="0" xfId="464" applyNumberFormat="1" applyFont="1"/>
    <xf numFmtId="168" fontId="113" fillId="0" borderId="11" xfId="464" applyNumberFormat="1" applyFont="1" applyBorder="1"/>
    <xf numFmtId="0" fontId="113" fillId="0" borderId="0" xfId="464" applyFont="1" applyAlignment="1">
      <alignment horizontal="center"/>
    </xf>
    <xf numFmtId="4" fontId="113" fillId="0" borderId="0" xfId="464" applyNumberFormat="1" applyFont="1" applyAlignment="1">
      <alignment vertical="center"/>
    </xf>
    <xf numFmtId="0" fontId="110" fillId="0" borderId="0" xfId="464" applyFont="1" applyAlignment="1">
      <alignment horizontal="left"/>
    </xf>
    <xf numFmtId="4" fontId="110" fillId="0" borderId="0" xfId="464" applyNumberFormat="1" applyFont="1"/>
    <xf numFmtId="0" fontId="106" fillId="0" borderId="10" xfId="464" applyFont="1" applyBorder="1" applyAlignment="1">
      <alignment horizontal="left" vertical="center"/>
    </xf>
    <xf numFmtId="0" fontId="106" fillId="0" borderId="0" xfId="464" applyFont="1" applyAlignment="1">
      <alignment horizontal="center" vertical="center"/>
    </xf>
    <xf numFmtId="168" fontId="106" fillId="0" borderId="0" xfId="464" applyNumberFormat="1" applyFont="1" applyAlignment="1">
      <alignment vertical="center"/>
    </xf>
    <xf numFmtId="168" fontId="106" fillId="0" borderId="11" xfId="464" applyNumberFormat="1" applyFont="1" applyBorder="1" applyAlignment="1">
      <alignment vertical="center"/>
    </xf>
    <xf numFmtId="4" fontId="104" fillId="0" borderId="0" xfId="464" applyNumberFormat="1" applyAlignment="1">
      <alignment vertical="center"/>
    </xf>
    <xf numFmtId="0" fontId="114" fillId="0" borderId="3" xfId="464" applyFont="1" applyBorder="1" applyAlignment="1">
      <alignment vertical="center"/>
    </xf>
    <xf numFmtId="0" fontId="114" fillId="0" borderId="10" xfId="464" applyFont="1" applyBorder="1" applyAlignment="1">
      <alignment horizontal="left" vertical="center"/>
    </xf>
    <xf numFmtId="0" fontId="114" fillId="0" borderId="0" xfId="464" applyFont="1" applyAlignment="1">
      <alignment horizontal="center" vertical="center"/>
    </xf>
    <xf numFmtId="0" fontId="106" fillId="0" borderId="12" xfId="464" applyFont="1" applyBorder="1" applyAlignment="1">
      <alignment horizontal="left" vertical="center"/>
    </xf>
    <xf numFmtId="0" fontId="106" fillId="0" borderId="13" xfId="464" applyFont="1" applyBorder="1" applyAlignment="1">
      <alignment horizontal="center" vertical="center"/>
    </xf>
    <xf numFmtId="168" fontId="106" fillId="0" borderId="13" xfId="464" applyNumberFormat="1" applyFont="1" applyBorder="1" applyAlignment="1">
      <alignment vertical="center"/>
    </xf>
    <xf numFmtId="168" fontId="106" fillId="0" borderId="14" xfId="464" applyNumberFormat="1" applyFont="1" applyBorder="1" applyAlignment="1">
      <alignment vertical="center"/>
    </xf>
    <xf numFmtId="0" fontId="117" fillId="0" borderId="0" xfId="465" applyFont="1" applyAlignment="1" applyProtection="1">
      <alignment horizontal="left" vertical="top"/>
      <protection locked="0"/>
    </xf>
    <xf numFmtId="0" fontId="118" fillId="0" borderId="0" xfId="465" applyFont="1" applyAlignment="1" applyProtection="1">
      <alignment horizontal="left"/>
      <protection locked="0"/>
    </xf>
    <xf numFmtId="0" fontId="119" fillId="0" borderId="0" xfId="465" applyFont="1" applyAlignment="1" applyProtection="1">
      <alignment horizontal="left" vertical="top"/>
      <protection locked="0"/>
    </xf>
    <xf numFmtId="0" fontId="120" fillId="0" borderId="0" xfId="465" applyFont="1" applyAlignment="1" applyProtection="1">
      <alignment vertical="top" wrapText="1" shrinkToFit="1"/>
      <protection locked="0"/>
    </xf>
    <xf numFmtId="0" fontId="121" fillId="0" borderId="0" xfId="465" applyFont="1" applyAlignment="1" applyProtection="1">
      <alignment vertical="top" wrapText="1" shrinkToFit="1"/>
      <protection locked="0"/>
    </xf>
    <xf numFmtId="0" fontId="122" fillId="0" borderId="0" xfId="465" applyFont="1" applyAlignment="1" applyProtection="1">
      <alignment vertical="top" wrapText="1" shrinkToFit="1"/>
      <protection locked="0"/>
    </xf>
    <xf numFmtId="37" fontId="43" fillId="0" borderId="66" xfId="465" applyNumberFormat="1" applyFont="1" applyBorder="1" applyAlignment="1" applyProtection="1">
      <alignment horizontal="center"/>
      <protection locked="0"/>
    </xf>
    <xf numFmtId="49" fontId="43" fillId="0" borderId="67" xfId="465" applyNumberFormat="1" applyFont="1" applyBorder="1" applyAlignment="1" applyProtection="1">
      <alignment horizontal="center" wrapText="1"/>
      <protection locked="0"/>
    </xf>
    <xf numFmtId="0" fontId="43" fillId="0" borderId="68" xfId="465" applyFont="1" applyBorder="1" applyAlignment="1" applyProtection="1">
      <alignment horizontal="justify" wrapText="1"/>
      <protection locked="0"/>
    </xf>
    <xf numFmtId="0" fontId="43" fillId="0" borderId="67" xfId="465" applyFont="1" applyBorder="1" applyAlignment="1" applyProtection="1">
      <alignment horizontal="left" wrapText="1"/>
      <protection locked="0"/>
    </xf>
    <xf numFmtId="195" fontId="43" fillId="0" borderId="68" xfId="465" applyNumberFormat="1" applyFont="1" applyBorder="1" applyAlignment="1" applyProtection="1">
      <alignment horizontal="right"/>
      <protection locked="0"/>
    </xf>
    <xf numFmtId="39" fontId="43" fillId="0" borderId="67" xfId="465" applyNumberFormat="1" applyFont="1" applyBorder="1" applyAlignment="1" applyProtection="1">
      <alignment horizontal="right"/>
      <protection locked="0"/>
    </xf>
    <xf numFmtId="39" fontId="43" fillId="0" borderId="69" xfId="465" applyNumberFormat="1" applyFont="1" applyBorder="1" applyAlignment="1" applyProtection="1">
      <alignment horizontal="right"/>
      <protection locked="0"/>
    </xf>
    <xf numFmtId="49" fontId="51" fillId="22" borderId="51" xfId="465" applyNumberFormat="1" applyFont="1" applyFill="1" applyBorder="1" applyAlignment="1" applyProtection="1">
      <alignment horizontal="left" wrapText="1"/>
      <protection locked="0"/>
    </xf>
    <xf numFmtId="49" fontId="51" fillId="22" borderId="69" xfId="468" applyNumberFormat="1" applyFont="1" applyFill="1" applyBorder="1" applyAlignment="1">
      <alignment horizontal="left" vertical="center" wrapText="1"/>
      <protection locked="0"/>
    </xf>
    <xf numFmtId="195" fontId="51" fillId="22" borderId="69" xfId="468" applyNumberFormat="1" applyFont="1" applyFill="1" applyBorder="1" applyAlignment="1">
      <alignment horizontal="right" vertical="center" wrapText="1"/>
      <protection locked="0"/>
    </xf>
    <xf numFmtId="4" fontId="51" fillId="22" borderId="51" xfId="465" applyNumberFormat="1" applyFont="1" applyFill="1" applyBorder="1" applyAlignment="1">
      <alignment horizontal="right" vertical="center" wrapText="1"/>
    </xf>
    <xf numFmtId="195" fontId="43" fillId="0" borderId="67" xfId="465" applyNumberFormat="1" applyFont="1" applyBorder="1" applyAlignment="1" applyProtection="1">
      <alignment horizontal="right"/>
      <protection locked="0"/>
    </xf>
    <xf numFmtId="49" fontId="43" fillId="4" borderId="69" xfId="465" applyNumberFormat="1" applyFont="1" applyFill="1" applyBorder="1" applyAlignment="1" applyProtection="1">
      <alignment horizontal="left" wrapText="1"/>
      <protection locked="0"/>
    </xf>
    <xf numFmtId="49" fontId="43" fillId="4" borderId="69" xfId="465" applyNumberFormat="1" applyFont="1" applyFill="1" applyBorder="1" applyAlignment="1">
      <alignment horizontal="left"/>
    </xf>
    <xf numFmtId="195" fontId="43" fillId="4" borderId="69" xfId="465" applyNumberFormat="1" applyFont="1" applyFill="1" applyBorder="1" applyAlignment="1">
      <alignment horizontal="right"/>
    </xf>
    <xf numFmtId="39" fontId="43" fillId="0" borderId="71" xfId="465" applyNumberFormat="1" applyFont="1" applyBorder="1" applyAlignment="1" applyProtection="1">
      <alignment horizontal="right"/>
      <protection locked="0"/>
    </xf>
    <xf numFmtId="0" fontId="43" fillId="0" borderId="71" xfId="465" applyFont="1" applyBorder="1" applyAlignment="1" applyProtection="1">
      <alignment horizontal="left" wrapText="1"/>
      <protection locked="0"/>
    </xf>
    <xf numFmtId="195" fontId="43" fillId="0" borderId="51" xfId="465" applyNumberFormat="1" applyFont="1" applyBorder="1" applyAlignment="1" applyProtection="1">
      <alignment horizontal="right"/>
      <protection locked="0"/>
    </xf>
    <xf numFmtId="49" fontId="43" fillId="4" borderId="73" xfId="465" applyNumberFormat="1" applyFont="1" applyFill="1" applyBorder="1" applyAlignment="1">
      <alignment horizontal="left"/>
    </xf>
    <xf numFmtId="49" fontId="51" fillId="22" borderId="69" xfId="465" applyNumberFormat="1" applyFont="1" applyFill="1" applyBorder="1" applyAlignment="1">
      <alignment horizontal="left" vertical="center" wrapText="1"/>
    </xf>
    <xf numFmtId="49" fontId="51" fillId="22" borderId="71" xfId="465" applyNumberFormat="1" applyFont="1" applyFill="1" applyBorder="1" applyAlignment="1" applyProtection="1">
      <alignment horizontal="left" wrapText="1"/>
      <protection locked="0"/>
    </xf>
    <xf numFmtId="49" fontId="43" fillId="22" borderId="68" xfId="465" applyNumberFormat="1" applyFont="1" applyFill="1" applyBorder="1" applyAlignment="1" applyProtection="1">
      <alignment horizontal="left"/>
      <protection locked="0"/>
    </xf>
    <xf numFmtId="37" fontId="43" fillId="0" borderId="74" xfId="465" applyNumberFormat="1" applyFont="1" applyBorder="1" applyAlignment="1" applyProtection="1">
      <alignment horizontal="center"/>
      <protection locked="0"/>
    </xf>
    <xf numFmtId="37" fontId="43" fillId="0" borderId="76" xfId="465" applyNumberFormat="1" applyFont="1" applyBorder="1" applyAlignment="1" applyProtection="1">
      <alignment horizontal="center"/>
      <protection locked="0"/>
    </xf>
    <xf numFmtId="37" fontId="43" fillId="0" borderId="78" xfId="465" applyNumberFormat="1" applyFont="1" applyBorder="1" applyAlignment="1" applyProtection="1">
      <alignment horizontal="center"/>
      <protection locked="0"/>
    </xf>
    <xf numFmtId="37" fontId="43" fillId="0" borderId="80" xfId="465" applyNumberFormat="1" applyFont="1" applyBorder="1" applyAlignment="1" applyProtection="1">
      <alignment horizontal="center"/>
      <protection locked="0"/>
    </xf>
    <xf numFmtId="49" fontId="43" fillId="0" borderId="69" xfId="465" applyNumberFormat="1" applyFont="1" applyBorder="1" applyAlignment="1" applyProtection="1">
      <alignment horizontal="center" wrapText="1"/>
      <protection locked="0"/>
    </xf>
    <xf numFmtId="0" fontId="43" fillId="0" borderId="69" xfId="465" applyFont="1" applyBorder="1" applyAlignment="1" applyProtection="1">
      <alignment horizontal="left" wrapText="1"/>
      <protection locked="0"/>
    </xf>
    <xf numFmtId="37" fontId="43" fillId="0" borderId="82" xfId="465" applyNumberFormat="1" applyFont="1" applyBorder="1" applyAlignment="1" applyProtection="1">
      <alignment horizontal="center"/>
      <protection locked="0"/>
    </xf>
    <xf numFmtId="0" fontId="43" fillId="0" borderId="84" xfId="465" applyFont="1" applyBorder="1" applyAlignment="1" applyProtection="1">
      <alignment horizontal="left" wrapText="1"/>
      <protection locked="0"/>
    </xf>
    <xf numFmtId="0" fontId="123" fillId="0" borderId="0" xfId="465" applyFont="1" applyAlignment="1" applyProtection="1">
      <alignment horizontal="center" wrapText="1"/>
      <protection locked="0"/>
    </xf>
    <xf numFmtId="0" fontId="123" fillId="0" borderId="0" xfId="465" applyFont="1" applyAlignment="1" applyProtection="1">
      <alignment horizontal="left" wrapText="1"/>
      <protection locked="0"/>
    </xf>
    <xf numFmtId="195" fontId="123" fillId="0" borderId="0" xfId="465" applyNumberFormat="1" applyFont="1" applyAlignment="1" applyProtection="1">
      <alignment horizontal="right"/>
      <protection locked="0"/>
    </xf>
    <xf numFmtId="39" fontId="123" fillId="0" borderId="0" xfId="465" applyNumberFormat="1" applyFont="1" applyAlignment="1" applyProtection="1">
      <alignment horizontal="right"/>
      <protection locked="0"/>
    </xf>
    <xf numFmtId="197" fontId="123" fillId="0" borderId="0" xfId="465" applyNumberFormat="1" applyFont="1" applyAlignment="1" applyProtection="1">
      <alignment horizontal="right"/>
      <protection locked="0"/>
    </xf>
    <xf numFmtId="37" fontId="123" fillId="0" borderId="0" xfId="465" applyNumberFormat="1" applyFont="1" applyAlignment="1" applyProtection="1">
      <alignment horizontal="center"/>
      <protection locked="0"/>
    </xf>
    <xf numFmtId="0" fontId="117" fillId="0" borderId="0" xfId="465" applyFont="1" applyAlignment="1" applyProtection="1">
      <alignment horizontal="center" wrapText="1"/>
      <protection locked="0"/>
    </xf>
    <xf numFmtId="0" fontId="117" fillId="0" borderId="0" xfId="465" applyFont="1" applyAlignment="1" applyProtection="1">
      <alignment horizontal="left" wrapText="1"/>
      <protection locked="0"/>
    </xf>
    <xf numFmtId="195" fontId="117" fillId="0" borderId="0" xfId="465" applyNumberFormat="1" applyFont="1" applyAlignment="1" applyProtection="1">
      <alignment horizontal="right"/>
      <protection locked="0"/>
    </xf>
    <xf numFmtId="39" fontId="117" fillId="0" borderId="0" xfId="465" applyNumberFormat="1" applyFont="1" applyAlignment="1" applyProtection="1">
      <alignment horizontal="right"/>
      <protection locked="0"/>
    </xf>
    <xf numFmtId="37" fontId="117" fillId="0" borderId="0" xfId="465" applyNumberFormat="1" applyFont="1" applyAlignment="1" applyProtection="1">
      <alignment horizontal="center"/>
      <protection locked="0"/>
    </xf>
    <xf numFmtId="39" fontId="114" fillId="0" borderId="59" xfId="463" applyNumberFormat="1" applyFont="1" applyBorder="1" applyAlignment="1">
      <alignment horizontal="right"/>
      <protection locked="0"/>
    </xf>
    <xf numFmtId="0" fontId="65" fillId="0" borderId="85" xfId="471" applyBorder="1" applyAlignment="1">
      <alignment vertical="center"/>
    </xf>
    <xf numFmtId="0" fontId="65" fillId="0" borderId="0" xfId="471" applyAlignment="1">
      <alignment vertical="center"/>
    </xf>
    <xf numFmtId="0" fontId="124" fillId="0" borderId="0" xfId="471" applyFont="1" applyAlignment="1">
      <alignment horizontal="left" vertical="center"/>
    </xf>
    <xf numFmtId="0" fontId="125" fillId="0" borderId="0" xfId="471" applyFont="1" applyAlignment="1">
      <alignment horizontal="left" vertical="center"/>
    </xf>
    <xf numFmtId="0" fontId="127" fillId="0" borderId="0" xfId="471" applyFont="1" applyAlignment="1">
      <alignment horizontal="left" vertical="center"/>
    </xf>
    <xf numFmtId="14" fontId="127" fillId="0" borderId="0" xfId="471" applyNumberFormat="1" applyFont="1" applyAlignment="1">
      <alignment horizontal="left" vertical="center"/>
    </xf>
    <xf numFmtId="0" fontId="65" fillId="0" borderId="0" xfId="471"/>
    <xf numFmtId="0" fontId="127" fillId="29" borderId="0" xfId="471" applyFont="1" applyFill="1" applyAlignment="1">
      <alignment horizontal="left" vertical="center"/>
    </xf>
    <xf numFmtId="0" fontId="65" fillId="29" borderId="0" xfId="471" applyFill="1" applyAlignment="1">
      <alignment vertical="center"/>
    </xf>
    <xf numFmtId="0" fontId="65" fillId="30" borderId="0" xfId="471" applyFill="1" applyAlignment="1">
      <alignment vertical="center"/>
    </xf>
    <xf numFmtId="0" fontId="127" fillId="30" borderId="0" xfId="471" applyFont="1" applyFill="1" applyAlignment="1">
      <alignment horizontal="right" vertical="center"/>
    </xf>
    <xf numFmtId="0" fontId="128" fillId="0" borderId="0" xfId="471" applyFont="1" applyAlignment="1">
      <alignment horizontal="left" vertical="center"/>
    </xf>
    <xf numFmtId="4" fontId="129" fillId="0" borderId="0" xfId="471" applyNumberFormat="1" applyFont="1" applyAlignment="1">
      <alignment vertical="center"/>
    </xf>
    <xf numFmtId="0" fontId="128" fillId="29" borderId="0" xfId="471" applyFont="1" applyFill="1" applyAlignment="1">
      <alignment horizontal="left" vertical="center"/>
    </xf>
    <xf numFmtId="0" fontId="130" fillId="29" borderId="86" xfId="471" applyFont="1" applyFill="1" applyBorder="1" applyAlignment="1">
      <alignment vertical="center"/>
    </xf>
    <xf numFmtId="4" fontId="130" fillId="29" borderId="86" xfId="471" applyNumberFormat="1" applyFont="1" applyFill="1" applyBorder="1" applyAlignment="1">
      <alignment vertical="center"/>
    </xf>
    <xf numFmtId="0" fontId="131" fillId="0" borderId="0" xfId="471" applyFont="1" applyAlignment="1">
      <alignment vertical="center"/>
    </xf>
    <xf numFmtId="0" fontId="131" fillId="0" borderId="86" xfId="471" applyFont="1" applyBorder="1" applyAlignment="1">
      <alignment vertical="center"/>
    </xf>
    <xf numFmtId="4" fontId="131" fillId="0" borderId="86" xfId="471" applyNumberFormat="1" applyFont="1" applyBorder="1" applyAlignment="1">
      <alignment vertical="center"/>
    </xf>
    <xf numFmtId="0" fontId="65" fillId="0" borderId="87" xfId="471" applyBorder="1" applyAlignment="1">
      <alignment vertical="center"/>
    </xf>
    <xf numFmtId="0" fontId="127" fillId="29" borderId="88" xfId="471" applyFont="1" applyFill="1" applyBorder="1" applyAlignment="1">
      <alignment horizontal="center" vertical="center" wrapText="1"/>
    </xf>
    <xf numFmtId="0" fontId="127" fillId="29" borderId="89" xfId="471" applyFont="1" applyFill="1" applyBorder="1" applyAlignment="1">
      <alignment horizontal="center" vertical="center" wrapText="1"/>
    </xf>
    <xf numFmtId="0" fontId="127" fillId="30" borderId="89" xfId="471" applyFont="1" applyFill="1" applyBorder="1" applyAlignment="1">
      <alignment horizontal="center" vertical="center" wrapText="1"/>
    </xf>
    <xf numFmtId="0" fontId="132" fillId="30" borderId="89" xfId="471" applyFont="1" applyFill="1" applyBorder="1" applyAlignment="1">
      <alignment horizontal="center" vertical="center" wrapText="1"/>
    </xf>
    <xf numFmtId="0" fontId="65" fillId="0" borderId="0" xfId="471" applyAlignment="1">
      <alignment horizontal="center" vertical="center" wrapText="1"/>
    </xf>
    <xf numFmtId="0" fontId="129" fillId="0" borderId="0" xfId="471" applyFont="1" applyAlignment="1">
      <alignment horizontal="left" vertical="center"/>
    </xf>
    <xf numFmtId="4" fontId="129" fillId="0" borderId="0" xfId="471" applyNumberFormat="1" applyFont="1"/>
    <xf numFmtId="0" fontId="130" fillId="29" borderId="0" xfId="471" applyFont="1" applyFill="1" applyAlignment="1">
      <alignment horizontal="left"/>
    </xf>
    <xf numFmtId="0" fontId="133" fillId="29" borderId="0" xfId="471" applyFont="1" applyFill="1"/>
    <xf numFmtId="4" fontId="130" fillId="29" borderId="0" xfId="471" applyNumberFormat="1" applyFont="1" applyFill="1"/>
    <xf numFmtId="0" fontId="133" fillId="0" borderId="0" xfId="471" applyFont="1"/>
    <xf numFmtId="0" fontId="131" fillId="0" borderId="0" xfId="471" applyFont="1" applyAlignment="1">
      <alignment horizontal="left"/>
    </xf>
    <xf numFmtId="4" fontId="131" fillId="0" borderId="0" xfId="471" applyNumberFormat="1" applyFont="1"/>
    <xf numFmtId="0" fontId="65" fillId="0" borderId="90" xfId="471" applyBorder="1" applyAlignment="1" applyProtection="1">
      <alignment horizontal="center" vertical="center"/>
      <protection locked="0"/>
    </xf>
    <xf numFmtId="49" fontId="65" fillId="0" borderId="90" xfId="471" applyNumberFormat="1" applyBorder="1" applyAlignment="1" applyProtection="1">
      <alignment horizontal="left" vertical="center" wrapText="1"/>
      <protection locked="0"/>
    </xf>
    <xf numFmtId="0" fontId="65" fillId="0" borderId="90" xfId="471" applyBorder="1" applyAlignment="1" applyProtection="1">
      <alignment horizontal="left" vertical="center" wrapText="1"/>
      <protection locked="0"/>
    </xf>
    <xf numFmtId="0" fontId="65" fillId="0" borderId="90" xfId="471" applyBorder="1" applyAlignment="1" applyProtection="1">
      <alignment horizontal="center" vertical="center" wrapText="1"/>
      <protection locked="0"/>
    </xf>
    <xf numFmtId="169" fontId="65" fillId="0" borderId="90" xfId="471" applyNumberFormat="1" applyBorder="1" applyAlignment="1" applyProtection="1">
      <alignment vertical="center"/>
      <protection locked="0"/>
    </xf>
    <xf numFmtId="4" fontId="65" fillId="0" borderId="90" xfId="471" applyNumberFormat="1" applyBorder="1" applyAlignment="1" applyProtection="1">
      <alignment vertical="center"/>
      <protection locked="0"/>
    </xf>
    <xf numFmtId="0" fontId="134" fillId="0" borderId="90" xfId="471" applyFont="1" applyBorder="1" applyAlignment="1" applyProtection="1">
      <alignment horizontal="left" vertical="center" wrapText="1"/>
      <protection locked="0"/>
    </xf>
    <xf numFmtId="0" fontId="135" fillId="0" borderId="90" xfId="471" applyFont="1" applyBorder="1" applyAlignment="1" applyProtection="1">
      <alignment horizontal="left" vertical="center" wrapText="1"/>
      <protection locked="0"/>
    </xf>
    <xf numFmtId="0" fontId="136" fillId="0" borderId="90" xfId="471" applyFont="1" applyBorder="1" applyAlignment="1" applyProtection="1">
      <alignment horizontal="left" vertical="center" wrapText="1"/>
      <protection locked="0"/>
    </xf>
    <xf numFmtId="0" fontId="39" fillId="0" borderId="91" xfId="465" applyBorder="1" applyAlignment="1">
      <alignment horizontal="left" vertical="center"/>
    </xf>
    <xf numFmtId="0" fontId="39" fillId="0" borderId="92" xfId="465" applyBorder="1" applyAlignment="1">
      <alignment horizontal="left" vertical="center"/>
    </xf>
    <xf numFmtId="0" fontId="39" fillId="0" borderId="92" xfId="465" applyBorder="1" applyAlignment="1">
      <alignment horizontal="center" vertical="center"/>
    </xf>
    <xf numFmtId="0" fontId="39" fillId="0" borderId="93" xfId="465" applyBorder="1" applyAlignment="1">
      <alignment horizontal="left" vertical="center"/>
    </xf>
    <xf numFmtId="0" fontId="65" fillId="0" borderId="0" xfId="465" applyFont="1" applyAlignment="1">
      <alignment horizontal="left" vertical="center"/>
    </xf>
    <xf numFmtId="0" fontId="39" fillId="0" borderId="94" xfId="465" applyBorder="1" applyAlignment="1">
      <alignment horizontal="left" vertical="center"/>
    </xf>
    <xf numFmtId="0" fontId="39" fillId="0" borderId="0" xfId="465" applyAlignment="1">
      <alignment horizontal="left" vertical="center"/>
    </xf>
    <xf numFmtId="0" fontId="39" fillId="0" borderId="0" xfId="465" applyAlignment="1">
      <alignment horizontal="center" vertical="center"/>
    </xf>
    <xf numFmtId="0" fontId="39" fillId="0" borderId="95" xfId="465" applyBorder="1" applyAlignment="1">
      <alignment horizontal="left" vertical="center"/>
    </xf>
    <xf numFmtId="0" fontId="124" fillId="0" borderId="0" xfId="465" applyFont="1" applyAlignment="1">
      <alignment horizontal="center" vertical="center"/>
    </xf>
    <xf numFmtId="0" fontId="65" fillId="0" borderId="0" xfId="465" applyFont="1" applyAlignment="1">
      <alignment horizontal="center" vertical="center"/>
    </xf>
    <xf numFmtId="0" fontId="125" fillId="0" borderId="0" xfId="465" applyFont="1" applyAlignment="1">
      <alignment horizontal="left" vertical="center"/>
    </xf>
    <xf numFmtId="0" fontId="126" fillId="0" borderId="0" xfId="465" applyFont="1" applyAlignment="1">
      <alignment horizontal="left" vertical="center"/>
    </xf>
    <xf numFmtId="0" fontId="39" fillId="0" borderId="94" xfId="465" applyBorder="1" applyAlignment="1">
      <alignment horizontal="center" vertical="center" wrapText="1"/>
    </xf>
    <xf numFmtId="0" fontId="127" fillId="31" borderId="88" xfId="465" applyFont="1" applyFill="1" applyBorder="1" applyAlignment="1">
      <alignment horizontal="center" vertical="center" wrapText="1"/>
    </xf>
    <xf numFmtId="0" fontId="127" fillId="31" borderId="89" xfId="465" applyFont="1" applyFill="1" applyBorder="1" applyAlignment="1">
      <alignment horizontal="center" vertical="center" wrapText="1"/>
    </xf>
    <xf numFmtId="0" fontId="127" fillId="31" borderId="96" xfId="465" applyFont="1" applyFill="1" applyBorder="1" applyAlignment="1">
      <alignment horizontal="center" vertical="center" wrapText="1"/>
    </xf>
    <xf numFmtId="0" fontId="39" fillId="0" borderId="95" xfId="465" applyBorder="1" applyAlignment="1">
      <alignment horizontal="center" vertical="center" wrapText="1"/>
    </xf>
    <xf numFmtId="0" fontId="65" fillId="0" borderId="0" xfId="465" applyFont="1" applyAlignment="1">
      <alignment horizontal="center" vertical="center" wrapText="1"/>
    </xf>
    <xf numFmtId="0" fontId="128" fillId="0" borderId="0" xfId="465" applyFont="1" applyAlignment="1">
      <alignment horizontal="left" vertical="center"/>
    </xf>
    <xf numFmtId="39" fontId="137" fillId="0" borderId="0" xfId="465" applyNumberFormat="1" applyFont="1" applyAlignment="1">
      <alignment horizontal="center"/>
    </xf>
    <xf numFmtId="0" fontId="133" fillId="0" borderId="94" xfId="465" applyFont="1" applyBorder="1" applyAlignment="1">
      <alignment horizontal="left"/>
    </xf>
    <xf numFmtId="0" fontId="65" fillId="0" borderId="0" xfId="465" applyFont="1" applyAlignment="1">
      <alignment horizontal="left"/>
    </xf>
    <xf numFmtId="0" fontId="131" fillId="0" borderId="0" xfId="465" applyFont="1" applyAlignment="1">
      <alignment horizontal="left"/>
    </xf>
    <xf numFmtId="39" fontId="131" fillId="0" borderId="0" xfId="465" applyNumberFormat="1" applyFont="1" applyAlignment="1">
      <alignment horizontal="center"/>
    </xf>
    <xf numFmtId="0" fontId="133" fillId="0" borderId="95" xfId="465" applyFont="1" applyBorder="1" applyAlignment="1">
      <alignment horizontal="left"/>
    </xf>
    <xf numFmtId="0" fontId="65" fillId="0" borderId="54" xfId="465" applyFont="1" applyBorder="1" applyAlignment="1">
      <alignment horizontal="center" vertical="center"/>
    </xf>
    <xf numFmtId="49" fontId="65" fillId="0" borderId="90" xfId="465" applyNumberFormat="1" applyFont="1" applyBorder="1" applyAlignment="1">
      <alignment horizontal="left" vertical="center" wrapText="1"/>
    </xf>
    <xf numFmtId="0" fontId="65" fillId="0" borderId="54" xfId="465" applyFont="1" applyBorder="1" applyAlignment="1">
      <alignment horizontal="center" vertical="center" wrapText="1"/>
    </xf>
    <xf numFmtId="188" fontId="65" fillId="0" borderId="54" xfId="465" applyNumberFormat="1" applyFont="1" applyBorder="1" applyAlignment="1">
      <alignment horizontal="right" vertical="center"/>
    </xf>
    <xf numFmtId="39" fontId="139" fillId="0" borderId="54" xfId="465" applyNumberFormat="1" applyFont="1" applyBorder="1" applyAlignment="1">
      <alignment horizontal="center" vertical="center" wrapText="1"/>
    </xf>
    <xf numFmtId="0" fontId="140" fillId="0" borderId="0" xfId="465" applyFont="1" applyAlignment="1">
      <alignment horizontal="left" vertical="center"/>
    </xf>
    <xf numFmtId="188" fontId="141" fillId="0" borderId="0" xfId="465" applyNumberFormat="1" applyFont="1" applyAlignment="1">
      <alignment horizontal="right" vertical="center"/>
    </xf>
    <xf numFmtId="0" fontId="39" fillId="0" borderId="97" xfId="465" applyBorder="1" applyAlignment="1">
      <alignment horizontal="left" vertical="center"/>
    </xf>
    <xf numFmtId="0" fontId="39" fillId="0" borderId="0" xfId="465" applyAlignment="1">
      <alignment horizontal="left" vertical="top"/>
    </xf>
    <xf numFmtId="0" fontId="65" fillId="0" borderId="0" xfId="465" applyFont="1" applyAlignment="1">
      <alignment horizontal="left" vertical="top"/>
    </xf>
    <xf numFmtId="0" fontId="39" fillId="0" borderId="0" xfId="465" applyAlignment="1">
      <alignment horizontal="center" vertical="top"/>
    </xf>
    <xf numFmtId="0" fontId="104" fillId="0" borderId="3" xfId="464" applyBorder="1" applyAlignment="1" applyProtection="1">
      <alignment vertical="center"/>
      <protection locked="0"/>
    </xf>
    <xf numFmtId="0" fontId="104" fillId="0" borderId="20" xfId="464" applyBorder="1" applyAlignment="1" applyProtection="1">
      <alignment horizontal="center" vertical="center"/>
      <protection locked="0"/>
    </xf>
    <xf numFmtId="49" fontId="104" fillId="0" borderId="20" xfId="464" applyNumberFormat="1" applyBorder="1" applyAlignment="1" applyProtection="1">
      <alignment horizontal="left" vertical="center" wrapText="1"/>
      <protection locked="0"/>
    </xf>
    <xf numFmtId="0" fontId="104" fillId="0" borderId="20" xfId="464" applyBorder="1" applyAlignment="1" applyProtection="1">
      <alignment horizontal="left" vertical="center" wrapText="1"/>
      <protection locked="0"/>
    </xf>
    <xf numFmtId="0" fontId="104" fillId="0" borderId="20" xfId="464" applyBorder="1" applyAlignment="1" applyProtection="1">
      <alignment horizontal="center" vertical="center" wrapText="1"/>
      <protection locked="0"/>
    </xf>
    <xf numFmtId="169" fontId="104" fillId="0" borderId="20" xfId="464" applyNumberFormat="1" applyBorder="1" applyAlignment="1" applyProtection="1">
      <alignment vertical="center"/>
      <protection locked="0"/>
    </xf>
    <xf numFmtId="4" fontId="104" fillId="0" borderId="20" xfId="464" applyNumberFormat="1" applyBorder="1" applyAlignment="1" applyProtection="1">
      <alignment vertical="center"/>
      <protection locked="0"/>
    </xf>
    <xf numFmtId="0" fontId="114" fillId="0" borderId="20" xfId="464" applyFont="1" applyBorder="1" applyAlignment="1" applyProtection="1">
      <alignment horizontal="center" vertical="center"/>
      <protection locked="0"/>
    </xf>
    <xf numFmtId="49" fontId="114" fillId="0" borderId="20" xfId="464" applyNumberFormat="1" applyFont="1" applyBorder="1" applyAlignment="1" applyProtection="1">
      <alignment horizontal="left" vertical="center" wrapText="1"/>
      <protection locked="0"/>
    </xf>
    <xf numFmtId="0" fontId="114" fillId="0" borderId="20" xfId="464" applyFont="1" applyBorder="1" applyAlignment="1" applyProtection="1">
      <alignment horizontal="left" vertical="center" wrapText="1"/>
      <protection locked="0"/>
    </xf>
    <xf numFmtId="0" fontId="114" fillId="0" borderId="20" xfId="464" applyFont="1" applyBorder="1" applyAlignment="1" applyProtection="1">
      <alignment horizontal="center" vertical="center" wrapText="1"/>
      <protection locked="0"/>
    </xf>
    <xf numFmtId="169" fontId="114" fillId="0" borderId="20" xfId="464" applyNumberFormat="1" applyFont="1" applyBorder="1" applyAlignment="1" applyProtection="1">
      <alignment vertical="center"/>
      <protection locked="0"/>
    </xf>
    <xf numFmtId="4" fontId="114" fillId="0" borderId="20" xfId="464" applyNumberFormat="1" applyFont="1" applyBorder="1" applyAlignment="1" applyProtection="1">
      <alignment vertical="center"/>
      <protection locked="0"/>
    </xf>
    <xf numFmtId="0" fontId="144" fillId="0" borderId="0" xfId="464" applyFont="1" applyAlignment="1">
      <alignment horizontal="left" vertical="center"/>
    </xf>
    <xf numFmtId="0" fontId="143" fillId="0" borderId="0" xfId="464" applyFont="1" applyAlignment="1">
      <alignment horizontal="left" vertical="center"/>
    </xf>
    <xf numFmtId="0" fontId="145" fillId="0" borderId="0" xfId="464" applyFont="1" applyAlignment="1">
      <alignment horizontal="left" vertical="center"/>
    </xf>
    <xf numFmtId="0" fontId="147" fillId="0" borderId="0" xfId="464" applyFont="1" applyAlignment="1">
      <alignment horizontal="left" vertical="center"/>
    </xf>
    <xf numFmtId="4" fontId="148" fillId="0" borderId="0" xfId="464" applyNumberFormat="1" applyFont="1" applyAlignment="1">
      <alignment vertical="center"/>
    </xf>
    <xf numFmtId="0" fontId="145" fillId="0" borderId="0" xfId="464" applyFont="1" applyAlignment="1">
      <alignment horizontal="right" vertical="center"/>
    </xf>
    <xf numFmtId="4" fontId="145" fillId="0" borderId="0" xfId="464" applyNumberFormat="1" applyFont="1" applyAlignment="1">
      <alignment vertical="center"/>
    </xf>
    <xf numFmtId="166" fontId="145" fillId="0" borderId="0" xfId="464" applyNumberFormat="1" applyFont="1" applyAlignment="1">
      <alignment horizontal="right" vertical="center"/>
    </xf>
    <xf numFmtId="0" fontId="149" fillId="2" borderId="4" xfId="464" applyFont="1" applyFill="1" applyBorder="1" applyAlignment="1">
      <alignment horizontal="left" vertical="center"/>
    </xf>
    <xf numFmtId="0" fontId="149" fillId="2" borderId="5" xfId="464" applyFont="1" applyFill="1" applyBorder="1" applyAlignment="1">
      <alignment horizontal="right" vertical="center"/>
    </xf>
    <xf numFmtId="0" fontId="149" fillId="2" borderId="5" xfId="464" applyFont="1" applyFill="1" applyBorder="1" applyAlignment="1">
      <alignment horizontal="center" vertical="center"/>
    </xf>
    <xf numFmtId="4" fontId="149" fillId="2" borderId="5" xfId="464" applyNumberFormat="1" applyFont="1" applyFill="1" applyBorder="1" applyAlignment="1">
      <alignment vertical="center"/>
    </xf>
    <xf numFmtId="0" fontId="150" fillId="2" borderId="0" xfId="464" applyFont="1" applyFill="1" applyAlignment="1">
      <alignment horizontal="left" vertical="center"/>
    </xf>
    <xf numFmtId="0" fontId="150" fillId="2" borderId="0" xfId="464" applyFont="1" applyFill="1" applyAlignment="1">
      <alignment horizontal="right" vertical="center"/>
    </xf>
    <xf numFmtId="0" fontId="151" fillId="0" borderId="0" xfId="464" applyFont="1" applyAlignment="1">
      <alignment horizontal="left" vertical="center"/>
    </xf>
    <xf numFmtId="0" fontId="152" fillId="0" borderId="3" xfId="464" applyFont="1" applyBorder="1" applyAlignment="1">
      <alignment vertical="center"/>
    </xf>
    <xf numFmtId="0" fontId="152" fillId="0" borderId="0" xfId="464" applyFont="1" applyAlignment="1">
      <alignment vertical="center"/>
    </xf>
    <xf numFmtId="0" fontId="152" fillId="0" borderId="13" xfId="464" applyFont="1" applyBorder="1" applyAlignment="1">
      <alignment horizontal="left" vertical="center"/>
    </xf>
    <xf numFmtId="0" fontId="152" fillId="0" borderId="13" xfId="464" applyFont="1" applyBorder="1" applyAlignment="1">
      <alignment vertical="center"/>
    </xf>
    <xf numFmtId="4" fontId="152" fillId="0" borderId="13" xfId="464" applyNumberFormat="1" applyFont="1" applyBorder="1" applyAlignment="1">
      <alignment vertical="center"/>
    </xf>
    <xf numFmtId="0" fontId="153" fillId="0" borderId="3" xfId="464" applyFont="1" applyBorder="1" applyAlignment="1">
      <alignment vertical="center"/>
    </xf>
    <xf numFmtId="0" fontId="153" fillId="0" borderId="0" xfId="464" applyFont="1" applyAlignment="1">
      <alignment vertical="center"/>
    </xf>
    <xf numFmtId="0" fontId="153" fillId="0" borderId="13" xfId="464" applyFont="1" applyBorder="1" applyAlignment="1">
      <alignment horizontal="left" vertical="center"/>
    </xf>
    <xf numFmtId="0" fontId="153" fillId="0" borderId="13" xfId="464" applyFont="1" applyBorder="1" applyAlignment="1">
      <alignment vertical="center"/>
    </xf>
    <xf numFmtId="4" fontId="153" fillId="0" borderId="13" xfId="464" applyNumberFormat="1" applyFont="1" applyBorder="1" applyAlignment="1">
      <alignment vertical="center"/>
    </xf>
    <xf numFmtId="0" fontId="150" fillId="2" borderId="17" xfId="464" applyFont="1" applyFill="1" applyBorder="1" applyAlignment="1">
      <alignment horizontal="center" vertical="center" wrapText="1"/>
    </xf>
    <xf numFmtId="0" fontId="150" fillId="2" borderId="18" xfId="464" applyFont="1" applyFill="1" applyBorder="1" applyAlignment="1">
      <alignment horizontal="center" vertical="center" wrapText="1"/>
    </xf>
    <xf numFmtId="0" fontId="150" fillId="2" borderId="19" xfId="464" applyFont="1" applyFill="1" applyBorder="1" applyAlignment="1">
      <alignment horizontal="center" vertical="center" wrapText="1"/>
    </xf>
    <xf numFmtId="0" fontId="150" fillId="2" borderId="0" xfId="464" applyFont="1" applyFill="1" applyAlignment="1">
      <alignment horizontal="center" vertical="center" wrapText="1"/>
    </xf>
    <xf numFmtId="0" fontId="154" fillId="0" borderId="17" xfId="464" applyFont="1" applyBorder="1" applyAlignment="1">
      <alignment horizontal="center" vertical="center" wrapText="1"/>
    </xf>
    <xf numFmtId="0" fontId="154" fillId="0" borderId="18" xfId="464" applyFont="1" applyBorder="1" applyAlignment="1">
      <alignment horizontal="center" vertical="center" wrapText="1"/>
    </xf>
    <xf numFmtId="0" fontId="154" fillId="0" borderId="19" xfId="464" applyFont="1" applyBorder="1" applyAlignment="1">
      <alignment horizontal="center" vertical="center" wrapText="1"/>
    </xf>
    <xf numFmtId="0" fontId="148" fillId="0" borderId="0" xfId="464" applyFont="1" applyAlignment="1">
      <alignment horizontal="left" vertical="center"/>
    </xf>
    <xf numFmtId="4" fontId="148" fillId="0" borderId="0" xfId="464" applyNumberFormat="1" applyFont="1"/>
    <xf numFmtId="168" fontId="155" fillId="0" borderId="8" xfId="464" applyNumberFormat="1" applyFont="1" applyBorder="1"/>
    <xf numFmtId="168" fontId="155" fillId="0" borderId="9" xfId="464" applyNumberFormat="1" applyFont="1" applyBorder="1"/>
    <xf numFmtId="4" fontId="156" fillId="0" borderId="0" xfId="464" applyNumberFormat="1" applyFont="1" applyAlignment="1">
      <alignment vertical="center"/>
    </xf>
    <xf numFmtId="0" fontId="157" fillId="0" borderId="3" xfId="464" applyFont="1" applyBorder="1"/>
    <xf numFmtId="0" fontId="157" fillId="0" borderId="0" xfId="464" applyFont="1"/>
    <xf numFmtId="0" fontId="157" fillId="0" borderId="0" xfId="464" applyFont="1" applyAlignment="1">
      <alignment horizontal="left"/>
    </xf>
    <xf numFmtId="0" fontId="152" fillId="0" borderId="0" xfId="464" applyFont="1" applyAlignment="1">
      <alignment horizontal="left"/>
    </xf>
    <xf numFmtId="4" fontId="152" fillId="0" borderId="0" xfId="464" applyNumberFormat="1" applyFont="1"/>
    <xf numFmtId="0" fontId="157" fillId="0" borderId="10" xfId="464" applyFont="1" applyBorder="1"/>
    <xf numFmtId="168" fontId="157" fillId="0" borderId="0" xfId="464" applyNumberFormat="1" applyFont="1"/>
    <xf numFmtId="168" fontId="157" fillId="0" borderId="11" xfId="464" applyNumberFormat="1" applyFont="1" applyBorder="1"/>
    <xf numFmtId="0" fontId="157" fillId="0" borderId="0" xfId="464" applyFont="1" applyAlignment="1">
      <alignment horizontal="center"/>
    </xf>
    <xf numFmtId="4" fontId="157" fillId="0" borderId="0" xfId="464" applyNumberFormat="1" applyFont="1" applyAlignment="1">
      <alignment vertical="center"/>
    </xf>
    <xf numFmtId="0" fontId="153" fillId="0" borderId="0" xfId="464" applyFont="1" applyAlignment="1">
      <alignment horizontal="left"/>
    </xf>
    <xf numFmtId="4" fontId="153" fillId="0" borderId="0" xfId="464" applyNumberFormat="1" applyFont="1"/>
    <xf numFmtId="0" fontId="145" fillId="0" borderId="10" xfId="464" applyFont="1" applyBorder="1" applyAlignment="1">
      <alignment horizontal="left" vertical="center"/>
    </xf>
    <xf numFmtId="0" fontId="145" fillId="0" borderId="0" xfId="464" applyFont="1" applyAlignment="1">
      <alignment horizontal="center" vertical="center"/>
    </xf>
    <xf numFmtId="168" fontId="145" fillId="0" borderId="0" xfId="464" applyNumberFormat="1" applyFont="1" applyAlignment="1">
      <alignment vertical="center"/>
    </xf>
    <xf numFmtId="168" fontId="145" fillId="0" borderId="11" xfId="464" applyNumberFormat="1" applyFont="1" applyBorder="1" applyAlignment="1">
      <alignment vertical="center"/>
    </xf>
    <xf numFmtId="0" fontId="158" fillId="0" borderId="0" xfId="464" applyFont="1" applyAlignment="1">
      <alignment horizontal="left" vertical="center"/>
    </xf>
    <xf numFmtId="0" fontId="159" fillId="0" borderId="0" xfId="464" applyFont="1" applyAlignment="1">
      <alignment vertical="center" wrapText="1"/>
    </xf>
    <xf numFmtId="0" fontId="104" fillId="0" borderId="10" xfId="464" applyBorder="1" applyAlignment="1">
      <alignment vertical="center"/>
    </xf>
    <xf numFmtId="0" fontId="104" fillId="0" borderId="11" xfId="464" applyBorder="1" applyAlignment="1">
      <alignment vertical="center"/>
    </xf>
    <xf numFmtId="0" fontId="160" fillId="0" borderId="20" xfId="464" applyFont="1" applyBorder="1" applyAlignment="1" applyProtection="1">
      <alignment horizontal="center" vertical="center"/>
      <protection locked="0"/>
    </xf>
    <xf numFmtId="49" fontId="160" fillId="0" borderId="20" xfId="464" applyNumberFormat="1" applyFont="1" applyBorder="1" applyAlignment="1" applyProtection="1">
      <alignment horizontal="left" vertical="center" wrapText="1"/>
      <protection locked="0"/>
    </xf>
    <xf numFmtId="0" fontId="160" fillId="0" borderId="20" xfId="464" applyFont="1" applyBorder="1" applyAlignment="1" applyProtection="1">
      <alignment horizontal="left" vertical="center" wrapText="1"/>
      <protection locked="0"/>
    </xf>
    <xf numFmtId="0" fontId="160" fillId="0" borderId="20" xfId="464" applyFont="1" applyBorder="1" applyAlignment="1" applyProtection="1">
      <alignment horizontal="center" vertical="center" wrapText="1"/>
      <protection locked="0"/>
    </xf>
    <xf numFmtId="169" fontId="160" fillId="0" borderId="20" xfId="464" applyNumberFormat="1" applyFont="1" applyBorder="1" applyAlignment="1" applyProtection="1">
      <alignment vertical="center"/>
      <protection locked="0"/>
    </xf>
    <xf numFmtId="4" fontId="160" fillId="0" borderId="20" xfId="464" applyNumberFormat="1" applyFont="1" applyBorder="1" applyAlignment="1" applyProtection="1">
      <alignment vertical="center"/>
      <protection locked="0"/>
    </xf>
    <xf numFmtId="0" fontId="160" fillId="0" borderId="3" xfId="464" applyFont="1" applyBorder="1" applyAlignment="1">
      <alignment vertical="center"/>
    </xf>
    <xf numFmtId="0" fontId="160" fillId="0" borderId="10" xfId="464" applyFont="1" applyBorder="1" applyAlignment="1">
      <alignment horizontal="left" vertical="center"/>
    </xf>
    <xf numFmtId="0" fontId="160" fillId="0" borderId="0" xfId="464" applyFont="1" applyAlignment="1">
      <alignment horizontal="center" vertical="center"/>
    </xf>
    <xf numFmtId="0" fontId="145" fillId="0" borderId="12" xfId="464" applyFont="1" applyBorder="1" applyAlignment="1">
      <alignment horizontal="left" vertical="center"/>
    </xf>
    <xf numFmtId="0" fontId="145" fillId="0" borderId="13" xfId="464" applyFont="1" applyBorder="1" applyAlignment="1">
      <alignment horizontal="center" vertical="center"/>
    </xf>
    <xf numFmtId="168" fontId="145" fillId="0" borderId="13" xfId="464" applyNumberFormat="1" applyFont="1" applyBorder="1" applyAlignment="1">
      <alignment vertical="center"/>
    </xf>
    <xf numFmtId="168" fontId="145" fillId="0" borderId="14" xfId="464" applyNumberFormat="1" applyFont="1" applyBorder="1" applyAlignment="1">
      <alignment vertical="center"/>
    </xf>
    <xf numFmtId="0" fontId="94" fillId="0" borderId="0" xfId="472" applyAlignment="1">
      <alignment horizontal="left" vertical="top"/>
      <protection locked="0"/>
    </xf>
    <xf numFmtId="49" fontId="94" fillId="0" borderId="0" xfId="472" applyNumberFormat="1" applyAlignment="1">
      <alignment horizontal="center" vertical="top"/>
      <protection locked="0"/>
    </xf>
    <xf numFmtId="49" fontId="94" fillId="0" borderId="0" xfId="472" applyNumberFormat="1" applyAlignment="1">
      <alignment horizontal="center" vertical="top" wrapText="1"/>
      <protection locked="0"/>
    </xf>
    <xf numFmtId="0" fontId="94" fillId="0" borderId="0" xfId="472" applyAlignment="1">
      <alignment horizontal="left" vertical="top" wrapText="1"/>
      <protection locked="0"/>
    </xf>
    <xf numFmtId="0" fontId="94" fillId="0" borderId="0" xfId="472" applyAlignment="1">
      <alignment horizontal="center" vertical="top" wrapText="1"/>
      <protection locked="0"/>
    </xf>
    <xf numFmtId="39" fontId="94" fillId="0" borderId="0" xfId="472" applyNumberFormat="1" applyAlignment="1">
      <alignment horizontal="right" vertical="top"/>
      <protection locked="0"/>
    </xf>
    <xf numFmtId="198" fontId="94" fillId="0" borderId="0" xfId="472" applyNumberFormat="1" applyAlignment="1">
      <alignment horizontal="right" vertical="top"/>
      <protection locked="0"/>
    </xf>
    <xf numFmtId="199" fontId="94" fillId="0" borderId="0" xfId="472" applyNumberFormat="1" applyAlignment="1">
      <alignment horizontal="right" vertical="top"/>
      <protection locked="0"/>
    </xf>
    <xf numFmtId="0" fontId="162" fillId="0" borderId="0" xfId="472" applyFont="1" applyAlignment="1">
      <alignment horizontal="left" vertical="top"/>
      <protection locked="0"/>
    </xf>
    <xf numFmtId="0" fontId="94" fillId="0" borderId="98" xfId="472" applyBorder="1" applyAlignment="1">
      <alignment horizontal="left" vertical="top"/>
      <protection locked="0"/>
    </xf>
    <xf numFmtId="0" fontId="94" fillId="0" borderId="99" xfId="472" applyBorder="1" applyAlignment="1">
      <alignment horizontal="left" vertical="top"/>
      <protection locked="0"/>
    </xf>
    <xf numFmtId="0" fontId="94" fillId="0" borderId="41" xfId="472" applyBorder="1" applyAlignment="1">
      <alignment horizontal="left" vertical="top"/>
      <protection locked="0"/>
    </xf>
    <xf numFmtId="49" fontId="163" fillId="0" borderId="0" xfId="472" applyNumberFormat="1" applyFont="1" applyAlignment="1">
      <alignment horizontal="center" vertical="top"/>
      <protection locked="0"/>
    </xf>
    <xf numFmtId="0" fontId="94" fillId="0" borderId="0" xfId="472">
      <alignment vertical="top" wrapText="1"/>
      <protection locked="0"/>
    </xf>
    <xf numFmtId="0" fontId="94" fillId="0" borderId="100" xfId="472" applyBorder="1" applyAlignment="1">
      <alignment horizontal="left" vertical="top"/>
      <protection locked="0"/>
    </xf>
    <xf numFmtId="49" fontId="164" fillId="0" borderId="0" xfId="472" applyNumberFormat="1" applyFont="1" applyAlignment="1">
      <alignment horizontal="left" vertical="top"/>
      <protection locked="0"/>
    </xf>
    <xf numFmtId="49" fontId="164" fillId="0" borderId="0" xfId="472" applyNumberFormat="1" applyFont="1" applyAlignment="1">
      <alignment horizontal="left" vertical="top" wrapText="1"/>
      <protection locked="0"/>
    </xf>
    <xf numFmtId="0" fontId="164" fillId="0" borderId="0" xfId="472" applyFont="1" applyAlignment="1">
      <alignment horizontal="left" vertical="top" wrapText="1"/>
      <protection locked="0"/>
    </xf>
    <xf numFmtId="0" fontId="165" fillId="0" borderId="0" xfId="472" applyFont="1" applyAlignment="1">
      <alignment horizontal="center" vertical="top" wrapText="1"/>
      <protection locked="0"/>
    </xf>
    <xf numFmtId="0" fontId="165" fillId="0" borderId="0" xfId="472" applyFont="1" applyAlignment="1">
      <alignment horizontal="left" vertical="top" wrapText="1"/>
      <protection locked="0"/>
    </xf>
    <xf numFmtId="198" fontId="165" fillId="0" borderId="0" xfId="472" applyNumberFormat="1" applyFont="1" applyAlignment="1">
      <alignment horizontal="left" vertical="top"/>
      <protection locked="0"/>
    </xf>
    <xf numFmtId="199" fontId="165" fillId="0" borderId="0" xfId="472" applyNumberFormat="1" applyFont="1" applyAlignment="1">
      <alignment horizontal="left" vertical="top"/>
      <protection locked="0"/>
    </xf>
    <xf numFmtId="0" fontId="161" fillId="0" borderId="41" xfId="473" applyFont="1" applyBorder="1" applyAlignment="1">
      <alignment vertical="center"/>
    </xf>
    <xf numFmtId="0" fontId="4" fillId="0" borderId="0" xfId="473" applyFont="1" applyAlignment="1">
      <alignment vertical="center"/>
    </xf>
    <xf numFmtId="0" fontId="4" fillId="0" borderId="0" xfId="473" applyFont="1" applyAlignment="1">
      <alignment horizontal="left" vertical="center"/>
    </xf>
    <xf numFmtId="49" fontId="4" fillId="0" borderId="0" xfId="473" applyNumberFormat="1" applyFont="1" applyAlignment="1">
      <alignment horizontal="left" vertical="center"/>
    </xf>
    <xf numFmtId="0" fontId="161" fillId="0" borderId="100" xfId="473" applyFont="1" applyBorder="1" applyAlignment="1">
      <alignment vertical="center"/>
    </xf>
    <xf numFmtId="0" fontId="161" fillId="0" borderId="0" xfId="473" applyFont="1" applyAlignment="1">
      <alignment vertical="center"/>
    </xf>
    <xf numFmtId="0" fontId="166" fillId="0" borderId="100" xfId="473" applyFont="1" applyBorder="1" applyAlignment="1">
      <alignment horizontal="left" vertical="center"/>
    </xf>
    <xf numFmtId="0" fontId="166" fillId="0" borderId="0" xfId="473" applyFont="1" applyAlignment="1">
      <alignment horizontal="left" vertical="center"/>
    </xf>
    <xf numFmtId="49" fontId="167" fillId="0" borderId="0" xfId="472" applyNumberFormat="1" applyFont="1" applyAlignment="1">
      <alignment horizontal="left" vertical="top"/>
      <protection locked="0"/>
    </xf>
    <xf numFmtId="49" fontId="165" fillId="0" borderId="0" xfId="472" applyNumberFormat="1" applyFont="1" applyAlignment="1">
      <alignment horizontal="left" vertical="top" wrapText="1"/>
      <protection locked="0"/>
    </xf>
    <xf numFmtId="0" fontId="166" fillId="33" borderId="101" xfId="473" applyFont="1" applyFill="1" applyBorder="1" applyAlignment="1">
      <alignment horizontal="center" vertical="center" wrapText="1"/>
    </xf>
    <xf numFmtId="0" fontId="166" fillId="33" borderId="102" xfId="473" applyFont="1" applyFill="1" applyBorder="1" applyAlignment="1">
      <alignment horizontal="center" vertical="center" wrapText="1"/>
    </xf>
    <xf numFmtId="0" fontId="168" fillId="33" borderId="102" xfId="473" applyFont="1" applyFill="1" applyBorder="1" applyAlignment="1">
      <alignment horizontal="center" vertical="center" wrapText="1"/>
    </xf>
    <xf numFmtId="0" fontId="169" fillId="0" borderId="0" xfId="473" applyFont="1" applyAlignment="1">
      <alignment horizontal="left" vertical="center"/>
    </xf>
    <xf numFmtId="4" fontId="170" fillId="0" borderId="103" xfId="473" applyNumberFormat="1" applyFont="1" applyBorder="1"/>
    <xf numFmtId="168" fontId="171" fillId="0" borderId="0" xfId="473" applyNumberFormat="1" applyFont="1"/>
    <xf numFmtId="0" fontId="161" fillId="0" borderId="0" xfId="473" applyFont="1" applyAlignment="1">
      <alignment horizontal="left" vertical="center"/>
    </xf>
    <xf numFmtId="4" fontId="172" fillId="0" borderId="0" xfId="473" applyNumberFormat="1" applyFont="1" applyAlignment="1">
      <alignment vertical="center"/>
    </xf>
    <xf numFmtId="0" fontId="97" fillId="0" borderId="41" xfId="472" applyFont="1" applyBorder="1" applyAlignment="1">
      <alignment horizontal="left" wrapText="1"/>
      <protection locked="0"/>
    </xf>
    <xf numFmtId="49" fontId="173" fillId="0" borderId="0" xfId="472" applyNumberFormat="1" applyFont="1" applyAlignment="1">
      <alignment horizontal="center"/>
      <protection locked="0"/>
    </xf>
    <xf numFmtId="0" fontId="173" fillId="0" borderId="0" xfId="472" applyFont="1" applyAlignment="1">
      <alignment horizontal="left"/>
      <protection locked="0"/>
    </xf>
    <xf numFmtId="0" fontId="173" fillId="0" borderId="0" xfId="472" applyFont="1" applyAlignment="1">
      <alignment horizontal="center"/>
      <protection locked="0"/>
    </xf>
    <xf numFmtId="39" fontId="174" fillId="0" borderId="0" xfId="472" applyNumberFormat="1" applyFont="1" applyAlignment="1">
      <alignment horizontal="right"/>
      <protection locked="0"/>
    </xf>
    <xf numFmtId="198" fontId="173" fillId="0" borderId="0" xfId="472" applyNumberFormat="1" applyFont="1" applyAlignment="1">
      <alignment horizontal="right"/>
      <protection locked="0"/>
    </xf>
    <xf numFmtId="200" fontId="173" fillId="0" borderId="0" xfId="472" applyNumberFormat="1" applyFont="1" applyAlignment="1">
      <alignment horizontal="right"/>
      <protection locked="0"/>
    </xf>
    <xf numFmtId="0" fontId="97" fillId="0" borderId="100" xfId="472" applyFont="1" applyBorder="1" applyAlignment="1">
      <alignment horizontal="left" wrapText="1"/>
      <protection locked="0"/>
    </xf>
    <xf numFmtId="0" fontId="97" fillId="0" borderId="0" xfId="472" applyFont="1" applyAlignment="1">
      <alignment horizontal="left" wrapText="1"/>
      <protection locked="0"/>
    </xf>
    <xf numFmtId="49" fontId="97" fillId="0" borderId="104" xfId="472" applyNumberFormat="1" applyFont="1" applyBorder="1" applyAlignment="1">
      <alignment horizontal="center" wrapText="1"/>
      <protection locked="0"/>
    </xf>
    <xf numFmtId="49" fontId="43" fillId="0" borderId="104" xfId="472" applyNumberFormat="1" applyFont="1" applyBorder="1" applyAlignment="1">
      <alignment horizontal="center" wrapText="1"/>
      <protection locked="0"/>
    </xf>
    <xf numFmtId="0" fontId="97" fillId="0" borderId="105" xfId="472" applyFont="1" applyBorder="1" applyAlignment="1">
      <alignment horizontal="left" wrapText="1"/>
      <protection locked="0"/>
    </xf>
    <xf numFmtId="0" fontId="43" fillId="0" borderId="104" xfId="472" applyFont="1" applyBorder="1" applyAlignment="1">
      <alignment horizontal="center" wrapText="1"/>
      <protection locked="0"/>
    </xf>
    <xf numFmtId="39" fontId="43" fillId="0" borderId="104" xfId="472" applyNumberFormat="1" applyFont="1" applyBorder="1" applyAlignment="1">
      <alignment horizontal="right" wrapText="1"/>
      <protection locked="0"/>
    </xf>
    <xf numFmtId="200" fontId="43" fillId="0" borderId="104" xfId="472" applyNumberFormat="1" applyFont="1" applyBorder="1" applyAlignment="1">
      <alignment horizontal="right" wrapText="1"/>
      <protection locked="0"/>
    </xf>
    <xf numFmtId="49" fontId="43" fillId="0" borderId="104" xfId="474" applyNumberFormat="1" applyFont="1" applyBorder="1" applyAlignment="1">
      <alignment horizontal="center" wrapText="1"/>
      <protection locked="0"/>
    </xf>
    <xf numFmtId="0" fontId="43" fillId="0" borderId="104" xfId="474" applyFont="1" applyBorder="1" applyAlignment="1">
      <alignment horizontal="center" wrapText="1"/>
      <protection locked="0"/>
    </xf>
    <xf numFmtId="39" fontId="43" fillId="0" borderId="104" xfId="474" applyNumberFormat="1" applyFont="1" applyBorder="1" applyAlignment="1">
      <alignment horizontal="right" wrapText="1"/>
      <protection locked="0"/>
    </xf>
    <xf numFmtId="200" fontId="43" fillId="0" borderId="104" xfId="474" applyNumberFormat="1" applyFont="1" applyBorder="1" applyAlignment="1">
      <alignment horizontal="right" wrapText="1"/>
      <protection locked="0"/>
    </xf>
    <xf numFmtId="0" fontId="97" fillId="0" borderId="41" xfId="472" applyFont="1" applyBorder="1" applyAlignment="1">
      <alignment horizontal="left" vertical="top"/>
      <protection locked="0"/>
    </xf>
    <xf numFmtId="0" fontId="97" fillId="0" borderId="100" xfId="472" applyFont="1" applyBorder="1" applyAlignment="1">
      <alignment horizontal="left" vertical="top"/>
      <protection locked="0"/>
    </xf>
    <xf numFmtId="0" fontId="97" fillId="0" borderId="0" xfId="472" applyFont="1" applyAlignment="1">
      <alignment horizontal="left" vertical="top"/>
      <protection locked="0"/>
    </xf>
    <xf numFmtId="0" fontId="12" fillId="0" borderId="0" xfId="472" applyFont="1" applyAlignment="1">
      <alignment horizontal="left" vertical="top"/>
      <protection locked="0"/>
    </xf>
    <xf numFmtId="49" fontId="97" fillId="0" borderId="106" xfId="474" applyNumberFormat="1" applyFont="1" applyBorder="1" applyAlignment="1">
      <alignment horizontal="center" wrapText="1"/>
      <protection locked="0"/>
    </xf>
    <xf numFmtId="0" fontId="97" fillId="0" borderId="104" xfId="472" applyFont="1" applyBorder="1" applyAlignment="1">
      <alignment horizontal="center" wrapText="1"/>
      <protection locked="0"/>
    </xf>
    <xf numFmtId="39" fontId="97" fillId="0" borderId="104" xfId="472" applyNumberFormat="1" applyFont="1" applyBorder="1" applyAlignment="1">
      <alignment horizontal="right" wrapText="1"/>
      <protection locked="0"/>
    </xf>
    <xf numFmtId="200" fontId="97" fillId="0" borderId="104" xfId="472" applyNumberFormat="1" applyFont="1" applyBorder="1" applyAlignment="1">
      <alignment horizontal="right" wrapText="1"/>
      <protection locked="0"/>
    </xf>
    <xf numFmtId="0" fontId="97" fillId="0" borderId="106" xfId="474" applyFont="1" applyBorder="1" applyAlignment="1">
      <alignment horizontal="left" wrapText="1"/>
      <protection locked="0"/>
    </xf>
    <xf numFmtId="0" fontId="97" fillId="0" borderId="104" xfId="474" applyFont="1" applyBorder="1" applyAlignment="1">
      <alignment horizontal="center" wrapText="1"/>
      <protection locked="0"/>
    </xf>
    <xf numFmtId="39" fontId="97" fillId="0" borderId="104" xfId="474" applyNumberFormat="1" applyFont="1" applyBorder="1" applyAlignment="1">
      <alignment horizontal="right" wrapText="1"/>
      <protection locked="0"/>
    </xf>
    <xf numFmtId="200" fontId="97" fillId="0" borderId="104" xfId="474" applyNumberFormat="1" applyFont="1" applyBorder="1" applyAlignment="1">
      <alignment horizontal="right" wrapText="1"/>
      <protection locked="0"/>
    </xf>
    <xf numFmtId="0" fontId="43" fillId="4" borderId="104" xfId="472" applyFont="1" applyFill="1" applyBorder="1" applyAlignment="1">
      <alignment horizontal="left" wrapText="1"/>
      <protection locked="0"/>
    </xf>
    <xf numFmtId="49" fontId="43" fillId="0" borderId="107" xfId="472" applyNumberFormat="1" applyFont="1" applyBorder="1" applyAlignment="1">
      <alignment horizontal="center" wrapText="1"/>
      <protection locked="0"/>
    </xf>
    <xf numFmtId="0" fontId="43" fillId="0" borderId="108" xfId="472" applyFont="1" applyBorder="1" applyAlignment="1">
      <alignment horizontal="left" wrapText="1"/>
      <protection locked="0"/>
    </xf>
    <xf numFmtId="0" fontId="43" fillId="0" borderId="109" xfId="474" applyFont="1" applyBorder="1" applyAlignment="1">
      <alignment horizontal="center" wrapText="1"/>
      <protection locked="0"/>
    </xf>
    <xf numFmtId="200" fontId="43" fillId="0" borderId="106" xfId="474" applyNumberFormat="1" applyFont="1" applyBorder="1" applyAlignment="1">
      <alignment horizontal="right" wrapText="1"/>
      <protection locked="0"/>
    </xf>
    <xf numFmtId="49" fontId="97" fillId="0" borderId="110" xfId="474" applyNumberFormat="1" applyFont="1" applyBorder="1" applyAlignment="1">
      <alignment horizontal="center" wrapText="1"/>
      <protection locked="0"/>
    </xf>
    <xf numFmtId="0" fontId="97" fillId="0" borderId="104" xfId="472" applyFont="1" applyBorder="1" applyAlignment="1">
      <alignment horizontal="left" wrapText="1"/>
      <protection locked="0"/>
    </xf>
    <xf numFmtId="0" fontId="97" fillId="0" borderId="111" xfId="472" applyFont="1" applyBorder="1" applyAlignment="1">
      <alignment horizontal="center" wrapText="1"/>
      <protection locked="0"/>
    </xf>
    <xf numFmtId="0" fontId="97" fillId="0" borderId="106" xfId="472" applyFont="1" applyBorder="1" applyAlignment="1">
      <alignment horizontal="left" wrapText="1"/>
      <protection locked="0"/>
    </xf>
    <xf numFmtId="0" fontId="97" fillId="4" borderId="108" xfId="472" applyFont="1" applyFill="1" applyBorder="1" applyAlignment="1">
      <alignment horizontal="left" wrapText="1"/>
      <protection locked="0"/>
    </xf>
    <xf numFmtId="49" fontId="177" fillId="0" borderId="107" xfId="472" applyNumberFormat="1" applyFont="1" applyBorder="1" applyAlignment="1">
      <alignment horizontal="center" wrapText="1"/>
      <protection locked="0"/>
    </xf>
    <xf numFmtId="0" fontId="178" fillId="4" borderId="108" xfId="472" applyFont="1" applyFill="1" applyBorder="1" applyAlignment="1">
      <alignment horizontal="left" wrapText="1"/>
      <protection locked="0"/>
    </xf>
    <xf numFmtId="49" fontId="97" fillId="0" borderId="104" xfId="474" applyNumberFormat="1" applyFont="1" applyBorder="1" applyAlignment="1">
      <alignment horizontal="center" wrapText="1"/>
      <protection locked="0"/>
    </xf>
    <xf numFmtId="49" fontId="97" fillId="0" borderId="107" xfId="472" applyNumberFormat="1" applyFont="1" applyBorder="1" applyAlignment="1">
      <alignment horizontal="center" wrapText="1"/>
      <protection locked="0"/>
    </xf>
    <xf numFmtId="49" fontId="97" fillId="0" borderId="112" xfId="472" applyNumberFormat="1" applyFont="1" applyBorder="1" applyAlignment="1">
      <alignment horizontal="center" wrapText="1"/>
      <protection locked="0"/>
    </xf>
    <xf numFmtId="49" fontId="173" fillId="0" borderId="112" xfId="472" applyNumberFormat="1" applyFont="1" applyBorder="1" applyAlignment="1">
      <alignment horizontal="center"/>
      <protection locked="0"/>
    </xf>
    <xf numFmtId="0" fontId="173" fillId="0" borderId="112" xfId="472" applyFont="1" applyBorder="1" applyAlignment="1">
      <alignment horizontal="left" wrapText="1"/>
      <protection locked="0"/>
    </xf>
    <xf numFmtId="0" fontId="173" fillId="0" borderId="112" xfId="472" applyFont="1" applyBorder="1" applyAlignment="1">
      <alignment horizontal="center"/>
      <protection locked="0"/>
    </xf>
    <xf numFmtId="39" fontId="174" fillId="0" borderId="112" xfId="472" applyNumberFormat="1" applyFont="1" applyBorder="1" applyAlignment="1">
      <alignment horizontal="right"/>
      <protection locked="0"/>
    </xf>
    <xf numFmtId="198" fontId="173" fillId="0" borderId="112" xfId="472" applyNumberFormat="1" applyFont="1" applyBorder="1" applyAlignment="1">
      <alignment horizontal="right"/>
      <protection locked="0"/>
    </xf>
    <xf numFmtId="200" fontId="173" fillId="0" borderId="112" xfId="472" applyNumberFormat="1" applyFont="1" applyBorder="1" applyAlignment="1">
      <alignment horizontal="right"/>
      <protection locked="0"/>
    </xf>
    <xf numFmtId="0" fontId="92" fillId="0" borderId="41" xfId="472" applyFont="1" applyBorder="1" applyAlignment="1">
      <alignment horizontal="left"/>
      <protection locked="0"/>
    </xf>
    <xf numFmtId="0" fontId="97" fillId="0" borderId="104" xfId="472" applyFont="1" applyBorder="1" applyAlignment="1">
      <alignment wrapText="1"/>
      <protection locked="0"/>
    </xf>
    <xf numFmtId="39" fontId="97" fillId="4" borderId="104" xfId="472" applyNumberFormat="1" applyFont="1" applyFill="1" applyBorder="1" applyAlignment="1">
      <alignment horizontal="right" wrapText="1"/>
      <protection locked="0"/>
    </xf>
    <xf numFmtId="0" fontId="92" fillId="0" borderId="100" xfId="472" applyFont="1" applyBorder="1" applyAlignment="1">
      <alignment horizontal="left"/>
      <protection locked="0"/>
    </xf>
    <xf numFmtId="0" fontId="92" fillId="0" borderId="0" xfId="472" applyFont="1" applyAlignment="1">
      <alignment horizontal="left"/>
      <protection locked="0"/>
    </xf>
    <xf numFmtId="0" fontId="169" fillId="0" borderId="0" xfId="473" applyFont="1" applyAlignment="1">
      <alignment horizontal="left"/>
    </xf>
    <xf numFmtId="0" fontId="161" fillId="0" borderId="0" xfId="473" applyFont="1"/>
    <xf numFmtId="0" fontId="94" fillId="0" borderId="113" xfId="472" applyBorder="1" applyAlignment="1">
      <alignment horizontal="left"/>
      <protection locked="0"/>
    </xf>
    <xf numFmtId="49" fontId="94" fillId="0" borderId="83" xfId="472" applyNumberFormat="1" applyBorder="1" applyAlignment="1">
      <alignment horizontal="center" vertical="top" wrapText="1"/>
      <protection locked="0"/>
    </xf>
    <xf numFmtId="0" fontId="94" fillId="0" borderId="83" xfId="472" applyBorder="1" applyAlignment="1">
      <alignment horizontal="left" vertical="top" wrapText="1"/>
      <protection locked="0"/>
    </xf>
    <xf numFmtId="0" fontId="94" fillId="0" borderId="83" xfId="472" applyBorder="1" applyAlignment="1">
      <alignment horizontal="center" vertical="top" wrapText="1"/>
      <protection locked="0"/>
    </xf>
    <xf numFmtId="39" fontId="94" fillId="0" borderId="83" xfId="472" applyNumberFormat="1" applyBorder="1" applyAlignment="1">
      <alignment horizontal="right" vertical="top"/>
      <protection locked="0"/>
    </xf>
    <xf numFmtId="198" fontId="94" fillId="0" borderId="83" xfId="472" applyNumberFormat="1" applyBorder="1" applyAlignment="1">
      <alignment horizontal="right" vertical="top"/>
      <protection locked="0"/>
    </xf>
    <xf numFmtId="199" fontId="94" fillId="0" borderId="83" xfId="472" applyNumberFormat="1" applyBorder="1" applyAlignment="1">
      <alignment horizontal="right" vertical="top"/>
      <protection locked="0"/>
    </xf>
    <xf numFmtId="0" fontId="94" fillId="0" borderId="46" xfId="472" applyBorder="1" applyAlignment="1">
      <alignment horizontal="left"/>
      <protection locked="0"/>
    </xf>
    <xf numFmtId="0" fontId="94" fillId="0" borderId="0" xfId="472" applyAlignment="1">
      <alignment horizontal="left"/>
      <protection locked="0"/>
    </xf>
    <xf numFmtId="0" fontId="162" fillId="0" borderId="0" xfId="472" applyFont="1" applyAlignment="1">
      <alignment horizontal="left"/>
      <protection locked="0"/>
    </xf>
    <xf numFmtId="49" fontId="91" fillId="0" borderId="0" xfId="472" applyNumberFormat="1" applyFont="1" applyAlignment="1">
      <alignment horizontal="left" vertical="top"/>
      <protection locked="0"/>
    </xf>
    <xf numFmtId="49" fontId="91" fillId="0" borderId="0" xfId="472" applyNumberFormat="1" applyFont="1" applyAlignment="1">
      <alignment horizontal="left" vertical="top" wrapText="1"/>
      <protection locked="0"/>
    </xf>
    <xf numFmtId="0" fontId="91" fillId="0" borderId="0" xfId="472" applyFont="1" applyAlignment="1">
      <alignment horizontal="left" vertical="top" wrapText="1"/>
      <protection locked="0"/>
    </xf>
    <xf numFmtId="37" fontId="115" fillId="20" borderId="0" xfId="465" applyNumberFormat="1" applyFont="1" applyFill="1" applyAlignment="1" applyProtection="1">
      <alignment horizontal="left"/>
    </xf>
    <xf numFmtId="0" fontId="116" fillId="20" borderId="0" xfId="465" applyFont="1" applyFill="1" applyAlignment="1" applyProtection="1">
      <alignment horizontal="center"/>
    </xf>
    <xf numFmtId="0" fontId="116" fillId="20" borderId="0" xfId="465" applyFont="1" applyFill="1" applyAlignment="1" applyProtection="1">
      <alignment horizontal="left"/>
    </xf>
    <xf numFmtId="195" fontId="116" fillId="20" borderId="0" xfId="465" applyNumberFormat="1" applyFont="1" applyFill="1" applyAlignment="1" applyProtection="1">
      <alignment horizontal="right"/>
    </xf>
    <xf numFmtId="39" fontId="116" fillId="20" borderId="0" xfId="465" applyNumberFormat="1" applyFont="1" applyFill="1" applyAlignment="1" applyProtection="1">
      <alignment horizontal="right"/>
    </xf>
    <xf numFmtId="37" fontId="58" fillId="20" borderId="0" xfId="465" applyNumberFormat="1" applyFont="1" applyFill="1" applyAlignment="1" applyProtection="1">
      <alignment horizontal="left"/>
    </xf>
    <xf numFmtId="0" fontId="58" fillId="20" borderId="0" xfId="465" applyFont="1" applyFill="1" applyAlignment="1" applyProtection="1">
      <alignment horizontal="left"/>
    </xf>
    <xf numFmtId="39" fontId="58" fillId="20" borderId="0" xfId="465" applyNumberFormat="1" applyFont="1" applyFill="1" applyAlignment="1" applyProtection="1">
      <alignment horizontal="right"/>
    </xf>
    <xf numFmtId="49" fontId="58" fillId="20" borderId="0" xfId="465" applyNumberFormat="1" applyFont="1" applyFill="1" applyAlignment="1" applyProtection="1">
      <alignment horizontal="right"/>
    </xf>
    <xf numFmtId="0" fontId="43" fillId="20" borderId="0" xfId="465" applyFont="1" applyFill="1" applyAlignment="1" applyProtection="1">
      <alignment horizontal="left"/>
    </xf>
    <xf numFmtId="195" fontId="43" fillId="20" borderId="0" xfId="465" applyNumberFormat="1" applyFont="1" applyFill="1" applyAlignment="1" applyProtection="1">
      <alignment horizontal="right"/>
    </xf>
    <xf numFmtId="39" fontId="43" fillId="20" borderId="0" xfId="465" applyNumberFormat="1" applyFont="1" applyFill="1" applyAlignment="1" applyProtection="1">
      <alignment horizontal="right"/>
    </xf>
    <xf numFmtId="196" fontId="43" fillId="20" borderId="0" xfId="465" applyNumberFormat="1" applyFont="1" applyFill="1" applyAlignment="1" applyProtection="1">
      <alignment horizontal="right"/>
    </xf>
    <xf numFmtId="49" fontId="43" fillId="20" borderId="0" xfId="465" applyNumberFormat="1" applyFont="1" applyFill="1" applyAlignment="1" applyProtection="1">
      <alignment horizontal="right"/>
    </xf>
    <xf numFmtId="37" fontId="116" fillId="20" borderId="0" xfId="465" applyNumberFormat="1" applyFont="1" applyFill="1" applyAlignment="1" applyProtection="1">
      <alignment horizontal="center"/>
    </xf>
    <xf numFmtId="37" fontId="43" fillId="28" borderId="60" xfId="465" applyNumberFormat="1" applyFont="1" applyFill="1" applyBorder="1" applyAlignment="1" applyProtection="1">
      <alignment horizontal="center" wrapText="1"/>
    </xf>
    <xf numFmtId="0" fontId="43" fillId="28" borderId="61" xfId="465" applyFont="1" applyFill="1" applyBorder="1" applyAlignment="1" applyProtection="1">
      <alignment horizontal="center" wrapText="1"/>
    </xf>
    <xf numFmtId="0" fontId="43" fillId="28" borderId="61" xfId="465" applyFont="1" applyFill="1" applyBorder="1" applyAlignment="1" applyProtection="1">
      <alignment horizontal="left" wrapText="1"/>
    </xf>
    <xf numFmtId="195" fontId="43" fillId="28" borderId="61" xfId="465" applyNumberFormat="1" applyFont="1" applyFill="1" applyBorder="1" applyAlignment="1" applyProtection="1">
      <alignment horizontal="right" wrapText="1"/>
    </xf>
    <xf numFmtId="39" fontId="43" fillId="28" borderId="61" xfId="465" applyNumberFormat="1" applyFont="1" applyFill="1" applyBorder="1" applyAlignment="1" applyProtection="1">
      <alignment horizontal="right" wrapText="1"/>
    </xf>
    <xf numFmtId="0" fontId="43" fillId="28" borderId="62" xfId="465" applyFont="1" applyFill="1" applyBorder="1" applyAlignment="1" applyProtection="1">
      <alignment horizontal="center" vertical="center" wrapText="1"/>
    </xf>
    <xf numFmtId="37" fontId="43" fillId="28" borderId="63" xfId="465" applyNumberFormat="1" applyFont="1" applyFill="1" applyBorder="1" applyAlignment="1" applyProtection="1">
      <alignment horizontal="center" wrapText="1"/>
    </xf>
    <xf numFmtId="0" fontId="43" fillId="28" borderId="64" xfId="465" applyFont="1" applyFill="1" applyBorder="1" applyAlignment="1" applyProtection="1">
      <alignment horizontal="center" wrapText="1"/>
    </xf>
    <xf numFmtId="0" fontId="43" fillId="28" borderId="64" xfId="465" applyFont="1" applyFill="1" applyBorder="1" applyAlignment="1" applyProtection="1">
      <alignment horizontal="left" wrapText="1"/>
    </xf>
    <xf numFmtId="195" fontId="43" fillId="28" borderId="64" xfId="465" applyNumberFormat="1" applyFont="1" applyFill="1" applyBorder="1" applyAlignment="1" applyProtection="1">
      <alignment horizontal="right" wrapText="1"/>
    </xf>
    <xf numFmtId="39" fontId="43" fillId="28" borderId="64" xfId="465" applyNumberFormat="1" applyFont="1" applyFill="1" applyBorder="1" applyAlignment="1" applyProtection="1">
      <alignment horizontal="right" wrapText="1"/>
    </xf>
    <xf numFmtId="0" fontId="43" fillId="28" borderId="65" xfId="465" applyFont="1" applyFill="1" applyBorder="1" applyAlignment="1" applyProtection="1">
      <alignment horizontal="center" vertical="center" wrapText="1"/>
    </xf>
    <xf numFmtId="37" fontId="116" fillId="0" borderId="0" xfId="465" applyNumberFormat="1" applyFont="1" applyAlignment="1" applyProtection="1">
      <alignment horizontal="center"/>
    </xf>
    <xf numFmtId="0" fontId="116" fillId="0" borderId="0" xfId="465" applyFont="1" applyAlignment="1" applyProtection="1">
      <alignment horizontal="center"/>
    </xf>
    <xf numFmtId="0" fontId="116" fillId="0" borderId="0" xfId="465" applyFont="1" applyAlignment="1" applyProtection="1">
      <alignment horizontal="left"/>
    </xf>
    <xf numFmtId="195" fontId="116" fillId="0" borderId="0" xfId="465" applyNumberFormat="1" applyFont="1" applyAlignment="1" applyProtection="1">
      <alignment horizontal="right"/>
    </xf>
    <xf numFmtId="39" fontId="116" fillId="0" borderId="0" xfId="465" applyNumberFormat="1" applyFont="1" applyAlignment="1" applyProtection="1">
      <alignment horizontal="right"/>
    </xf>
    <xf numFmtId="37" fontId="91" fillId="0" borderId="0" xfId="465" applyNumberFormat="1" applyFont="1" applyFill="1" applyAlignment="1" applyProtection="1">
      <alignment horizontal="center"/>
      <protection locked="0"/>
    </xf>
    <xf numFmtId="0" fontId="72" fillId="0" borderId="0" xfId="465" applyFont="1" applyFill="1" applyAlignment="1" applyProtection="1">
      <alignment horizontal="center" wrapText="1"/>
      <protection locked="0"/>
    </xf>
    <xf numFmtId="197" fontId="37" fillId="0" borderId="0" xfId="465" applyNumberFormat="1" applyFont="1" applyFill="1" applyAlignment="1" applyProtection="1">
      <alignment horizontal="right"/>
      <protection locked="0"/>
    </xf>
    <xf numFmtId="0" fontId="37" fillId="0" borderId="0" xfId="465" applyFont="1" applyFill="1" applyAlignment="1" applyProtection="1">
      <alignment wrapText="1"/>
      <protection locked="0"/>
    </xf>
    <xf numFmtId="37" fontId="58" fillId="0" borderId="0" xfId="465" applyNumberFormat="1" applyFont="1" applyFill="1" applyBorder="1" applyAlignment="1" applyProtection="1">
      <alignment horizontal="center"/>
      <protection locked="0"/>
    </xf>
    <xf numFmtId="0" fontId="58" fillId="0" borderId="0" xfId="465" applyFont="1" applyFill="1" applyBorder="1" applyAlignment="1" applyProtection="1">
      <alignment horizontal="center" wrapText="1"/>
      <protection locked="0"/>
    </xf>
    <xf numFmtId="0" fontId="58" fillId="0" borderId="0" xfId="466" applyFont="1" applyBorder="1" applyAlignment="1" applyProtection="1">
      <alignment horizontal="left"/>
      <protection locked="0"/>
    </xf>
    <xf numFmtId="0" fontId="58" fillId="0" borderId="0" xfId="465" applyFont="1" applyFill="1" applyBorder="1" applyAlignment="1" applyProtection="1">
      <alignment horizontal="left" wrapText="1"/>
      <protection locked="0"/>
    </xf>
    <xf numFmtId="195" fontId="58" fillId="0" borderId="0" xfId="465" applyNumberFormat="1" applyFont="1" applyFill="1" applyBorder="1" applyAlignment="1" applyProtection="1">
      <alignment horizontal="right"/>
      <protection locked="0"/>
    </xf>
    <xf numFmtId="39" fontId="58" fillId="0" borderId="0" xfId="465" applyNumberFormat="1" applyFont="1" applyFill="1" applyBorder="1" applyAlignment="1" applyProtection="1">
      <alignment horizontal="right"/>
      <protection locked="0"/>
    </xf>
    <xf numFmtId="9" fontId="43" fillId="0" borderId="70" xfId="467" applyFont="1" applyBorder="1" applyProtection="1">
      <alignment horizontal="right"/>
      <protection locked="0"/>
    </xf>
    <xf numFmtId="39" fontId="43" fillId="0" borderId="67" xfId="465" applyNumberFormat="1" applyFont="1" applyFill="1" applyBorder="1" applyAlignment="1" applyProtection="1">
      <alignment horizontal="right"/>
      <protection locked="0"/>
    </xf>
    <xf numFmtId="39" fontId="43" fillId="0" borderId="69" xfId="465" applyNumberFormat="1" applyFont="1" applyFill="1" applyBorder="1" applyAlignment="1" applyProtection="1">
      <alignment horizontal="right"/>
      <protection locked="0"/>
    </xf>
    <xf numFmtId="0" fontId="43" fillId="0" borderId="68" xfId="469" applyFont="1" applyBorder="1" applyAlignment="1" applyProtection="1">
      <alignment horizontal="left" wrapText="1"/>
      <protection locked="0"/>
    </xf>
    <xf numFmtId="0" fontId="43" fillId="0" borderId="69" xfId="470" applyNumberFormat="1" applyFont="1" applyBorder="1" applyAlignment="1">
      <alignment horizontal="left" vertical="center" wrapText="1"/>
    </xf>
    <xf numFmtId="0" fontId="43" fillId="0" borderId="69" xfId="470" applyNumberFormat="1" applyFont="1" applyBorder="1" applyAlignment="1">
      <alignment horizontal="left" vertical="center"/>
    </xf>
    <xf numFmtId="9" fontId="43" fillId="0" borderId="75" xfId="467" applyFont="1" applyBorder="1" applyProtection="1">
      <alignment horizontal="right"/>
      <protection locked="0"/>
    </xf>
    <xf numFmtId="9" fontId="43" fillId="0" borderId="77" xfId="467" applyFont="1" applyBorder="1" applyProtection="1">
      <alignment horizontal="right"/>
      <protection locked="0"/>
    </xf>
    <xf numFmtId="9" fontId="43" fillId="0" borderId="79" xfId="467" applyFont="1" applyBorder="1" applyProtection="1">
      <alignment horizontal="right"/>
      <protection locked="0"/>
    </xf>
    <xf numFmtId="49" fontId="58" fillId="4" borderId="0" xfId="465" applyNumberFormat="1" applyFont="1" applyFill="1" applyBorder="1" applyAlignment="1">
      <alignment horizontal="left"/>
    </xf>
    <xf numFmtId="9" fontId="43" fillId="0" borderId="0" xfId="467" applyFont="1" applyBorder="1" applyProtection="1">
      <alignment horizontal="right"/>
      <protection locked="0"/>
    </xf>
    <xf numFmtId="0" fontId="43" fillId="0" borderId="51" xfId="465" applyFont="1" applyFill="1" applyBorder="1" applyAlignment="1" applyProtection="1">
      <alignment horizontal="left" wrapText="1"/>
    </xf>
    <xf numFmtId="9" fontId="43" fillId="0" borderId="81" xfId="467" applyFont="1" applyBorder="1" applyProtection="1">
      <alignment horizontal="right"/>
      <protection locked="0"/>
    </xf>
    <xf numFmtId="0" fontId="51" fillId="0" borderId="51" xfId="465" applyFont="1" applyFill="1" applyBorder="1" applyAlignment="1" applyProtection="1">
      <alignment horizontal="left" wrapText="1"/>
    </xf>
    <xf numFmtId="0" fontId="51" fillId="0" borderId="83" xfId="465" applyFont="1" applyFill="1" applyBorder="1" applyAlignment="1" applyProtection="1">
      <alignment horizontal="left" wrapText="1"/>
    </xf>
    <xf numFmtId="37" fontId="43" fillId="0" borderId="0" xfId="465" applyNumberFormat="1" applyFont="1" applyBorder="1" applyAlignment="1" applyProtection="1">
      <alignment horizontal="center"/>
      <protection locked="0"/>
    </xf>
    <xf numFmtId="0" fontId="179" fillId="0" borderId="0" xfId="475" applyAlignment="1">
      <alignment vertical="center"/>
    </xf>
    <xf numFmtId="0" fontId="179" fillId="0" borderId="117" xfId="475" applyBorder="1" applyAlignment="1">
      <alignment vertical="center"/>
    </xf>
    <xf numFmtId="49" fontId="179" fillId="0" borderId="51" xfId="475" applyNumberFormat="1" applyBorder="1" applyAlignment="1">
      <alignment vertical="center"/>
    </xf>
    <xf numFmtId="49" fontId="4" fillId="0" borderId="51" xfId="475" applyNumberFormat="1" applyFont="1" applyBorder="1" applyAlignment="1">
      <alignment vertical="center"/>
    </xf>
    <xf numFmtId="0" fontId="179" fillId="34" borderId="117" xfId="475" applyFill="1" applyBorder="1" applyAlignment="1">
      <alignment vertical="center"/>
    </xf>
    <xf numFmtId="49" fontId="4" fillId="34" borderId="51" xfId="475" applyNumberFormat="1" applyFont="1" applyFill="1" applyBorder="1" applyAlignment="1">
      <alignment vertical="center"/>
    </xf>
    <xf numFmtId="0" fontId="179" fillId="0" borderId="119" xfId="475" applyBorder="1" applyAlignment="1">
      <alignment vertical="center"/>
    </xf>
    <xf numFmtId="49" fontId="179" fillId="0" borderId="0" xfId="475" applyNumberFormat="1" applyAlignment="1">
      <alignment vertical="center"/>
    </xf>
    <xf numFmtId="0" fontId="179" fillId="0" borderId="0" xfId="475" applyAlignment="1">
      <alignment horizontal="center" vertical="center"/>
    </xf>
    <xf numFmtId="0" fontId="179" fillId="0" borderId="120" xfId="475" applyBorder="1" applyAlignment="1">
      <alignment vertical="center"/>
    </xf>
    <xf numFmtId="0" fontId="179" fillId="35" borderId="121" xfId="475" applyFill="1" applyBorder="1" applyAlignment="1">
      <alignment vertical="center"/>
    </xf>
    <xf numFmtId="49" fontId="179" fillId="35" borderId="122" xfId="475" applyNumberFormat="1" applyFill="1" applyBorder="1" applyAlignment="1">
      <alignment vertical="center"/>
    </xf>
    <xf numFmtId="0" fontId="179" fillId="35" borderId="122" xfId="475" applyFill="1" applyBorder="1" applyAlignment="1">
      <alignment horizontal="center" vertical="center"/>
    </xf>
    <xf numFmtId="0" fontId="179" fillId="35" borderId="122" xfId="475" applyFill="1" applyBorder="1" applyAlignment="1">
      <alignment vertical="center"/>
    </xf>
    <xf numFmtId="0" fontId="179" fillId="35" borderId="98" xfId="475" applyFill="1" applyBorder="1" applyAlignment="1">
      <alignment vertical="center"/>
    </xf>
    <xf numFmtId="0" fontId="179" fillId="35" borderId="123" xfId="475" applyFill="1" applyBorder="1" applyAlignment="1">
      <alignment vertical="center"/>
    </xf>
    <xf numFmtId="0" fontId="179" fillId="35" borderId="99" xfId="475" applyFill="1" applyBorder="1" applyAlignment="1">
      <alignment vertical="center" wrapText="1"/>
    </xf>
    <xf numFmtId="0" fontId="179" fillId="35" borderId="122" xfId="475" applyFill="1" applyBorder="1" applyAlignment="1">
      <alignment vertical="center" wrapText="1"/>
    </xf>
    <xf numFmtId="0" fontId="179" fillId="34" borderId="124" xfId="475" applyFill="1" applyBorder="1" applyAlignment="1">
      <alignment vertical="center"/>
    </xf>
    <xf numFmtId="49" fontId="4" fillId="34" borderId="76" xfId="475" applyNumberFormat="1" applyFont="1" applyFill="1" applyBorder="1" applyAlignment="1">
      <alignment vertical="center"/>
    </xf>
    <xf numFmtId="49" fontId="179" fillId="34" borderId="36" xfId="475" applyNumberFormat="1" applyFill="1" applyBorder="1" applyAlignment="1">
      <alignment vertical="center"/>
    </xf>
    <xf numFmtId="0" fontId="179" fillId="34" borderId="36" xfId="475" applyFill="1" applyBorder="1" applyAlignment="1">
      <alignment horizontal="center" vertical="center"/>
    </xf>
    <xf numFmtId="168" fontId="179" fillId="34" borderId="36" xfId="475" applyNumberFormat="1" applyFill="1" applyBorder="1" applyAlignment="1">
      <alignment vertical="center"/>
    </xf>
    <xf numFmtId="4" fontId="179" fillId="34" borderId="36" xfId="475" applyNumberFormat="1" applyFill="1" applyBorder="1" applyAlignment="1">
      <alignment vertical="center"/>
    </xf>
    <xf numFmtId="4" fontId="179" fillId="34" borderId="125" xfId="475" applyNumberFormat="1" applyFill="1" applyBorder="1" applyAlignment="1">
      <alignment vertical="center"/>
    </xf>
    <xf numFmtId="4" fontId="179" fillId="34" borderId="77" xfId="475" applyNumberFormat="1" applyFill="1" applyBorder="1" applyAlignment="1">
      <alignment vertical="center"/>
    </xf>
    <xf numFmtId="4" fontId="179" fillId="34" borderId="76" xfId="475" applyNumberFormat="1" applyFill="1" applyBorder="1" applyAlignment="1">
      <alignment vertical="center"/>
    </xf>
    <xf numFmtId="0" fontId="97" fillId="36" borderId="121" xfId="475" applyFont="1" applyFill="1" applyBorder="1" applyAlignment="1">
      <alignment horizontal="center" vertical="center"/>
    </xf>
    <xf numFmtId="0" fontId="97" fillId="0" borderId="122" xfId="475" applyFont="1" applyBorder="1" applyAlignment="1">
      <alignment horizontal="center" vertical="center"/>
    </xf>
    <xf numFmtId="0" fontId="97" fillId="0" borderId="36" xfId="475" applyFont="1" applyBorder="1" applyAlignment="1">
      <alignment horizontal="left" vertical="center" wrapText="1"/>
    </xf>
    <xf numFmtId="0" fontId="97" fillId="0" borderId="36" xfId="475" applyFont="1" applyBorder="1" applyAlignment="1">
      <alignment horizontal="center" vertical="center" shrinkToFit="1"/>
    </xf>
    <xf numFmtId="168" fontId="97" fillId="0" borderId="36" xfId="475" applyNumberFormat="1" applyFont="1" applyBorder="1" applyAlignment="1">
      <alignment vertical="center" shrinkToFit="1"/>
    </xf>
    <xf numFmtId="4" fontId="97" fillId="37" borderId="36" xfId="475" applyNumberFormat="1" applyFont="1" applyFill="1" applyBorder="1" applyAlignment="1" applyProtection="1">
      <alignment vertical="center" shrinkToFit="1"/>
      <protection locked="0"/>
    </xf>
    <xf numFmtId="4" fontId="97" fillId="0" borderId="125" xfId="475" applyNumberFormat="1" applyFont="1" applyBorder="1" applyAlignment="1">
      <alignment vertical="center" shrinkToFit="1"/>
    </xf>
    <xf numFmtId="4" fontId="97" fillId="38" borderId="100" xfId="475" applyNumberFormat="1" applyFont="1" applyFill="1" applyBorder="1" applyAlignment="1" applyProtection="1">
      <alignment vertical="center" shrinkToFit="1"/>
      <protection locked="0"/>
    </xf>
    <xf numFmtId="4" fontId="97" fillId="0" borderId="126" xfId="475" applyNumberFormat="1" applyFont="1" applyBorder="1" applyAlignment="1">
      <alignment vertical="center" shrinkToFit="1"/>
    </xf>
    <xf numFmtId="4" fontId="97" fillId="38" borderId="126" xfId="475" applyNumberFormat="1" applyFont="1" applyFill="1" applyBorder="1" applyAlignment="1" applyProtection="1">
      <alignment vertical="center" shrinkToFit="1"/>
      <protection locked="0"/>
    </xf>
    <xf numFmtId="4" fontId="97" fillId="0" borderId="41" xfId="475" applyNumberFormat="1" applyFont="1" applyBorder="1" applyAlignment="1">
      <alignment vertical="center" shrinkToFit="1"/>
    </xf>
    <xf numFmtId="0" fontId="97" fillId="0" borderId="0" xfId="475" applyFont="1" applyAlignment="1">
      <alignment vertical="center"/>
    </xf>
    <xf numFmtId="168" fontId="97" fillId="0" borderId="77" xfId="475" applyNumberFormat="1" applyFont="1" applyBorder="1" applyAlignment="1">
      <alignment vertical="center" shrinkToFit="1"/>
    </xf>
    <xf numFmtId="4" fontId="97" fillId="0" borderId="123" xfId="475" applyNumberFormat="1" applyFont="1" applyBorder="1" applyAlignment="1">
      <alignment vertical="center" shrinkToFit="1"/>
    </xf>
    <xf numFmtId="0" fontId="43" fillId="0" borderId="36" xfId="475" applyFont="1" applyBorder="1" applyAlignment="1">
      <alignment vertical="center" wrapText="1"/>
    </xf>
    <xf numFmtId="49" fontId="43" fillId="0" borderId="36" xfId="475" applyNumberFormat="1" applyFont="1" applyBorder="1" applyAlignment="1">
      <alignment horizontal="center" vertical="center" wrapText="1"/>
    </xf>
    <xf numFmtId="168" fontId="43" fillId="0" borderId="77" xfId="475" applyNumberFormat="1" applyFont="1" applyBorder="1" applyAlignment="1">
      <alignment vertical="center" shrinkToFit="1"/>
    </xf>
    <xf numFmtId="4" fontId="43" fillId="37" borderId="36" xfId="475" applyNumberFormat="1" applyFont="1" applyFill="1" applyBorder="1" applyAlignment="1" applyProtection="1">
      <alignment vertical="center" shrinkToFit="1"/>
      <protection locked="0"/>
    </xf>
    <xf numFmtId="0" fontId="97" fillId="0" borderId="126" xfId="475" applyFont="1" applyBorder="1" applyAlignment="1">
      <alignment horizontal="left" vertical="center" wrapText="1"/>
    </xf>
    <xf numFmtId="0" fontId="97" fillId="0" borderId="126" xfId="475" applyFont="1" applyBorder="1" applyAlignment="1">
      <alignment horizontal="center" vertical="center" shrinkToFit="1"/>
    </xf>
    <xf numFmtId="168" fontId="97" fillId="0" borderId="126" xfId="475" applyNumberFormat="1" applyFont="1" applyBorder="1" applyAlignment="1">
      <alignment vertical="center" shrinkToFit="1"/>
    </xf>
    <xf numFmtId="4" fontId="97" fillId="37" borderId="126" xfId="475" applyNumberFormat="1" applyFont="1" applyFill="1" applyBorder="1" applyAlignment="1" applyProtection="1">
      <alignment vertical="center" shrinkToFit="1"/>
      <protection locked="0"/>
    </xf>
    <xf numFmtId="0" fontId="97" fillId="0" borderId="122" xfId="475" applyFont="1" applyBorder="1" applyAlignment="1">
      <alignment horizontal="left" vertical="center" wrapText="1"/>
    </xf>
    <xf numFmtId="0" fontId="97" fillId="0" borderId="122" xfId="475" applyFont="1" applyBorder="1" applyAlignment="1">
      <alignment horizontal="center" vertical="center" shrinkToFit="1"/>
    </xf>
    <xf numFmtId="168" fontId="97" fillId="0" borderId="122" xfId="475" applyNumberFormat="1" applyFont="1" applyBorder="1" applyAlignment="1">
      <alignment vertical="center" shrinkToFit="1"/>
    </xf>
    <xf numFmtId="4" fontId="97" fillId="37" borderId="122" xfId="475" applyNumberFormat="1" applyFont="1" applyFill="1" applyBorder="1" applyAlignment="1" applyProtection="1">
      <alignment vertical="center" shrinkToFit="1"/>
      <protection locked="0"/>
    </xf>
    <xf numFmtId="4" fontId="97" fillId="0" borderId="0" xfId="475" applyNumberFormat="1" applyFont="1" applyAlignment="1">
      <alignment vertical="center"/>
    </xf>
    <xf numFmtId="4" fontId="97" fillId="37" borderId="0" xfId="475" applyNumberFormat="1" applyFont="1" applyFill="1" applyAlignment="1" applyProtection="1">
      <alignment vertical="center" shrinkToFit="1"/>
      <protection locked="0"/>
    </xf>
    <xf numFmtId="0" fontId="43" fillId="0" borderId="122" xfId="475" applyFont="1" applyBorder="1" applyAlignment="1">
      <alignment vertical="center" wrapText="1"/>
    </xf>
    <xf numFmtId="49" fontId="180" fillId="0" borderId="122" xfId="475" applyNumberFormat="1" applyFont="1" applyBorder="1" applyAlignment="1">
      <alignment horizontal="center" vertical="center" wrapText="1"/>
    </xf>
    <xf numFmtId="49" fontId="180" fillId="0" borderId="36" xfId="475" applyNumberFormat="1" applyFont="1" applyBorder="1" applyAlignment="1">
      <alignment horizontal="center" vertical="center" wrapText="1"/>
    </xf>
    <xf numFmtId="168" fontId="97" fillId="0" borderId="99" xfId="475" applyNumberFormat="1" applyFont="1" applyBorder="1" applyAlignment="1">
      <alignment vertical="center" shrinkToFit="1"/>
    </xf>
    <xf numFmtId="168" fontId="43" fillId="0" borderId="99" xfId="475" applyNumberFormat="1" applyFont="1" applyBorder="1" applyAlignment="1">
      <alignment vertical="center" shrinkToFit="1"/>
    </xf>
    <xf numFmtId="0" fontId="97" fillId="36" borderId="117" xfId="475" applyFont="1" applyFill="1" applyBorder="1" applyAlignment="1">
      <alignment horizontal="center" vertical="center"/>
    </xf>
    <xf numFmtId="0" fontId="97" fillId="0" borderId="36" xfId="475" applyFont="1" applyBorder="1" applyAlignment="1">
      <alignment horizontal="center" vertical="center"/>
    </xf>
    <xf numFmtId="49" fontId="179" fillId="0" borderId="0" xfId="475" applyNumberFormat="1" applyAlignment="1">
      <alignment horizontal="left" vertical="center" wrapText="1"/>
    </xf>
    <xf numFmtId="0" fontId="72" fillId="34" borderId="124" xfId="475" applyFont="1" applyFill="1" applyBorder="1" applyAlignment="1">
      <alignment vertical="center"/>
    </xf>
    <xf numFmtId="49" fontId="72" fillId="34" borderId="51" xfId="475" applyNumberFormat="1" applyFont="1" applyFill="1" applyBorder="1" applyAlignment="1">
      <alignment vertical="center"/>
    </xf>
    <xf numFmtId="49" fontId="72" fillId="34" borderId="51" xfId="475" applyNumberFormat="1" applyFont="1" applyFill="1" applyBorder="1" applyAlignment="1">
      <alignment horizontal="left" vertical="center" wrapText="1"/>
    </xf>
    <xf numFmtId="0" fontId="72" fillId="34" borderId="51" xfId="475" applyFont="1" applyFill="1" applyBorder="1" applyAlignment="1">
      <alignment horizontal="center" vertical="center"/>
    </xf>
    <xf numFmtId="0" fontId="72" fillId="34" borderId="51" xfId="475" applyFont="1" applyFill="1" applyBorder="1" applyAlignment="1">
      <alignment vertical="center"/>
    </xf>
    <xf numFmtId="4" fontId="72" fillId="34" borderId="118" xfId="475" applyNumberFormat="1" applyFont="1" applyFill="1" applyBorder="1" applyAlignment="1">
      <alignment vertical="center"/>
    </xf>
    <xf numFmtId="0" fontId="179" fillId="0" borderId="131" xfId="475" applyBorder="1" applyAlignment="1">
      <alignment vertical="center"/>
    </xf>
    <xf numFmtId="49" fontId="179" fillId="0" borderId="132" xfId="475" applyNumberFormat="1" applyBorder="1" applyAlignment="1">
      <alignment vertical="center"/>
    </xf>
    <xf numFmtId="49" fontId="179" fillId="0" borderId="132" xfId="475" applyNumberFormat="1" applyBorder="1" applyAlignment="1">
      <alignment horizontal="left" vertical="center" wrapText="1"/>
    </xf>
    <xf numFmtId="0" fontId="179" fillId="0" borderId="132" xfId="475" applyBorder="1" applyAlignment="1">
      <alignment horizontal="center" vertical="center"/>
    </xf>
    <xf numFmtId="0" fontId="179" fillId="0" borderId="132" xfId="475" applyBorder="1" applyAlignment="1">
      <alignment vertical="center"/>
    </xf>
    <xf numFmtId="0" fontId="179" fillId="0" borderId="133" xfId="475" applyBorder="1" applyAlignment="1">
      <alignment vertical="center"/>
    </xf>
    <xf numFmtId="3" fontId="93" fillId="0" borderId="26" xfId="1" applyNumberFormat="1" applyFont="1" applyFill="1" applyBorder="1" applyAlignment="1">
      <alignment vertical="center" wrapText="1"/>
    </xf>
    <xf numFmtId="0" fontId="104" fillId="0" borderId="0" xfId="464" applyProtection="1"/>
    <xf numFmtId="0" fontId="104" fillId="0" borderId="0" xfId="464" applyFont="1" applyAlignment="1">
      <alignment horizontal="left" vertical="center"/>
    </xf>
    <xf numFmtId="0" fontId="183" fillId="0" borderId="0" xfId="464" applyFont="1" applyAlignment="1">
      <alignment horizontal="left" vertical="center"/>
    </xf>
    <xf numFmtId="0" fontId="182" fillId="0" borderId="0" xfId="464" applyFont="1" applyAlignment="1">
      <alignment horizontal="left" vertical="center"/>
    </xf>
    <xf numFmtId="0" fontId="104" fillId="0" borderId="3" xfId="464" applyFont="1" applyBorder="1" applyAlignment="1">
      <alignment vertical="center"/>
    </xf>
    <xf numFmtId="167" fontId="104" fillId="0" borderId="0" xfId="464" applyNumberFormat="1" applyFont="1" applyAlignment="1">
      <alignment horizontal="left" vertical="center"/>
    </xf>
    <xf numFmtId="0" fontId="104" fillId="0" borderId="3" xfId="464" applyFont="1" applyBorder="1" applyAlignment="1">
      <alignment vertical="center" wrapText="1"/>
    </xf>
    <xf numFmtId="0" fontId="104" fillId="0" borderId="0" xfId="464" applyFont="1" applyAlignment="1">
      <alignment vertical="center" wrapText="1"/>
    </xf>
    <xf numFmtId="0" fontId="104" fillId="0" borderId="8" xfId="464" applyFont="1" applyBorder="1" applyAlignment="1">
      <alignment vertical="center"/>
    </xf>
    <xf numFmtId="0" fontId="186" fillId="0" borderId="0" xfId="464" applyFont="1" applyAlignment="1">
      <alignment horizontal="left" vertical="center"/>
    </xf>
    <xf numFmtId="4" fontId="187" fillId="0" borderId="0" xfId="464" applyNumberFormat="1" applyFont="1" applyAlignment="1">
      <alignment vertical="center"/>
    </xf>
    <xf numFmtId="0" fontId="184" fillId="0" borderId="0" xfId="464" applyFont="1" applyAlignment="1">
      <alignment horizontal="right" vertical="center"/>
    </xf>
    <xf numFmtId="4" fontId="184" fillId="0" borderId="0" xfId="464" applyNumberFormat="1" applyFont="1" applyAlignment="1">
      <alignment vertical="center"/>
    </xf>
    <xf numFmtId="166" fontId="184" fillId="0" borderId="0" xfId="464" applyNumberFormat="1" applyFont="1" applyAlignment="1">
      <alignment horizontal="right" vertical="center"/>
    </xf>
    <xf numFmtId="0" fontId="104" fillId="2" borderId="0" xfId="464" applyFont="1" applyFill="1" applyAlignment="1">
      <alignment vertical="center"/>
    </xf>
    <xf numFmtId="0" fontId="188" fillId="2" borderId="4" xfId="464" applyFont="1" applyFill="1" applyBorder="1" applyAlignment="1">
      <alignment horizontal="left" vertical="center"/>
    </xf>
    <xf numFmtId="0" fontId="104" fillId="2" borderId="5" xfId="464" applyFont="1" applyFill="1" applyBorder="1" applyAlignment="1">
      <alignment vertical="center"/>
    </xf>
    <xf numFmtId="0" fontId="188" fillId="2" borderId="5" xfId="464" applyFont="1" applyFill="1" applyBorder="1" applyAlignment="1">
      <alignment horizontal="right" vertical="center"/>
    </xf>
    <xf numFmtId="0" fontId="188" fillId="2" borderId="5" xfId="464" applyFont="1" applyFill="1" applyBorder="1" applyAlignment="1">
      <alignment horizontal="center" vertical="center"/>
    </xf>
    <xf numFmtId="4" fontId="188" fillId="2" borderId="5" xfId="464" applyNumberFormat="1" applyFont="1" applyFill="1" applyBorder="1" applyAlignment="1">
      <alignment vertical="center"/>
    </xf>
    <xf numFmtId="0" fontId="104" fillId="2" borderId="6" xfId="464" applyFont="1" applyFill="1" applyBorder="1" applyAlignment="1">
      <alignment vertical="center"/>
    </xf>
    <xf numFmtId="0" fontId="104" fillId="0" borderId="15" xfId="464" applyFont="1" applyBorder="1" applyAlignment="1">
      <alignment vertical="center"/>
    </xf>
    <xf numFmtId="0" fontId="104" fillId="0" borderId="16" xfId="464" applyFont="1" applyBorder="1" applyAlignment="1">
      <alignment vertical="center"/>
    </xf>
    <xf numFmtId="0" fontId="104" fillId="0" borderId="1" xfId="464" applyFont="1" applyBorder="1" applyAlignment="1">
      <alignment vertical="center"/>
    </xf>
    <xf numFmtId="0" fontId="104" fillId="0" borderId="2" xfId="464" applyFont="1" applyBorder="1" applyAlignment="1">
      <alignment vertical="center"/>
    </xf>
    <xf numFmtId="0" fontId="189" fillId="2" borderId="0" xfId="464" applyFont="1" applyFill="1" applyAlignment="1">
      <alignment horizontal="left" vertical="center"/>
    </xf>
    <xf numFmtId="0" fontId="189" fillId="2" borderId="0" xfId="464" applyFont="1" applyFill="1" applyAlignment="1">
      <alignment horizontal="right" vertical="center"/>
    </xf>
    <xf numFmtId="0" fontId="190" fillId="0" borderId="0" xfId="464" applyFont="1" applyAlignment="1">
      <alignment horizontal="left" vertical="center"/>
    </xf>
    <xf numFmtId="0" fontId="191" fillId="0" borderId="3" xfId="464" applyFont="1" applyBorder="1" applyAlignment="1">
      <alignment vertical="center"/>
    </xf>
    <xf numFmtId="0" fontId="191" fillId="0" borderId="0" xfId="464" applyFont="1" applyAlignment="1">
      <alignment vertical="center"/>
    </xf>
    <xf numFmtId="0" fontId="191" fillId="0" borderId="13" xfId="464" applyFont="1" applyBorder="1" applyAlignment="1">
      <alignment horizontal="left" vertical="center"/>
    </xf>
    <xf numFmtId="0" fontId="191" fillId="0" borderId="13" xfId="464" applyFont="1" applyBorder="1" applyAlignment="1">
      <alignment vertical="center"/>
    </xf>
    <xf numFmtId="4" fontId="191" fillId="0" borderId="13" xfId="464" applyNumberFormat="1" applyFont="1" applyBorder="1" applyAlignment="1">
      <alignment vertical="center"/>
    </xf>
    <xf numFmtId="0" fontId="192" fillId="0" borderId="3" xfId="464" applyFont="1" applyBorder="1" applyAlignment="1">
      <alignment vertical="center"/>
    </xf>
    <xf numFmtId="0" fontId="192" fillId="0" borderId="0" xfId="464" applyFont="1" applyAlignment="1">
      <alignment vertical="center"/>
    </xf>
    <xf numFmtId="0" fontId="192" fillId="0" borderId="13" xfId="464" applyFont="1" applyBorder="1" applyAlignment="1">
      <alignment horizontal="left" vertical="center"/>
    </xf>
    <xf numFmtId="0" fontId="192" fillId="0" borderId="13" xfId="464" applyFont="1" applyBorder="1" applyAlignment="1">
      <alignment vertical="center"/>
    </xf>
    <xf numFmtId="4" fontId="192" fillId="0" borderId="13" xfId="464" applyNumberFormat="1" applyFont="1" applyBorder="1" applyAlignment="1">
      <alignment vertical="center"/>
    </xf>
    <xf numFmtId="0" fontId="104" fillId="0" borderId="3" xfId="464" applyFont="1" applyBorder="1" applyAlignment="1">
      <alignment horizontal="center" vertical="center" wrapText="1"/>
    </xf>
    <xf numFmtId="0" fontId="189" fillId="2" borderId="17" xfId="464" applyFont="1" applyFill="1" applyBorder="1" applyAlignment="1">
      <alignment horizontal="center" vertical="center" wrapText="1"/>
    </xf>
    <xf numFmtId="0" fontId="189" fillId="2" borderId="18" xfId="464" applyFont="1" applyFill="1" applyBorder="1" applyAlignment="1">
      <alignment horizontal="center" vertical="center" wrapText="1"/>
    </xf>
    <xf numFmtId="0" fontId="189" fillId="2" borderId="19" xfId="464" applyFont="1" applyFill="1" applyBorder="1" applyAlignment="1">
      <alignment horizontal="center" vertical="center" wrapText="1"/>
    </xf>
    <xf numFmtId="0" fontId="189" fillId="2" borderId="0" xfId="464" applyFont="1" applyFill="1" applyAlignment="1">
      <alignment horizontal="center" vertical="center" wrapText="1"/>
    </xf>
    <xf numFmtId="0" fontId="193" fillId="0" borderId="17" xfId="464" applyFont="1" applyBorder="1" applyAlignment="1">
      <alignment horizontal="center" vertical="center" wrapText="1"/>
    </xf>
    <xf numFmtId="0" fontId="193" fillId="0" borderId="18" xfId="464" applyFont="1" applyBorder="1" applyAlignment="1">
      <alignment horizontal="center" vertical="center" wrapText="1"/>
    </xf>
    <xf numFmtId="0" fontId="193" fillId="0" borderId="19" xfId="464" applyFont="1" applyBorder="1" applyAlignment="1">
      <alignment horizontal="center" vertical="center" wrapText="1"/>
    </xf>
    <xf numFmtId="0" fontId="104" fillId="0" borderId="0" xfId="464" applyFont="1" applyAlignment="1">
      <alignment horizontal="center" vertical="center" wrapText="1"/>
    </xf>
    <xf numFmtId="0" fontId="187" fillId="0" borderId="0" xfId="464" applyFont="1" applyAlignment="1">
      <alignment horizontal="left" vertical="center"/>
    </xf>
    <xf numFmtId="4" fontId="187" fillId="0" borderId="0" xfId="464" applyNumberFormat="1" applyFont="1" applyAlignment="1"/>
    <xf numFmtId="0" fontId="104" fillId="0" borderId="7" xfId="464" applyFont="1" applyBorder="1" applyAlignment="1">
      <alignment vertical="center"/>
    </xf>
    <xf numFmtId="168" fontId="194" fillId="0" borderId="8" xfId="464" applyNumberFormat="1" applyFont="1" applyBorder="1" applyAlignment="1"/>
    <xf numFmtId="168" fontId="194" fillId="0" borderId="9" xfId="464" applyNumberFormat="1" applyFont="1" applyBorder="1" applyAlignment="1"/>
    <xf numFmtId="4" fontId="195" fillId="0" borderId="0" xfId="464" applyNumberFormat="1" applyFont="1" applyAlignment="1">
      <alignment vertical="center"/>
    </xf>
    <xf numFmtId="0" fontId="196" fillId="0" borderId="3" xfId="464" applyFont="1" applyBorder="1" applyAlignment="1"/>
    <xf numFmtId="0" fontId="196" fillId="0" borderId="0" xfId="464" applyFont="1" applyAlignment="1"/>
    <xf numFmtId="0" fontId="196" fillId="0" borderId="0" xfId="464" applyFont="1" applyAlignment="1">
      <alignment horizontal="left"/>
    </xf>
    <xf numFmtId="0" fontId="191" fillId="0" borderId="0" xfId="464" applyFont="1" applyAlignment="1">
      <alignment horizontal="left"/>
    </xf>
    <xf numFmtId="4" fontId="191" fillId="0" borderId="0" xfId="464" applyNumberFormat="1" applyFont="1" applyAlignment="1"/>
    <xf numFmtId="0" fontId="196" fillId="0" borderId="10" xfId="464" applyFont="1" applyBorder="1" applyAlignment="1"/>
    <xf numFmtId="0" fontId="196" fillId="0" borderId="0" xfId="464" applyFont="1" applyBorder="1" applyAlignment="1"/>
    <xf numFmtId="168" fontId="196" fillId="0" borderId="0" xfId="464" applyNumberFormat="1" applyFont="1" applyBorder="1" applyAlignment="1"/>
    <xf numFmtId="168" fontId="196" fillId="0" borderId="11" xfId="464" applyNumberFormat="1" applyFont="1" applyBorder="1" applyAlignment="1"/>
    <xf numFmtId="0" fontId="196" fillId="0" borderId="0" xfId="464" applyFont="1" applyAlignment="1">
      <alignment horizontal="center"/>
    </xf>
    <xf numFmtId="4" fontId="196" fillId="0" borderId="0" xfId="464" applyNumberFormat="1" applyFont="1" applyAlignment="1">
      <alignment vertical="center"/>
    </xf>
    <xf numFmtId="0" fontId="192" fillId="0" borderId="0" xfId="464" applyFont="1" applyAlignment="1">
      <alignment horizontal="left"/>
    </xf>
    <xf numFmtId="4" fontId="192" fillId="0" borderId="0" xfId="464" applyNumberFormat="1" applyFont="1" applyAlignment="1"/>
    <xf numFmtId="0" fontId="104" fillId="0" borderId="3" xfId="464" applyFont="1" applyBorder="1" applyAlignment="1" applyProtection="1">
      <alignment vertical="center"/>
      <protection locked="0"/>
    </xf>
    <xf numFmtId="0" fontId="104" fillId="0" borderId="20" xfId="464" applyFont="1" applyBorder="1" applyAlignment="1" applyProtection="1">
      <alignment horizontal="center" vertical="center"/>
      <protection locked="0"/>
    </xf>
    <xf numFmtId="49" fontId="104" fillId="0" borderId="20" xfId="464" applyNumberFormat="1" applyFont="1" applyBorder="1" applyAlignment="1" applyProtection="1">
      <alignment horizontal="left" vertical="center" wrapText="1"/>
      <protection locked="0"/>
    </xf>
    <xf numFmtId="0" fontId="104" fillId="0" borderId="20" xfId="464" applyFont="1" applyBorder="1" applyAlignment="1" applyProtection="1">
      <alignment horizontal="left" vertical="center" wrapText="1"/>
      <protection locked="0"/>
    </xf>
    <xf numFmtId="0" fontId="104" fillId="0" borderId="20" xfId="464" applyFont="1" applyBorder="1" applyAlignment="1" applyProtection="1">
      <alignment horizontal="center" vertical="center" wrapText="1"/>
      <protection locked="0"/>
    </xf>
    <xf numFmtId="169" fontId="104" fillId="0" borderId="20" xfId="464" applyNumberFormat="1" applyFont="1" applyBorder="1" applyAlignment="1" applyProtection="1">
      <alignment vertical="center"/>
      <protection locked="0"/>
    </xf>
    <xf numFmtId="4" fontId="104" fillId="0" borderId="20" xfId="464" applyNumberFormat="1" applyFont="1" applyBorder="1" applyAlignment="1" applyProtection="1">
      <alignment vertical="center"/>
      <protection locked="0"/>
    </xf>
    <xf numFmtId="0" fontId="184" fillId="0" borderId="10" xfId="464" applyFont="1" applyBorder="1" applyAlignment="1">
      <alignment horizontal="left" vertical="center"/>
    </xf>
    <xf numFmtId="0" fontId="184" fillId="0" borderId="0" xfId="464" applyFont="1" applyBorder="1" applyAlignment="1">
      <alignment horizontal="center" vertical="center"/>
    </xf>
    <xf numFmtId="168" fontId="184" fillId="0" borderId="0" xfId="464" applyNumberFormat="1" applyFont="1" applyBorder="1" applyAlignment="1">
      <alignment vertical="center"/>
    </xf>
    <xf numFmtId="168" fontId="184" fillId="0" borderId="11" xfId="464" applyNumberFormat="1" applyFont="1" applyBorder="1" applyAlignment="1">
      <alignment vertical="center"/>
    </xf>
    <xf numFmtId="4" fontId="104" fillId="0" borderId="0" xfId="464" applyNumberFormat="1" applyFont="1" applyAlignment="1">
      <alignment vertical="center"/>
    </xf>
    <xf numFmtId="0" fontId="197" fillId="0" borderId="0" xfId="464" applyFont="1" applyAlignment="1">
      <alignment horizontal="left" vertical="center"/>
    </xf>
    <xf numFmtId="0" fontId="198" fillId="0" borderId="0" xfId="464" applyFont="1" applyAlignment="1">
      <alignment vertical="center" wrapText="1"/>
    </xf>
    <xf numFmtId="0" fontId="104" fillId="0" borderId="10" xfId="464" applyFont="1" applyBorder="1" applyAlignment="1">
      <alignment vertical="center"/>
    </xf>
    <xf numFmtId="0" fontId="104" fillId="0" borderId="0" xfId="464" applyFont="1" applyBorder="1" applyAlignment="1">
      <alignment vertical="center"/>
    </xf>
    <xf numFmtId="0" fontId="104" fillId="0" borderId="11" xfId="464" applyFont="1" applyBorder="1" applyAlignment="1">
      <alignment vertical="center"/>
    </xf>
    <xf numFmtId="0" fontId="199" fillId="0" borderId="20" xfId="464" applyFont="1" applyBorder="1" applyAlignment="1" applyProtection="1">
      <alignment horizontal="center" vertical="center"/>
      <protection locked="0"/>
    </xf>
    <xf numFmtId="49" fontId="199" fillId="0" borderId="20" xfId="464" applyNumberFormat="1" applyFont="1" applyBorder="1" applyAlignment="1" applyProtection="1">
      <alignment horizontal="left" vertical="center" wrapText="1"/>
      <protection locked="0"/>
    </xf>
    <xf numFmtId="0" fontId="199" fillId="0" borderId="20" xfId="464" applyFont="1" applyBorder="1" applyAlignment="1" applyProtection="1">
      <alignment horizontal="left" vertical="center" wrapText="1"/>
      <protection locked="0"/>
    </xf>
    <xf numFmtId="0" fontId="199" fillId="0" borderId="20" xfId="464" applyFont="1" applyBorder="1" applyAlignment="1" applyProtection="1">
      <alignment horizontal="center" vertical="center" wrapText="1"/>
      <protection locked="0"/>
    </xf>
    <xf numFmtId="169" fontId="199" fillId="0" borderId="20" xfId="464" applyNumberFormat="1" applyFont="1" applyBorder="1" applyAlignment="1" applyProtection="1">
      <alignment vertical="center"/>
      <protection locked="0"/>
    </xf>
    <xf numFmtId="4" fontId="199" fillId="0" borderId="20" xfId="464" applyNumberFormat="1" applyFont="1" applyBorder="1" applyAlignment="1" applyProtection="1">
      <alignment vertical="center"/>
      <protection locked="0"/>
    </xf>
    <xf numFmtId="0" fontId="199" fillId="0" borderId="3" xfId="464" applyFont="1" applyBorder="1" applyAlignment="1">
      <alignment vertical="center"/>
    </xf>
    <xf numFmtId="0" fontId="199" fillId="0" borderId="10" xfId="464" applyFont="1" applyBorder="1" applyAlignment="1">
      <alignment horizontal="left" vertical="center"/>
    </xf>
    <xf numFmtId="0" fontId="199" fillId="0" borderId="0" xfId="464" applyFont="1" applyBorder="1" applyAlignment="1">
      <alignment horizontal="center" vertical="center"/>
    </xf>
    <xf numFmtId="0" fontId="184" fillId="0" borderId="12" xfId="464" applyFont="1" applyBorder="1" applyAlignment="1">
      <alignment horizontal="left" vertical="center"/>
    </xf>
    <xf numFmtId="0" fontId="184" fillId="0" borderId="13" xfId="464" applyFont="1" applyBorder="1" applyAlignment="1">
      <alignment horizontal="center" vertical="center"/>
    </xf>
    <xf numFmtId="168" fontId="184" fillId="0" borderId="13" xfId="464" applyNumberFormat="1" applyFont="1" applyBorder="1" applyAlignment="1">
      <alignment vertical="center"/>
    </xf>
    <xf numFmtId="168" fontId="184" fillId="0" borderId="14" xfId="464" applyNumberFormat="1" applyFont="1" applyBorder="1" applyAlignment="1">
      <alignment vertical="center"/>
    </xf>
    <xf numFmtId="0" fontId="0" fillId="0" borderId="134" xfId="476" applyFont="1" applyBorder="1" applyAlignment="1" applyProtection="1">
      <alignment vertical="center"/>
    </xf>
    <xf numFmtId="0" fontId="0" fillId="0" borderId="135" xfId="476" applyFont="1" applyBorder="1" applyAlignment="1" applyProtection="1">
      <alignment vertical="center"/>
    </xf>
    <xf numFmtId="0" fontId="0" fillId="0" borderId="41" xfId="476" applyFont="1" applyBorder="1" applyAlignment="1" applyProtection="1">
      <alignment vertical="center"/>
    </xf>
    <xf numFmtId="0" fontId="0" fillId="0" borderId="0" xfId="476" applyFont="1" applyAlignment="1" applyProtection="1">
      <alignment vertical="center"/>
    </xf>
    <xf numFmtId="0" fontId="124" fillId="0" borderId="0" xfId="476" applyFont="1" applyAlignment="1" applyProtection="1">
      <alignment horizontal="left" vertical="center"/>
    </xf>
    <xf numFmtId="0" fontId="200" fillId="0" borderId="0" xfId="476" applyFont="1" applyAlignment="1" applyProtection="1">
      <alignment horizontal="left" vertical="center"/>
    </xf>
    <xf numFmtId="0" fontId="127" fillId="0" borderId="0" xfId="476" applyFont="1" applyAlignment="1" applyProtection="1">
      <alignment horizontal="left" vertical="center"/>
    </xf>
    <xf numFmtId="167" fontId="127" fillId="0" borderId="0" xfId="476" applyNumberFormat="1" applyFont="1" applyAlignment="1" applyProtection="1">
      <alignment horizontal="left" vertical="center"/>
    </xf>
    <xf numFmtId="0" fontId="200" fillId="0" borderId="0" xfId="476" applyFont="1" applyBorder="1" applyAlignment="1" applyProtection="1">
      <alignment horizontal="left" vertical="center"/>
    </xf>
    <xf numFmtId="0" fontId="0" fillId="0" borderId="0" xfId="476" applyFont="1" applyBorder="1" applyAlignment="1" applyProtection="1">
      <alignment vertical="center"/>
    </xf>
    <xf numFmtId="0" fontId="0" fillId="0" borderId="100" xfId="476" applyFont="1" applyBorder="1" applyAlignment="1" applyProtection="1">
      <alignment vertical="center"/>
    </xf>
    <xf numFmtId="0" fontId="0" fillId="0" borderId="41" xfId="476" applyFont="1" applyBorder="1" applyAlignment="1" applyProtection="1">
      <alignment vertical="center" wrapText="1"/>
    </xf>
    <xf numFmtId="0" fontId="0" fillId="0" borderId="0" xfId="476" applyFont="1" applyBorder="1" applyAlignment="1" applyProtection="1">
      <alignment vertical="center" wrapText="1"/>
    </xf>
    <xf numFmtId="0" fontId="0" fillId="0" borderId="100" xfId="476" applyFont="1" applyBorder="1" applyAlignment="1" applyProtection="1">
      <alignment vertical="center" wrapText="1"/>
    </xf>
    <xf numFmtId="0" fontId="0" fillId="0" borderId="0" xfId="476" applyFont="1" applyAlignment="1" applyProtection="1">
      <alignment vertical="center" wrapText="1"/>
    </xf>
    <xf numFmtId="0" fontId="0" fillId="0" borderId="41" xfId="476" applyFont="1" applyBorder="1" applyAlignment="1" applyProtection="1">
      <alignment horizontal="center" vertical="center" wrapText="1"/>
    </xf>
    <xf numFmtId="0" fontId="127" fillId="39" borderId="17" xfId="476" applyFont="1" applyFill="1" applyBorder="1" applyAlignment="1" applyProtection="1">
      <alignment horizontal="center" vertical="center" wrapText="1"/>
    </xf>
    <xf numFmtId="0" fontId="127" fillId="39" borderId="18" xfId="476" applyFont="1" applyFill="1" applyBorder="1" applyAlignment="1" applyProtection="1">
      <alignment horizontal="center" vertical="center" wrapText="1"/>
    </xf>
    <xf numFmtId="0" fontId="201" fillId="39" borderId="18" xfId="476" applyFont="1" applyFill="1" applyBorder="1" applyAlignment="1" applyProtection="1">
      <alignment horizontal="center" vertical="center" wrapText="1"/>
    </xf>
    <xf numFmtId="0" fontId="127" fillId="39" borderId="19" xfId="476" applyFont="1" applyFill="1" applyBorder="1" applyAlignment="1" applyProtection="1">
      <alignment horizontal="center" vertical="center" wrapText="1"/>
    </xf>
    <xf numFmtId="0" fontId="200" fillId="0" borderId="17" xfId="476" applyFont="1" applyBorder="1" applyAlignment="1" applyProtection="1">
      <alignment horizontal="center" vertical="center" wrapText="1"/>
    </xf>
    <xf numFmtId="0" fontId="200" fillId="0" borderId="18" xfId="476" applyFont="1" applyBorder="1" applyAlignment="1" applyProtection="1">
      <alignment horizontal="center" vertical="center" wrapText="1"/>
    </xf>
    <xf numFmtId="0" fontId="200" fillId="0" borderId="19" xfId="476" applyFont="1" applyBorder="1" applyAlignment="1" applyProtection="1">
      <alignment horizontal="center" vertical="center" wrapText="1"/>
    </xf>
    <xf numFmtId="0" fontId="0" fillId="0" borderId="0" xfId="476" applyFont="1" applyAlignment="1" applyProtection="1">
      <alignment horizontal="center" vertical="center" wrapText="1"/>
    </xf>
    <xf numFmtId="0" fontId="202" fillId="0" borderId="0" xfId="476" applyFont="1" applyAlignment="1" applyProtection="1">
      <alignment horizontal="left" vertical="center"/>
    </xf>
    <xf numFmtId="4" fontId="202" fillId="0" borderId="0" xfId="476" applyNumberFormat="1" applyFont="1" applyAlignment="1" applyProtection="1"/>
    <xf numFmtId="0" fontId="0" fillId="0" borderId="7" xfId="476" applyFont="1" applyBorder="1" applyAlignment="1" applyProtection="1">
      <alignment vertical="center"/>
    </xf>
    <xf numFmtId="0" fontId="0" fillId="0" borderId="8" xfId="476" applyFont="1" applyBorder="1" applyAlignment="1" applyProtection="1">
      <alignment vertical="center"/>
    </xf>
    <xf numFmtId="168" fontId="203" fillId="0" borderId="8" xfId="476" applyNumberFormat="1" applyFont="1" applyBorder="1" applyAlignment="1" applyProtection="1"/>
    <xf numFmtId="168" fontId="203" fillId="0" borderId="9" xfId="476" applyNumberFormat="1" applyFont="1" applyBorder="1" applyAlignment="1" applyProtection="1"/>
    <xf numFmtId="0" fontId="0" fillId="0" borderId="0" xfId="476" applyFont="1" applyAlignment="1" applyProtection="1">
      <alignment horizontal="left" vertical="center"/>
    </xf>
    <xf numFmtId="4" fontId="138" fillId="0" borderId="0" xfId="476" applyNumberFormat="1" applyFont="1" applyAlignment="1" applyProtection="1">
      <alignment vertical="center"/>
    </xf>
    <xf numFmtId="0" fontId="204" fillId="0" borderId="41" xfId="476" applyFont="1" applyBorder="1" applyAlignment="1" applyProtection="1"/>
    <xf numFmtId="0" fontId="204" fillId="0" borderId="0" xfId="476" applyFont="1" applyAlignment="1" applyProtection="1"/>
    <xf numFmtId="0" fontId="204" fillId="0" borderId="0" xfId="476" applyFont="1" applyBorder="1" applyAlignment="1" applyProtection="1">
      <alignment horizontal="left"/>
    </xf>
    <xf numFmtId="0" fontId="205" fillId="0" borderId="0" xfId="476" applyFont="1" applyBorder="1" applyAlignment="1" applyProtection="1">
      <alignment horizontal="left"/>
    </xf>
    <xf numFmtId="4" fontId="205" fillId="0" borderId="0" xfId="476" applyNumberFormat="1" applyFont="1" applyBorder="1" applyAlignment="1" applyProtection="1"/>
    <xf numFmtId="0" fontId="204" fillId="0" borderId="10" xfId="476" applyFont="1" applyBorder="1" applyAlignment="1" applyProtection="1"/>
    <xf numFmtId="0" fontId="204" fillId="0" borderId="0" xfId="476" applyFont="1" applyBorder="1" applyAlignment="1" applyProtection="1"/>
    <xf numFmtId="168" fontId="204" fillId="0" borderId="0" xfId="476" applyNumberFormat="1" applyFont="1" applyBorder="1" applyAlignment="1" applyProtection="1"/>
    <xf numFmtId="168" fontId="204" fillId="0" borderId="11" xfId="476" applyNumberFormat="1" applyFont="1" applyBorder="1" applyAlignment="1" applyProtection="1"/>
    <xf numFmtId="0" fontId="204" fillId="0" borderId="0" xfId="476" applyFont="1" applyAlignment="1" applyProtection="1">
      <alignment horizontal="left"/>
    </xf>
    <xf numFmtId="0" fontId="204" fillId="0" borderId="0" xfId="476" applyFont="1" applyAlignment="1" applyProtection="1">
      <alignment horizontal="center"/>
    </xf>
    <xf numFmtId="4" fontId="204" fillId="0" borderId="0" xfId="476" applyNumberFormat="1" applyFont="1" applyAlignment="1" applyProtection="1">
      <alignment vertical="center"/>
    </xf>
    <xf numFmtId="0" fontId="0" fillId="0" borderId="20" xfId="476" applyFont="1" applyBorder="1" applyAlignment="1" applyProtection="1">
      <alignment horizontal="center" vertical="center"/>
    </xf>
    <xf numFmtId="49" fontId="0" fillId="0" borderId="20" xfId="476" applyNumberFormat="1" applyFont="1" applyBorder="1" applyAlignment="1" applyProtection="1">
      <alignment horizontal="left" vertical="center" wrapText="1"/>
    </xf>
    <xf numFmtId="0" fontId="0" fillId="0" borderId="20" xfId="476" applyFont="1" applyBorder="1" applyAlignment="1" applyProtection="1">
      <alignment horizontal="left" vertical="center" wrapText="1"/>
    </xf>
    <xf numFmtId="0" fontId="0" fillId="0" borderId="20" xfId="476" applyFont="1" applyBorder="1" applyAlignment="1" applyProtection="1">
      <alignment horizontal="center" vertical="center" wrapText="1"/>
    </xf>
    <xf numFmtId="169" fontId="0" fillId="0" borderId="20" xfId="476" applyNumberFormat="1" applyFont="1" applyBorder="1" applyAlignment="1" applyProtection="1">
      <alignment vertical="center"/>
    </xf>
    <xf numFmtId="4" fontId="0" fillId="0" borderId="20" xfId="476" applyNumberFormat="1" applyFont="1" applyBorder="1" applyAlignment="1" applyProtection="1">
      <alignment vertical="center" wrapText="1"/>
      <protection locked="0"/>
    </xf>
    <xf numFmtId="4" fontId="0" fillId="0" borderId="20" xfId="476" applyNumberFormat="1" applyFont="1" applyBorder="1" applyAlignment="1" applyProtection="1">
      <alignment vertical="center"/>
    </xf>
    <xf numFmtId="0" fontId="206" fillId="0" borderId="20" xfId="476" applyFont="1" applyBorder="1" applyAlignment="1" applyProtection="1">
      <alignment horizontal="left" vertical="center"/>
    </xf>
    <xf numFmtId="0" fontId="206" fillId="0" borderId="0" xfId="476" applyFont="1" applyBorder="1" applyAlignment="1" applyProtection="1">
      <alignment horizontal="center" vertical="center"/>
    </xf>
    <xf numFmtId="168" fontId="206" fillId="0" borderId="0" xfId="476" applyNumberFormat="1" applyFont="1" applyBorder="1" applyAlignment="1" applyProtection="1">
      <alignment vertical="center"/>
    </xf>
    <xf numFmtId="168" fontId="206" fillId="0" borderId="11" xfId="476" applyNumberFormat="1" applyFont="1" applyBorder="1" applyAlignment="1" applyProtection="1">
      <alignment vertical="center"/>
    </xf>
    <xf numFmtId="4" fontId="0" fillId="0" borderId="0" xfId="476" applyNumberFormat="1" applyFont="1" applyAlignment="1" applyProtection="1">
      <alignment vertical="center"/>
    </xf>
    <xf numFmtId="0" fontId="207" fillId="0" borderId="0" xfId="476" applyFont="1" applyBorder="1" applyAlignment="1" applyProtection="1">
      <alignment horizontal="left" vertical="center"/>
    </xf>
    <xf numFmtId="0" fontId="208" fillId="0" borderId="0" xfId="476" applyFont="1" applyBorder="1" applyAlignment="1" applyProtection="1">
      <alignment vertical="center" wrapText="1"/>
    </xf>
    <xf numFmtId="0" fontId="0" fillId="0" borderId="0" xfId="476" applyFont="1" applyAlignment="1" applyProtection="1">
      <alignment vertical="center"/>
      <protection locked="0"/>
    </xf>
    <xf numFmtId="0" fontId="0" fillId="0" borderId="10" xfId="476" applyFont="1" applyBorder="1" applyAlignment="1" applyProtection="1">
      <alignment vertical="center"/>
    </xf>
    <xf numFmtId="0" fontId="0" fillId="0" borderId="11" xfId="476" applyFont="1" applyBorder="1" applyAlignment="1" applyProtection="1">
      <alignment vertical="center"/>
    </xf>
    <xf numFmtId="4" fontId="0" fillId="0" borderId="20" xfId="476" applyNumberFormat="1" applyFont="1" applyBorder="1" applyAlignment="1" applyProtection="1">
      <alignment vertical="center"/>
      <protection locked="0"/>
    </xf>
    <xf numFmtId="0" fontId="209" fillId="0" borderId="20" xfId="476" applyFont="1" applyBorder="1" applyAlignment="1" applyProtection="1">
      <alignment horizontal="center" vertical="center"/>
    </xf>
    <xf numFmtId="49" fontId="209" fillId="0" borderId="20" xfId="476" applyNumberFormat="1" applyFont="1" applyBorder="1" applyAlignment="1" applyProtection="1">
      <alignment horizontal="left" vertical="center" wrapText="1"/>
    </xf>
    <xf numFmtId="0" fontId="209" fillId="0" borderId="20" xfId="476" applyFont="1" applyBorder="1" applyAlignment="1" applyProtection="1">
      <alignment horizontal="left" vertical="center" wrapText="1"/>
    </xf>
    <xf numFmtId="0" fontId="209" fillId="0" borderId="20" xfId="476" applyFont="1" applyBorder="1" applyAlignment="1" applyProtection="1">
      <alignment horizontal="center" vertical="center" wrapText="1"/>
    </xf>
    <xf numFmtId="169" fontId="209" fillId="0" borderId="20" xfId="476" applyNumberFormat="1" applyFont="1" applyBorder="1" applyAlignment="1" applyProtection="1">
      <alignment vertical="center"/>
    </xf>
    <xf numFmtId="4" fontId="209" fillId="0" borderId="20" xfId="476" applyNumberFormat="1" applyFont="1" applyBorder="1" applyAlignment="1" applyProtection="1">
      <alignment vertical="center" wrapText="1"/>
      <protection locked="0"/>
    </xf>
    <xf numFmtId="4" fontId="209" fillId="0" borderId="20" xfId="476" applyNumberFormat="1" applyFont="1" applyBorder="1" applyAlignment="1" applyProtection="1">
      <alignment vertical="center"/>
    </xf>
    <xf numFmtId="4" fontId="209" fillId="0" borderId="20" xfId="476" applyNumberFormat="1" applyFont="1" applyBorder="1" applyAlignment="1" applyProtection="1">
      <alignment vertical="center"/>
      <protection locked="0"/>
    </xf>
    <xf numFmtId="0" fontId="204" fillId="0" borderId="0" xfId="476" applyFont="1" applyAlignment="1" applyProtection="1">
      <protection locked="0"/>
    </xf>
    <xf numFmtId="0" fontId="208" fillId="0" borderId="0" xfId="476" applyFont="1" applyBorder="1" applyAlignment="1" applyProtection="1">
      <alignment wrapText="1"/>
    </xf>
    <xf numFmtId="201" fontId="210" fillId="0" borderId="0" xfId="476" applyNumberFormat="1" applyFont="1"/>
    <xf numFmtId="0" fontId="135" fillId="0" borderId="0" xfId="477"/>
    <xf numFmtId="0" fontId="207" fillId="0" borderId="0" xfId="476" applyFont="1" applyAlignment="1" applyProtection="1">
      <alignment horizontal="left" vertical="center"/>
    </xf>
    <xf numFmtId="0" fontId="208" fillId="0" borderId="0" xfId="476" applyFont="1" applyAlignment="1" applyProtection="1">
      <alignment vertical="center" wrapText="1"/>
    </xf>
    <xf numFmtId="0" fontId="0" fillId="0" borderId="12" xfId="476" applyFont="1" applyBorder="1" applyAlignment="1" applyProtection="1">
      <alignment vertical="center"/>
    </xf>
    <xf numFmtId="0" fontId="0" fillId="0" borderId="13" xfId="476" applyFont="1" applyBorder="1" applyAlignment="1" applyProtection="1">
      <alignment vertical="center"/>
    </xf>
    <xf numFmtId="0" fontId="0" fillId="0" borderId="14" xfId="476" applyFont="1" applyBorder="1" applyAlignment="1" applyProtection="1">
      <alignment vertical="center"/>
    </xf>
    <xf numFmtId="0" fontId="0" fillId="0" borderId="113" xfId="476" applyFont="1" applyBorder="1" applyAlignment="1" applyProtection="1">
      <alignment vertical="center"/>
    </xf>
    <xf numFmtId="0" fontId="0" fillId="0" borderId="136" xfId="476" applyFont="1" applyBorder="1" applyAlignment="1" applyProtection="1">
      <alignment vertical="center"/>
    </xf>
    <xf numFmtId="0" fontId="0" fillId="0" borderId="0" xfId="476" applyFont="1" applyProtection="1"/>
    <xf numFmtId="0" fontId="211" fillId="0" borderId="0" xfId="239" applyFont="1"/>
    <xf numFmtId="0" fontId="212" fillId="0" borderId="0" xfId="239" applyFont="1"/>
    <xf numFmtId="0" fontId="5" fillId="4" borderId="137" xfId="239" applyFont="1" applyFill="1" applyBorder="1" applyAlignment="1">
      <alignment vertical="top"/>
    </xf>
    <xf numFmtId="0" fontId="5" fillId="4" borderId="138" xfId="239" applyFont="1" applyFill="1" applyBorder="1" applyAlignment="1">
      <alignment vertical="top"/>
    </xf>
    <xf numFmtId="0" fontId="5" fillId="4" borderId="0" xfId="239" applyFont="1" applyFill="1" applyAlignment="1">
      <alignment vertical="top"/>
    </xf>
    <xf numFmtId="0" fontId="7" fillId="0" borderId="0" xfId="239" applyFont="1"/>
    <xf numFmtId="0" fontId="213" fillId="0" borderId="0" xfId="239" applyFont="1"/>
    <xf numFmtId="0" fontId="10" fillId="0" borderId="0" xfId="479" applyFont="1"/>
    <xf numFmtId="0" fontId="215" fillId="0" borderId="0" xfId="239" applyFont="1"/>
    <xf numFmtId="0" fontId="212" fillId="0" borderId="0" xfId="239" applyFont="1" applyAlignment="1">
      <alignment horizontal="center"/>
    </xf>
    <xf numFmtId="0" fontId="13" fillId="4" borderId="0" xfId="239" applyFont="1" applyFill="1" applyAlignment="1">
      <alignment horizontal="center" vertical="center"/>
    </xf>
    <xf numFmtId="0" fontId="13" fillId="4" borderId="0" xfId="239" applyFont="1" applyFill="1" applyAlignment="1">
      <alignment vertical="top"/>
    </xf>
    <xf numFmtId="0" fontId="218" fillId="4" borderId="0" xfId="239" applyFont="1" applyFill="1" applyAlignment="1">
      <alignment horizontal="center" vertical="center"/>
    </xf>
    <xf numFmtId="0" fontId="219" fillId="4" borderId="0" xfId="239" applyFont="1" applyFill="1" applyAlignment="1">
      <alignment vertical="center"/>
    </xf>
    <xf numFmtId="0" fontId="5" fillId="0" borderId="0" xfId="239" applyFont="1" applyAlignment="1">
      <alignment vertical="top"/>
    </xf>
    <xf numFmtId="0" fontId="16" fillId="0" borderId="0" xfId="239" applyFont="1" applyAlignment="1">
      <alignment horizontal="center" vertical="top"/>
    </xf>
    <xf numFmtId="0" fontId="221" fillId="0" borderId="0" xfId="239" applyFont="1" applyAlignment="1">
      <alignment horizontal="right"/>
    </xf>
    <xf numFmtId="0" fontId="222" fillId="0" borderId="0" xfId="239" applyFont="1" applyAlignment="1">
      <alignment horizontal="left"/>
    </xf>
    <xf numFmtId="0" fontId="223" fillId="0" borderId="0" xfId="479" applyFont="1" applyAlignment="1">
      <alignment horizontal="center" vertical="center" wrapText="1"/>
    </xf>
    <xf numFmtId="0" fontId="6" fillId="0" borderId="0" xfId="479" applyFont="1" applyAlignment="1">
      <alignment horizontal="center" vertical="center" wrapText="1"/>
    </xf>
    <xf numFmtId="49" fontId="6" fillId="0" borderId="0" xfId="479" applyNumberFormat="1" applyFont="1" applyAlignment="1">
      <alignment horizontal="left" vertical="center"/>
    </xf>
    <xf numFmtId="49" fontId="224" fillId="0" borderId="0" xfId="479" applyNumberFormat="1" applyFont="1"/>
    <xf numFmtId="0" fontId="6" fillId="0" borderId="0" xfId="479" applyFont="1"/>
    <xf numFmtId="0" fontId="225" fillId="0" borderId="0" xfId="479" applyFont="1"/>
    <xf numFmtId="0" fontId="8" fillId="0" borderId="0" xfId="479" applyFont="1"/>
    <xf numFmtId="0" fontId="9" fillId="0" borderId="0" xfId="479" applyFont="1"/>
    <xf numFmtId="0" fontId="223" fillId="0" borderId="0" xfId="479" applyFont="1"/>
    <xf numFmtId="0" fontId="6" fillId="4" borderId="0" xfId="479" applyFont="1" applyFill="1"/>
    <xf numFmtId="0" fontId="6" fillId="4" borderId="24" xfId="479" applyFont="1" applyFill="1" applyBorder="1"/>
    <xf numFmtId="0" fontId="223" fillId="4" borderId="24" xfId="479" applyFont="1" applyFill="1" applyBorder="1"/>
    <xf numFmtId="0" fontId="227" fillId="0" borderId="0" xfId="479" applyFont="1"/>
    <xf numFmtId="0" fontId="227" fillId="4" borderId="0" xfId="479" applyFont="1" applyFill="1"/>
    <xf numFmtId="0" fontId="229" fillId="0" borderId="23" xfId="0" applyFont="1" applyBorder="1" applyAlignment="1">
      <alignment wrapText="1" shrinkToFit="1"/>
    </xf>
    <xf numFmtId="0" fontId="228" fillId="0" borderId="140" xfId="1" applyFont="1" applyBorder="1" applyAlignment="1">
      <alignment vertical="center" wrapText="1" shrinkToFit="1"/>
    </xf>
    <xf numFmtId="0" fontId="104" fillId="0" borderId="0" xfId="464"/>
    <xf numFmtId="0" fontId="184" fillId="0" borderId="0" xfId="464" applyFont="1" applyAlignment="1">
      <alignment horizontal="left" vertical="center"/>
    </xf>
    <xf numFmtId="0" fontId="104" fillId="0" borderId="0" xfId="464" applyFont="1" applyAlignment="1">
      <alignment vertical="center"/>
    </xf>
    <xf numFmtId="0" fontId="104" fillId="0" borderId="0" xfId="464" applyFont="1" applyAlignment="1">
      <alignment horizontal="left" vertical="center" wrapText="1"/>
    </xf>
    <xf numFmtId="0" fontId="228" fillId="0" borderId="138" xfId="1" applyFont="1" applyBorder="1" applyAlignment="1">
      <alignment vertical="center" wrapText="1" shrinkToFit="1"/>
    </xf>
    <xf numFmtId="0" fontId="0" fillId="0" borderId="139" xfId="0" applyBorder="1" applyAlignment="1">
      <alignment vertical="center" wrapText="1" shrinkToFit="1"/>
    </xf>
    <xf numFmtId="0" fontId="6" fillId="0" borderId="0" xfId="480" applyFont="1" applyAlignment="1">
      <protection locked="0"/>
    </xf>
    <xf numFmtId="0" fontId="46" fillId="0" borderId="0" xfId="480" applyAlignment="1">
      <alignment vertical="top"/>
      <protection locked="0"/>
    </xf>
    <xf numFmtId="0" fontId="6" fillId="0" borderId="144" xfId="479" applyFont="1" applyBorder="1" applyAlignment="1">
      <alignment horizontal="center" vertical="center" wrapText="1"/>
    </xf>
    <xf numFmtId="0" fontId="220" fillId="0" borderId="0" xfId="239" applyFont="1" applyAlignment="1">
      <alignment vertical="top"/>
    </xf>
    <xf numFmtId="0" fontId="13" fillId="0" borderId="0" xfId="239" applyFont="1" applyAlignment="1">
      <alignment horizontal="left" vertical="top" indent="15"/>
    </xf>
    <xf numFmtId="0" fontId="6" fillId="0" borderId="24" xfId="479" applyFont="1" applyBorder="1" applyAlignment="1">
      <alignment horizontal="center" vertical="center" wrapText="1"/>
    </xf>
    <xf numFmtId="0" fontId="213" fillId="0" borderId="0" xfId="239" applyFont="1" applyAlignment="1">
      <alignment horizontal="center" vertical="center" wrapText="1"/>
    </xf>
    <xf numFmtId="0" fontId="216" fillId="0" borderId="0" xfId="239" applyFont="1" applyAlignment="1">
      <alignment horizontal="center"/>
    </xf>
    <xf numFmtId="0" fontId="212" fillId="0" borderId="0" xfId="239" applyFont="1" applyAlignment="1">
      <alignment horizontal="center"/>
    </xf>
    <xf numFmtId="0" fontId="217" fillId="4" borderId="0" xfId="478" applyFont="1" applyFill="1" applyAlignment="1">
      <alignment horizontal="center" vertical="center"/>
    </xf>
    <xf numFmtId="0" fontId="9" fillId="0" borderId="0" xfId="479" applyFont="1"/>
    <xf numFmtId="0" fontId="223" fillId="0" borderId="0" xfId="479" applyFont="1"/>
    <xf numFmtId="0" fontId="6" fillId="4" borderId="0" xfId="480" applyFont="1" applyFill="1" applyAlignment="1">
      <alignment horizontal="left" indent="3"/>
      <protection locked="0"/>
    </xf>
    <xf numFmtId="0" fontId="6" fillId="0" borderId="21" xfId="1" applyFont="1" applyBorder="1" applyAlignment="1">
      <alignment vertical="center" shrinkToFit="1"/>
    </xf>
    <xf numFmtId="0" fontId="6" fillId="0" borderId="22" xfId="1" applyFont="1" applyBorder="1" applyAlignment="1">
      <alignment vertical="center" shrinkToFit="1"/>
    </xf>
    <xf numFmtId="0" fontId="0" fillId="0" borderId="23" xfId="0" applyBorder="1" applyAlignment="1">
      <alignment shrinkToFit="1"/>
    </xf>
    <xf numFmtId="0" fontId="226" fillId="0" borderId="0" xfId="479" applyFont="1"/>
    <xf numFmtId="0" fontId="223" fillId="0" borderId="0" xfId="479" applyFont="1" applyAlignment="1">
      <alignment horizontal="right"/>
    </xf>
    <xf numFmtId="0" fontId="223" fillId="0" borderId="0" xfId="479" applyFont="1" applyAlignment="1">
      <alignment horizontal="left"/>
    </xf>
    <xf numFmtId="0" fontId="15" fillId="0" borderId="0" xfId="239" applyFont="1" applyAlignment="1">
      <alignment horizontal="left" vertical="top" indent="15"/>
    </xf>
    <xf numFmtId="0" fontId="14" fillId="4" borderId="0" xfId="1" applyFont="1" applyFill="1" applyAlignment="1">
      <alignment horizontal="center"/>
    </xf>
    <xf numFmtId="0" fontId="8" fillId="0" borderId="141" xfId="239" applyFont="1" applyBorder="1"/>
    <xf numFmtId="0" fontId="8" fillId="0" borderId="142" xfId="239" applyFont="1" applyBorder="1"/>
    <xf numFmtId="0" fontId="213" fillId="0" borderId="24" xfId="239" applyFont="1" applyBorder="1"/>
    <xf numFmtId="0" fontId="11" fillId="4" borderId="143" xfId="478" applyFont="1" applyFill="1" applyBorder="1" applyAlignment="1">
      <alignment horizontal="center" vertical="center"/>
    </xf>
    <xf numFmtId="0" fontId="12" fillId="0" borderId="143" xfId="478" applyFont="1" applyBorder="1" applyAlignment="1">
      <alignment horizontal="center" vertical="center"/>
    </xf>
    <xf numFmtId="0" fontId="214" fillId="0" borderId="0" xfId="239" applyFont="1" applyAlignment="1">
      <alignment horizontal="center" wrapText="1"/>
    </xf>
    <xf numFmtId="0" fontId="93" fillId="0" borderId="25" xfId="1" applyFont="1" applyBorder="1" applyAlignment="1">
      <alignment horizontal="left" vertical="center" wrapText="1"/>
    </xf>
    <xf numFmtId="0" fontId="93" fillId="0" borderId="26" xfId="1" applyFont="1" applyBorder="1" applyAlignment="1">
      <alignment horizontal="left" vertical="center" wrapText="1"/>
    </xf>
    <xf numFmtId="0" fontId="23" fillId="0" borderId="0" xfId="1" applyFont="1" applyAlignment="1">
      <alignment horizontal="left" vertical="center" shrinkToFit="1"/>
    </xf>
    <xf numFmtId="0" fontId="17" fillId="5" borderId="0" xfId="1" applyFont="1" applyFill="1" applyAlignment="1">
      <alignment horizontal="center" vertical="center" wrapText="1"/>
    </xf>
    <xf numFmtId="0" fontId="18" fillId="5" borderId="0" xfId="0" applyFont="1" applyFill="1" applyAlignment="1">
      <alignment vertical="center" wrapText="1"/>
    </xf>
    <xf numFmtId="0" fontId="20" fillId="0" borderId="0" xfId="1" applyFont="1" applyAlignment="1">
      <alignment horizontal="center" vertical="center" wrapText="1"/>
    </xf>
    <xf numFmtId="0" fontId="21" fillId="0" borderId="0" xfId="1" applyFont="1" applyAlignment="1">
      <alignment vertical="center" wrapText="1"/>
    </xf>
    <xf numFmtId="0" fontId="17" fillId="0" borderId="0" xfId="1" applyFont="1" applyAlignment="1">
      <alignment horizontal="center" vertical="center" shrinkToFit="1"/>
    </xf>
    <xf numFmtId="0" fontId="22" fillId="0" borderId="0" xfId="1" applyFont="1" applyAlignment="1">
      <alignment vertical="center"/>
    </xf>
    <xf numFmtId="0" fontId="24" fillId="0" borderId="0" xfId="1" applyFont="1" applyAlignment="1">
      <alignment horizontal="left" vertical="center" shrinkToFit="1"/>
    </xf>
    <xf numFmtId="0" fontId="19" fillId="0" borderId="25" xfId="1" applyFont="1" applyBorder="1" applyAlignment="1">
      <alignment horizontal="left" vertical="center" wrapText="1"/>
    </xf>
    <xf numFmtId="0" fontId="25" fillId="0" borderId="26" xfId="1" applyFont="1" applyBorder="1" applyAlignment="1">
      <alignment horizontal="left" vertical="center" wrapText="1"/>
    </xf>
    <xf numFmtId="0" fontId="28" fillId="0" borderId="25" xfId="1" applyFont="1" applyBorder="1" applyAlignment="1">
      <alignment horizontal="left" vertical="center" wrapText="1"/>
    </xf>
    <xf numFmtId="0" fontId="30" fillId="0" borderId="26" xfId="1" applyFont="1" applyBorder="1" applyAlignment="1">
      <alignment horizontal="left" vertical="center" wrapText="1"/>
    </xf>
    <xf numFmtId="3" fontId="32" fillId="6" borderId="30" xfId="1" applyNumberFormat="1" applyFont="1" applyFill="1" applyBorder="1" applyAlignment="1">
      <alignment vertical="center" shrinkToFit="1"/>
    </xf>
    <xf numFmtId="3" fontId="32" fillId="6" borderId="32" xfId="1" applyNumberFormat="1" applyFont="1" applyFill="1" applyBorder="1" applyAlignment="1">
      <alignment vertical="center" shrinkToFit="1"/>
    </xf>
    <xf numFmtId="3" fontId="32" fillId="6" borderId="35" xfId="1" applyNumberFormat="1" applyFont="1" applyFill="1" applyBorder="1" applyAlignment="1">
      <alignment vertical="center" shrinkToFit="1"/>
    </xf>
    <xf numFmtId="0" fontId="19" fillId="6" borderId="31" xfId="1" applyFont="1" applyFill="1" applyBorder="1" applyAlignment="1">
      <alignment horizontal="center" vertical="center" wrapText="1"/>
    </xf>
    <xf numFmtId="0" fontId="19" fillId="6" borderId="0" xfId="1" applyFont="1" applyFill="1" applyAlignment="1">
      <alignment horizontal="center" vertical="center" wrapText="1"/>
    </xf>
    <xf numFmtId="0" fontId="32" fillId="6" borderId="33" xfId="1" applyFont="1" applyFill="1" applyBorder="1" applyAlignment="1">
      <alignment horizontal="center" vertical="top" wrapText="1"/>
    </xf>
    <xf numFmtId="0" fontId="32" fillId="6" borderId="34" xfId="1" applyFont="1" applyFill="1" applyBorder="1" applyAlignment="1">
      <alignment horizontal="center" vertical="top" wrapText="1"/>
    </xf>
    <xf numFmtId="3" fontId="32" fillId="6" borderId="29" xfId="1" applyNumberFormat="1" applyFont="1" applyFill="1" applyBorder="1" applyAlignment="1">
      <alignment vertical="center" wrapText="1"/>
    </xf>
    <xf numFmtId="3" fontId="32" fillId="6" borderId="0" xfId="1" applyNumberFormat="1" applyFont="1" applyFill="1" applyAlignment="1">
      <alignment vertical="center" wrapText="1"/>
    </xf>
    <xf numFmtId="3" fontId="32" fillId="6" borderId="34" xfId="1" applyNumberFormat="1" applyFont="1" applyFill="1" applyBorder="1" applyAlignment="1">
      <alignment vertical="center" wrapText="1"/>
    </xf>
    <xf numFmtId="0" fontId="91" fillId="0" borderId="0" xfId="464" applyFont="1" applyAlignment="1">
      <alignment horizontal="left" vertical="center" wrapText="1"/>
    </xf>
    <xf numFmtId="0" fontId="104" fillId="0" borderId="0" xfId="464" applyAlignment="1">
      <alignment vertical="center"/>
    </xf>
    <xf numFmtId="0" fontId="106" fillId="0" borderId="0" xfId="464" applyFont="1" applyAlignment="1">
      <alignment horizontal="left" vertical="center" wrapText="1"/>
    </xf>
    <xf numFmtId="0" fontId="106" fillId="0" borderId="0" xfId="464" applyFont="1" applyAlignment="1">
      <alignment horizontal="left" vertical="center"/>
    </xf>
    <xf numFmtId="0" fontId="105" fillId="32" borderId="0" xfId="464" applyFont="1" applyFill="1" applyAlignment="1">
      <alignment horizontal="center" vertical="center"/>
    </xf>
    <xf numFmtId="0" fontId="104" fillId="0" borderId="0" xfId="464"/>
    <xf numFmtId="0" fontId="104" fillId="0" borderId="0" xfId="464" applyAlignment="1">
      <alignment horizontal="left" vertical="center"/>
    </xf>
    <xf numFmtId="0" fontId="104" fillId="0" borderId="0" xfId="464" applyAlignment="1">
      <alignment horizontal="left" vertical="center" wrapText="1"/>
    </xf>
    <xf numFmtId="0" fontId="185" fillId="0" borderId="0" xfId="464" applyFont="1" applyAlignment="1">
      <alignment horizontal="left" vertical="center" wrapText="1"/>
    </xf>
    <xf numFmtId="0" fontId="104" fillId="0" borderId="0" xfId="464" applyFont="1" applyAlignment="1">
      <alignment vertical="center"/>
    </xf>
    <xf numFmtId="0" fontId="184" fillId="0" borderId="0" xfId="464" applyFont="1" applyAlignment="1">
      <alignment horizontal="left" vertical="center" wrapText="1"/>
    </xf>
    <xf numFmtId="0" fontId="184" fillId="0" borderId="0" xfId="464" applyFont="1" applyAlignment="1">
      <alignment horizontal="left" vertical="center"/>
    </xf>
    <xf numFmtId="0" fontId="182" fillId="32" borderId="0" xfId="464" applyFont="1" applyFill="1" applyAlignment="1">
      <alignment horizontal="center" vertical="center"/>
    </xf>
    <xf numFmtId="0" fontId="104" fillId="0" borderId="0" xfId="464" applyFont="1" applyAlignment="1">
      <alignment horizontal="left" vertical="center"/>
    </xf>
    <xf numFmtId="0" fontId="104" fillId="0" borderId="0" xfId="464" applyFont="1" applyAlignment="1">
      <alignment horizontal="left" vertical="center" wrapText="1"/>
    </xf>
    <xf numFmtId="0" fontId="95" fillId="0" borderId="0" xfId="463" applyFont="1" applyAlignment="1" applyProtection="1">
      <alignment horizontal="center" vertical="center"/>
    </xf>
    <xf numFmtId="0" fontId="37" fillId="0" borderId="0" xfId="465" applyFont="1" applyFill="1" applyBorder="1" applyAlignment="1" applyProtection="1">
      <alignment horizontal="left" wrapText="1"/>
      <protection locked="0"/>
    </xf>
    <xf numFmtId="0" fontId="126" fillId="0" borderId="0" xfId="476" applyFont="1" applyBorder="1" applyAlignment="1" applyProtection="1">
      <alignment horizontal="left" vertical="center" wrapText="1"/>
    </xf>
    <xf numFmtId="0" fontId="127" fillId="0" borderId="0" xfId="476" applyFont="1" applyBorder="1" applyAlignment="1" applyProtection="1">
      <alignment horizontal="left" vertical="center" wrapText="1"/>
    </xf>
    <xf numFmtId="49" fontId="95" fillId="0" borderId="47" xfId="472" applyNumberFormat="1" applyFont="1" applyBorder="1" applyAlignment="1">
      <alignment horizontal="center"/>
      <protection locked="0"/>
    </xf>
    <xf numFmtId="0" fontId="94" fillId="0" borderId="47" xfId="472" applyBorder="1">
      <alignment vertical="top" wrapText="1"/>
      <protection locked="0"/>
    </xf>
    <xf numFmtId="0" fontId="83" fillId="0" borderId="0" xfId="472" applyFont="1" applyAlignment="1">
      <alignment horizontal="left" wrapText="1"/>
      <protection locked="0"/>
    </xf>
    <xf numFmtId="0" fontId="94" fillId="0" borderId="0" xfId="472">
      <alignment vertical="top" wrapText="1"/>
      <protection locked="0"/>
    </xf>
    <xf numFmtId="0" fontId="145" fillId="0" borderId="0" xfId="464" applyFont="1" applyAlignment="1">
      <alignment horizontal="left" vertical="center" wrapText="1"/>
    </xf>
    <xf numFmtId="0" fontId="145" fillId="0" borderId="0" xfId="464" applyFont="1" applyAlignment="1">
      <alignment horizontal="left" vertical="center"/>
    </xf>
    <xf numFmtId="0" fontId="146" fillId="0" borderId="0" xfId="464" applyFont="1" applyAlignment="1">
      <alignment horizontal="left" vertical="center" wrapText="1"/>
    </xf>
    <xf numFmtId="0" fontId="143" fillId="32" borderId="0" xfId="464" applyFont="1" applyFill="1" applyAlignment="1">
      <alignment horizontal="center" vertical="center"/>
    </xf>
    <xf numFmtId="0" fontId="125" fillId="0" borderId="0" xfId="471" applyFont="1" applyAlignment="1">
      <alignment horizontal="left" vertical="center" wrapText="1"/>
    </xf>
    <xf numFmtId="0" fontId="126" fillId="0" borderId="0" xfId="471" applyFont="1" applyAlignment="1">
      <alignment horizontal="left" vertical="center" wrapText="1"/>
    </xf>
    <xf numFmtId="0" fontId="124" fillId="0" borderId="0" xfId="465" applyFont="1" applyAlignment="1">
      <alignment horizontal="center" vertical="center"/>
    </xf>
    <xf numFmtId="0" fontId="125" fillId="0" borderId="0" xfId="465" applyFont="1" applyAlignment="1">
      <alignment horizontal="left" vertical="center" wrapText="1"/>
    </xf>
    <xf numFmtId="0" fontId="126" fillId="0" borderId="0" xfId="465" applyFont="1" applyAlignment="1">
      <alignment horizontal="left" vertical="center" wrapText="1"/>
    </xf>
    <xf numFmtId="0" fontId="125" fillId="0" borderId="0" xfId="465" applyFont="1" applyAlignment="1">
      <alignment horizontal="left" vertical="center"/>
    </xf>
    <xf numFmtId="0" fontId="127" fillId="0" borderId="0" xfId="465" applyFont="1" applyAlignment="1">
      <alignment horizontal="left" vertical="center"/>
    </xf>
    <xf numFmtId="167" fontId="127" fillId="0" borderId="0" xfId="465" applyNumberFormat="1" applyFont="1" applyAlignment="1">
      <alignment horizontal="left" vertical="center"/>
    </xf>
    <xf numFmtId="0" fontId="65" fillId="0" borderId="90" xfId="465" applyFont="1" applyBorder="1" applyAlignment="1">
      <alignment horizontal="left" vertical="center" wrapText="1"/>
    </xf>
    <xf numFmtId="39" fontId="65" fillId="13" borderId="54" xfId="465" applyNumberFormat="1" applyFont="1" applyFill="1" applyBorder="1" applyAlignment="1">
      <alignment horizontal="right" vertical="center"/>
    </xf>
    <xf numFmtId="39" fontId="65" fillId="0" borderId="54" xfId="465" applyNumberFormat="1" applyFont="1" applyBorder="1" applyAlignment="1">
      <alignment horizontal="right" vertical="center"/>
    </xf>
    <xf numFmtId="0" fontId="127" fillId="31" borderId="89" xfId="465" applyFont="1" applyFill="1" applyBorder="1" applyAlignment="1">
      <alignment horizontal="center" vertical="center" wrapText="1"/>
    </xf>
    <xf numFmtId="39" fontId="137" fillId="0" borderId="0" xfId="465" applyNumberFormat="1" applyFont="1" applyAlignment="1">
      <alignment horizontal="right"/>
    </xf>
    <xf numFmtId="39" fontId="131" fillId="0" borderId="0" xfId="465" applyNumberFormat="1" applyFont="1" applyAlignment="1">
      <alignment horizontal="right"/>
    </xf>
    <xf numFmtId="0" fontId="141" fillId="0" borderId="0" xfId="465" applyFont="1" applyAlignment="1">
      <alignment horizontal="left" vertical="center" wrapText="1"/>
    </xf>
    <xf numFmtId="0" fontId="179" fillId="38" borderId="128" xfId="475" applyFill="1" applyBorder="1" applyAlignment="1" applyProtection="1">
      <alignment vertical="center" wrapText="1"/>
      <protection locked="0"/>
    </xf>
    <xf numFmtId="0" fontId="179" fillId="38" borderId="47" xfId="475" applyFill="1" applyBorder="1" applyAlignment="1" applyProtection="1">
      <alignment vertical="center" wrapText="1"/>
      <protection locked="0"/>
    </xf>
    <xf numFmtId="0" fontId="179" fillId="38" borderId="129" xfId="475" applyFill="1" applyBorder="1" applyAlignment="1" applyProtection="1">
      <alignment vertical="center" wrapText="1"/>
      <protection locked="0"/>
    </xf>
    <xf numFmtId="0" fontId="179" fillId="38" borderId="119" xfId="475" applyFill="1" applyBorder="1" applyAlignment="1" applyProtection="1">
      <alignment vertical="center" wrapText="1"/>
      <protection locked="0"/>
    </xf>
    <xf numFmtId="0" fontId="179" fillId="38" borderId="0" xfId="475" applyFill="1" applyAlignment="1" applyProtection="1">
      <alignment vertical="center" wrapText="1"/>
      <protection locked="0"/>
    </xf>
    <xf numFmtId="0" fontId="179" fillId="38" borderId="120" xfId="475" applyFill="1" applyBorder="1" applyAlignment="1" applyProtection="1">
      <alignment vertical="center" wrapText="1"/>
      <protection locked="0"/>
    </xf>
    <xf numFmtId="0" fontId="179" fillId="38" borderId="127" xfId="475" applyFill="1" applyBorder="1" applyAlignment="1" applyProtection="1">
      <alignment vertical="center" wrapText="1"/>
      <protection locked="0"/>
    </xf>
    <xf numFmtId="0" fontId="179" fillId="38" borderId="83" xfId="475" applyFill="1" applyBorder="1" applyAlignment="1" applyProtection="1">
      <alignment vertical="center" wrapText="1"/>
      <protection locked="0"/>
    </xf>
    <xf numFmtId="0" fontId="179" fillId="38" borderId="130" xfId="475" applyFill="1" applyBorder="1" applyAlignment="1" applyProtection="1">
      <alignment vertical="center" wrapText="1"/>
      <protection locked="0"/>
    </xf>
    <xf numFmtId="0" fontId="90" fillId="0" borderId="114" xfId="475" applyFont="1" applyBorder="1" applyAlignment="1">
      <alignment horizontal="center" vertical="center"/>
    </xf>
    <xf numFmtId="0" fontId="90" fillId="0" borderId="115" xfId="475" applyFont="1" applyBorder="1" applyAlignment="1">
      <alignment horizontal="center" vertical="center"/>
    </xf>
    <xf numFmtId="0" fontId="90" fillId="0" borderId="116" xfId="475" applyFont="1" applyBorder="1" applyAlignment="1">
      <alignment horizontal="center" vertical="center"/>
    </xf>
    <xf numFmtId="49" fontId="4" fillId="0" borderId="51" xfId="475" applyNumberFormat="1" applyFont="1" applyBorder="1" applyAlignment="1">
      <alignment vertical="center" wrapText="1"/>
    </xf>
    <xf numFmtId="0" fontId="179" fillId="0" borderId="51" xfId="475" applyBorder="1" applyAlignment="1">
      <alignment vertical="center" wrapText="1"/>
    </xf>
    <xf numFmtId="0" fontId="179" fillId="0" borderId="118" xfId="475" applyBorder="1" applyAlignment="1">
      <alignment vertical="center" wrapText="1"/>
    </xf>
    <xf numFmtId="49" fontId="4" fillId="0" borderId="51" xfId="475" applyNumberFormat="1" applyFont="1" applyBorder="1" applyAlignment="1">
      <alignment vertical="center"/>
    </xf>
    <xf numFmtId="0" fontId="179" fillId="0" borderId="51" xfId="475" applyBorder="1" applyAlignment="1">
      <alignment vertical="center"/>
    </xf>
    <xf numFmtId="0" fontId="179" fillId="0" borderId="118" xfId="475" applyBorder="1" applyAlignment="1">
      <alignment vertical="center"/>
    </xf>
    <xf numFmtId="49" fontId="179" fillId="34" borderId="51" xfId="475" applyNumberFormat="1" applyFill="1" applyBorder="1" applyAlignment="1">
      <alignment vertical="center"/>
    </xf>
    <xf numFmtId="0" fontId="179" fillId="34" borderId="51" xfId="475" applyFill="1" applyBorder="1" applyAlignment="1">
      <alignment vertical="center"/>
    </xf>
    <xf numFmtId="0" fontId="179" fillId="34" borderId="118" xfId="475" applyFill="1" applyBorder="1" applyAlignment="1">
      <alignment vertical="center"/>
    </xf>
    <xf numFmtId="0" fontId="97" fillId="0" borderId="76" xfId="475" applyFont="1" applyBorder="1" applyAlignment="1">
      <alignment horizontal="left" vertical="center" wrapText="1"/>
    </xf>
    <xf numFmtId="0" fontId="97" fillId="0" borderId="77" xfId="475" applyFont="1" applyBorder="1" applyAlignment="1">
      <alignment horizontal="left" vertical="center" wrapText="1"/>
    </xf>
    <xf numFmtId="0" fontId="179" fillId="0" borderId="127" xfId="475" applyBorder="1" applyAlignment="1">
      <alignment vertical="center"/>
    </xf>
    <xf numFmtId="0" fontId="179" fillId="0" borderId="83" xfId="475" applyBorder="1" applyAlignment="1">
      <alignment vertical="center"/>
    </xf>
    <xf numFmtId="0" fontId="0" fillId="0" borderId="20" xfId="0" applyBorder="1" applyAlignment="1">
      <alignment horizontal="left" vertical="center" wrapText="1"/>
    </xf>
    <xf numFmtId="0" fontId="0" fillId="0" borderId="20" xfId="0" applyBorder="1" applyAlignment="1">
      <alignment horizontal="center" vertical="center" wrapText="1"/>
    </xf>
  </cellXfs>
  <cellStyles count="481">
    <cellStyle name="_CCTV" xfId="2" xr:uid="{00000000-0005-0000-0000-000000000000}"/>
    <cellStyle name="_D 7.1_silnoproud" xfId="3" xr:uid="{00000000-0005-0000-0000-000001000000}"/>
    <cellStyle name="_DT" xfId="4" xr:uid="{00000000-0005-0000-0000-000002000000}"/>
    <cellStyle name="_e) Silnoproud" xfId="5" xr:uid="{00000000-0005-0000-0000-000003000000}"/>
    <cellStyle name="_EBC_vykaz_vymer" xfId="6" xr:uid="{00000000-0005-0000-0000-000004000000}"/>
    <cellStyle name="_EZS" xfId="7" xr:uid="{00000000-0005-0000-0000-000005000000}"/>
    <cellStyle name="_f) Slaboproud" xfId="8" xr:uid="{00000000-0005-0000-0000-000006000000}"/>
    <cellStyle name="_g) Hromosvod" xfId="9" xr:uid="{00000000-0005-0000-0000-000007000000}"/>
    <cellStyle name="_l) Technologické soubory - Park.systém+STA" xfId="10" xr:uid="{00000000-0005-0000-0000-000008000000}"/>
    <cellStyle name="_Ladronka_2_VV-DVD_kontrola_FINAL" xfId="11" xr:uid="{00000000-0005-0000-0000-000009000000}"/>
    <cellStyle name="_N02117-ELSYCO SK Socialnu Poistvnu Zilina SK" xfId="12" xr:uid="{00000000-0005-0000-0000-00000A000000}"/>
    <cellStyle name="_N02129-Johnson Controls-EUROPAPIR Bratislava" xfId="13" xr:uid="{00000000-0005-0000-0000-00000B000000}"/>
    <cellStyle name="_N02132-Johnson Controls-UNIPHARMA Bratislava - CCTV, ACCES" xfId="14" xr:uid="{00000000-0005-0000-0000-00000C000000}"/>
    <cellStyle name="_N0214X-ROSS-EUROPAPIR Bratislava" xfId="15" xr:uid="{00000000-0005-0000-0000-00000D000000}"/>
    <cellStyle name="_N06022-VATECH, Hotel Diplomat Plzeň" xfId="16" xr:uid="{00000000-0005-0000-0000-00000E000000}"/>
    <cellStyle name="_N06156-1-Zimní stadion, Uherský Ostroh" xfId="17" xr:uid="{00000000-0005-0000-0000-00000F000000}"/>
    <cellStyle name="_N07086-ESTE,ASKO Praha-Štěrboholy, slaboproud" xfId="18" xr:uid="{00000000-0005-0000-0000-000010000000}"/>
    <cellStyle name="_N0XXXX-Nabídky-vzor- new" xfId="19" xr:uid="{00000000-0005-0000-0000-000011000000}"/>
    <cellStyle name="_NXXXXX-Johnson Controls -vzor cen pro SK, EZS, EPS" xfId="20" xr:uid="{00000000-0005-0000-0000-000012000000}"/>
    <cellStyle name="_PERSONAL" xfId="21" xr:uid="{00000000-0005-0000-0000-000013000000}"/>
    <cellStyle name="_PERSONAL_1" xfId="22" xr:uid="{00000000-0005-0000-0000-000014000000}"/>
    <cellStyle name="_Q-Sadovky-výkaz-2003-07-01" xfId="23" xr:uid="{00000000-0005-0000-0000-000015000000}"/>
    <cellStyle name="_Q-Sadovky-výkaz-2003-07-01_1" xfId="24" xr:uid="{00000000-0005-0000-0000-000016000000}"/>
    <cellStyle name="_Q-Sadovky-výkaz-2003-07-01_2" xfId="25" xr:uid="{00000000-0005-0000-0000-000017000000}"/>
    <cellStyle name="_Q-Sadovky-výkaz-2003-07-01_3" xfId="26" xr:uid="{00000000-0005-0000-0000-000018000000}"/>
    <cellStyle name="_rekapitulace ELEKTRO-Imperial" xfId="27" xr:uid="{00000000-0005-0000-0000-000019000000}"/>
    <cellStyle name="_River Diamond_D-Polyfunkční dům_VV_2.kolo_změny040820051" xfId="28" xr:uid="{00000000-0005-0000-0000-00001A000000}"/>
    <cellStyle name="_u) Areálové osvětlení" xfId="29" xr:uid="{00000000-0005-0000-0000-00001B000000}"/>
    <cellStyle name="_v) Veřejné osvětlení" xfId="30" xr:uid="{00000000-0005-0000-0000-00001C000000}"/>
    <cellStyle name="_vyhodnocení-1.kolo" xfId="31" xr:uid="{00000000-0005-0000-0000-00001D000000}"/>
    <cellStyle name="_vyhodnocení-2.kolo" xfId="32" xr:uid="{00000000-0005-0000-0000-00001E000000}"/>
    <cellStyle name="_vyhodnocení-3.kolo " xfId="33" xr:uid="{00000000-0005-0000-0000-00001F000000}"/>
    <cellStyle name="_vyhodnocení-3.kolo _1" xfId="34" xr:uid="{00000000-0005-0000-0000-000020000000}"/>
    <cellStyle name="_vyhodnocení-3.kolo _1_0-SZ-rozpočet" xfId="35" xr:uid="{00000000-0005-0000-0000-000021000000}"/>
    <cellStyle name="_vyhodnocení-3.kolo _1_0-SZ-rozpočet_0-SZ-SO08.2-Rozpočet" xfId="36" xr:uid="{00000000-0005-0000-0000-000022000000}"/>
    <cellStyle name="1" xfId="37" xr:uid="{00000000-0005-0000-0000-000023000000}"/>
    <cellStyle name="20 % – Zvýraznění1 2" xfId="38" xr:uid="{00000000-0005-0000-0000-000024000000}"/>
    <cellStyle name="20 % – Zvýraznění1 2 2" xfId="39" xr:uid="{00000000-0005-0000-0000-000025000000}"/>
    <cellStyle name="20 % – Zvýraznění1 2 2 2" xfId="40" xr:uid="{00000000-0005-0000-0000-000026000000}"/>
    <cellStyle name="20 % – Zvýraznění1 2 3" xfId="41" xr:uid="{00000000-0005-0000-0000-000027000000}"/>
    <cellStyle name="20 % – Zvýraznění2 2" xfId="42" xr:uid="{00000000-0005-0000-0000-000028000000}"/>
    <cellStyle name="20 % – Zvýraznění2 2 2" xfId="43" xr:uid="{00000000-0005-0000-0000-000029000000}"/>
    <cellStyle name="20 % – Zvýraznění2 2 2 2" xfId="44" xr:uid="{00000000-0005-0000-0000-00002A000000}"/>
    <cellStyle name="20 % – Zvýraznění2 2 3" xfId="45" xr:uid="{00000000-0005-0000-0000-00002B000000}"/>
    <cellStyle name="20 % – Zvýraznění3 2" xfId="46" xr:uid="{00000000-0005-0000-0000-00002C000000}"/>
    <cellStyle name="20 % – Zvýraznění3 2 2" xfId="47" xr:uid="{00000000-0005-0000-0000-00002D000000}"/>
    <cellStyle name="20 % – Zvýraznění3 2 2 2" xfId="48" xr:uid="{00000000-0005-0000-0000-00002E000000}"/>
    <cellStyle name="20 % – Zvýraznění3 2 3" xfId="49" xr:uid="{00000000-0005-0000-0000-00002F000000}"/>
    <cellStyle name="20 % – Zvýraznění4 2" xfId="50" xr:uid="{00000000-0005-0000-0000-000030000000}"/>
    <cellStyle name="20 % – Zvýraznění4 2 2" xfId="51" xr:uid="{00000000-0005-0000-0000-000031000000}"/>
    <cellStyle name="20 % – Zvýraznění4 2 2 2" xfId="52" xr:uid="{00000000-0005-0000-0000-000032000000}"/>
    <cellStyle name="20 % – Zvýraznění4 2 3" xfId="53" xr:uid="{00000000-0005-0000-0000-000033000000}"/>
    <cellStyle name="20 % – Zvýraznění5 2" xfId="54" xr:uid="{00000000-0005-0000-0000-000034000000}"/>
    <cellStyle name="20 % – Zvýraznění5 2 2" xfId="55" xr:uid="{00000000-0005-0000-0000-000035000000}"/>
    <cellStyle name="20 % – Zvýraznění5 2 2 2" xfId="56" xr:uid="{00000000-0005-0000-0000-000036000000}"/>
    <cellStyle name="20 % – Zvýraznění5 2 3" xfId="57" xr:uid="{00000000-0005-0000-0000-000037000000}"/>
    <cellStyle name="20 % – Zvýraznění6 2" xfId="58" xr:uid="{00000000-0005-0000-0000-000038000000}"/>
    <cellStyle name="20 % – Zvýraznění6 2 2" xfId="59" xr:uid="{00000000-0005-0000-0000-000039000000}"/>
    <cellStyle name="20 % – Zvýraznění6 2 2 2" xfId="60" xr:uid="{00000000-0005-0000-0000-00003A000000}"/>
    <cellStyle name="20 % – Zvýraznění6 2 3" xfId="61" xr:uid="{00000000-0005-0000-0000-00003B000000}"/>
    <cellStyle name="40 % – Zvýraznění1 2" xfId="62" xr:uid="{00000000-0005-0000-0000-00003C000000}"/>
    <cellStyle name="40 % – Zvýraznění1 2 2" xfId="63" xr:uid="{00000000-0005-0000-0000-00003D000000}"/>
    <cellStyle name="40 % – Zvýraznění1 2 2 2" xfId="64" xr:uid="{00000000-0005-0000-0000-00003E000000}"/>
    <cellStyle name="40 % – Zvýraznění1 2 3" xfId="65" xr:uid="{00000000-0005-0000-0000-00003F000000}"/>
    <cellStyle name="40 % – Zvýraznění2 2" xfId="66" xr:uid="{00000000-0005-0000-0000-000040000000}"/>
    <cellStyle name="40 % – Zvýraznění2 2 2" xfId="67" xr:uid="{00000000-0005-0000-0000-000041000000}"/>
    <cellStyle name="40 % – Zvýraznění2 2 2 2" xfId="68" xr:uid="{00000000-0005-0000-0000-000042000000}"/>
    <cellStyle name="40 % – Zvýraznění2 2 3" xfId="69" xr:uid="{00000000-0005-0000-0000-000043000000}"/>
    <cellStyle name="40 % – Zvýraznění3 2" xfId="70" xr:uid="{00000000-0005-0000-0000-000044000000}"/>
    <cellStyle name="40 % – Zvýraznění3 2 2" xfId="71" xr:uid="{00000000-0005-0000-0000-000045000000}"/>
    <cellStyle name="40 % – Zvýraznění3 2 2 2" xfId="72" xr:uid="{00000000-0005-0000-0000-000046000000}"/>
    <cellStyle name="40 % – Zvýraznění3 2 3" xfId="73" xr:uid="{00000000-0005-0000-0000-000047000000}"/>
    <cellStyle name="40 % – Zvýraznění4 2" xfId="74" xr:uid="{00000000-0005-0000-0000-000048000000}"/>
    <cellStyle name="40 % – Zvýraznění4 2 2" xfId="75" xr:uid="{00000000-0005-0000-0000-000049000000}"/>
    <cellStyle name="40 % – Zvýraznění4 2 2 2" xfId="76" xr:uid="{00000000-0005-0000-0000-00004A000000}"/>
    <cellStyle name="40 % – Zvýraznění4 2 3" xfId="77" xr:uid="{00000000-0005-0000-0000-00004B000000}"/>
    <cellStyle name="40 % – Zvýraznění5 2" xfId="78" xr:uid="{00000000-0005-0000-0000-00004C000000}"/>
    <cellStyle name="40 % – Zvýraznění5 2 2" xfId="79" xr:uid="{00000000-0005-0000-0000-00004D000000}"/>
    <cellStyle name="40 % – Zvýraznění5 2 2 2" xfId="80" xr:uid="{00000000-0005-0000-0000-00004E000000}"/>
    <cellStyle name="40 % – Zvýraznění5 2 3" xfId="81" xr:uid="{00000000-0005-0000-0000-00004F000000}"/>
    <cellStyle name="40 % – Zvýraznění6 2" xfId="82" xr:uid="{00000000-0005-0000-0000-000050000000}"/>
    <cellStyle name="40 % – Zvýraznění6 2 2" xfId="83" xr:uid="{00000000-0005-0000-0000-000051000000}"/>
    <cellStyle name="40 % – Zvýraznění6 2 2 2" xfId="84" xr:uid="{00000000-0005-0000-0000-000052000000}"/>
    <cellStyle name="40 % – Zvýraznění6 2 3" xfId="85" xr:uid="{00000000-0005-0000-0000-000053000000}"/>
    <cellStyle name="60 % – Zvýraznění1 2" xfId="86" xr:uid="{00000000-0005-0000-0000-000054000000}"/>
    <cellStyle name="60 % – Zvýraznění1 2 2" xfId="87" xr:uid="{00000000-0005-0000-0000-000055000000}"/>
    <cellStyle name="60 % – Zvýraznění1 2 2 2" xfId="88" xr:uid="{00000000-0005-0000-0000-000056000000}"/>
    <cellStyle name="60 % – Zvýraznění1 2 3" xfId="89" xr:uid="{00000000-0005-0000-0000-000057000000}"/>
    <cellStyle name="60 % – Zvýraznění2 2" xfId="90" xr:uid="{00000000-0005-0000-0000-000058000000}"/>
    <cellStyle name="60 % – Zvýraznění2 2 2" xfId="91" xr:uid="{00000000-0005-0000-0000-000059000000}"/>
    <cellStyle name="60 % – Zvýraznění2 2 2 2" xfId="92" xr:uid="{00000000-0005-0000-0000-00005A000000}"/>
    <cellStyle name="60 % – Zvýraznění2 2 3" xfId="93" xr:uid="{00000000-0005-0000-0000-00005B000000}"/>
    <cellStyle name="60 % – Zvýraznění3 2" xfId="94" xr:uid="{00000000-0005-0000-0000-00005C000000}"/>
    <cellStyle name="60 % – Zvýraznění3 2 2" xfId="95" xr:uid="{00000000-0005-0000-0000-00005D000000}"/>
    <cellStyle name="60 % – Zvýraznění3 2 2 2" xfId="96" xr:uid="{00000000-0005-0000-0000-00005E000000}"/>
    <cellStyle name="60 % – Zvýraznění3 2 3" xfId="97" xr:uid="{00000000-0005-0000-0000-00005F000000}"/>
    <cellStyle name="60 % – Zvýraznění4 2" xfId="98" xr:uid="{00000000-0005-0000-0000-000060000000}"/>
    <cellStyle name="60 % – Zvýraznění4 2 2" xfId="99" xr:uid="{00000000-0005-0000-0000-000061000000}"/>
    <cellStyle name="60 % – Zvýraznění4 2 2 2" xfId="100" xr:uid="{00000000-0005-0000-0000-000062000000}"/>
    <cellStyle name="60 % – Zvýraznění4 2 3" xfId="101" xr:uid="{00000000-0005-0000-0000-000063000000}"/>
    <cellStyle name="60 % – Zvýraznění5 2" xfId="102" xr:uid="{00000000-0005-0000-0000-000064000000}"/>
    <cellStyle name="60 % – Zvýraznění5 2 2" xfId="103" xr:uid="{00000000-0005-0000-0000-000065000000}"/>
    <cellStyle name="60 % – Zvýraznění5 2 2 2" xfId="104" xr:uid="{00000000-0005-0000-0000-000066000000}"/>
    <cellStyle name="60 % – Zvýraznění5 2 3" xfId="105" xr:uid="{00000000-0005-0000-0000-000067000000}"/>
    <cellStyle name="60 % – Zvýraznění6 2" xfId="106" xr:uid="{00000000-0005-0000-0000-000068000000}"/>
    <cellStyle name="60 % – Zvýraznění6 2 2" xfId="107" xr:uid="{00000000-0005-0000-0000-000069000000}"/>
    <cellStyle name="60 % – Zvýraznění6 2 2 2" xfId="108" xr:uid="{00000000-0005-0000-0000-00006A000000}"/>
    <cellStyle name="60 % – Zvýraznění6 2 3" xfId="109" xr:uid="{00000000-0005-0000-0000-00006B000000}"/>
    <cellStyle name="Bold 11" xfId="110" xr:uid="{00000000-0005-0000-0000-00006C000000}"/>
    <cellStyle name="cárkyd" xfId="111" xr:uid="{00000000-0005-0000-0000-00006D000000}"/>
    <cellStyle name="cary" xfId="112" xr:uid="{00000000-0005-0000-0000-00006E000000}"/>
    <cellStyle name="Celkem 2" xfId="113" xr:uid="{00000000-0005-0000-0000-00006F000000}"/>
    <cellStyle name="Celkem 2 2" xfId="114" xr:uid="{00000000-0005-0000-0000-000070000000}"/>
    <cellStyle name="Celkem 2 2 2" xfId="115" xr:uid="{00000000-0005-0000-0000-000071000000}"/>
    <cellStyle name="Celkem 2 3" xfId="116" xr:uid="{00000000-0005-0000-0000-000072000000}"/>
    <cellStyle name="Cena" xfId="117" xr:uid="{00000000-0005-0000-0000-000073000000}"/>
    <cellStyle name="Comma [0]_9eu2xkjwWrYu0YNRaLvhySkeD" xfId="118" xr:uid="{00000000-0005-0000-0000-000074000000}"/>
    <cellStyle name="Comma_9eu2xkjwWrYu0YNRaLvhySkeD" xfId="119" xr:uid="{00000000-0005-0000-0000-000075000000}"/>
    <cellStyle name="Currency (0)" xfId="120" xr:uid="{00000000-0005-0000-0000-000076000000}"/>
    <cellStyle name="Currency (2)" xfId="121" xr:uid="{00000000-0005-0000-0000-000077000000}"/>
    <cellStyle name="Currency [0]_3LU9hSJnLyQkkffIimuyOsjVm" xfId="122" xr:uid="{00000000-0005-0000-0000-000078000000}"/>
    <cellStyle name="Currency_3LU9hSJnLyQkkffIimuyOsjVm" xfId="123" xr:uid="{00000000-0005-0000-0000-000079000000}"/>
    <cellStyle name="čárky 2" xfId="124" xr:uid="{00000000-0005-0000-0000-00007A000000}"/>
    <cellStyle name="čárky 3" xfId="125" xr:uid="{00000000-0005-0000-0000-00007B000000}"/>
    <cellStyle name="čárky 4" xfId="126" xr:uid="{00000000-0005-0000-0000-00007C000000}"/>
    <cellStyle name="čárky 5" xfId="127" xr:uid="{00000000-0005-0000-0000-00007D000000}"/>
    <cellStyle name="čárky 6" xfId="128" xr:uid="{00000000-0005-0000-0000-00007E000000}"/>
    <cellStyle name="čárky 7" xfId="129" xr:uid="{00000000-0005-0000-0000-00007F000000}"/>
    <cellStyle name="čárky 8" xfId="130" xr:uid="{00000000-0005-0000-0000-000080000000}"/>
    <cellStyle name="čárky 9" xfId="131" xr:uid="{00000000-0005-0000-0000-000081000000}"/>
    <cellStyle name="Date" xfId="132" xr:uid="{00000000-0005-0000-0000-000082000000}"/>
    <cellStyle name="daten" xfId="133" xr:uid="{00000000-0005-0000-0000-000083000000}"/>
    <cellStyle name="Date-Time" xfId="134" xr:uid="{00000000-0005-0000-0000-000084000000}"/>
    <cellStyle name="Decimal 1" xfId="135" xr:uid="{00000000-0005-0000-0000-000085000000}"/>
    <cellStyle name="Decimal 2" xfId="136" xr:uid="{00000000-0005-0000-0000-000086000000}"/>
    <cellStyle name="Decimal 3" xfId="137" xr:uid="{00000000-0005-0000-0000-000087000000}"/>
    <cellStyle name="DPH (odst. 8)" xfId="138" xr:uid="{00000000-0005-0000-0000-000088000000}"/>
    <cellStyle name="DPH (odst. 8) 2" xfId="467" xr:uid="{00000000-0005-0000-0000-000089000000}"/>
    <cellStyle name="Dziesiętny [0]_laroux" xfId="139" xr:uid="{00000000-0005-0000-0000-00008A000000}"/>
    <cellStyle name="Dziesiętny_laroux" xfId="140" xr:uid="{00000000-0005-0000-0000-00008B000000}"/>
    <cellStyle name="Excel Built-in Normal" xfId="141" xr:uid="{00000000-0005-0000-0000-00008C000000}"/>
    <cellStyle name="Font_Ariel_Small" xfId="142" xr:uid="{00000000-0005-0000-0000-00008D000000}"/>
    <cellStyle name="Halere" xfId="143" xr:uid="{00000000-0005-0000-0000-00008E000000}"/>
    <cellStyle name="Hodnota kontingenční tabulky" xfId="144" xr:uid="{00000000-0005-0000-0000-00008F000000}"/>
    <cellStyle name="Hypertextový odkaz 2" xfId="145" xr:uid="{00000000-0005-0000-0000-000090000000}"/>
    <cellStyle name="Hypertextový odkaz 3" xfId="146" xr:uid="{00000000-0005-0000-0000-000091000000}"/>
    <cellStyle name="Hypertextový odkaz 4" xfId="147" xr:uid="{00000000-0005-0000-0000-000092000000}"/>
    <cellStyle name="Hypertextový odkaz 5" xfId="148" xr:uid="{00000000-0005-0000-0000-000093000000}"/>
    <cellStyle name="Hypertextový odkaz 6" xfId="149" xr:uid="{00000000-0005-0000-0000-000094000000}"/>
    <cellStyle name="Hypertextový odkaz 7" xfId="150" xr:uid="{00000000-0005-0000-0000-000095000000}"/>
    <cellStyle name="Hypertextový odkaz 8" xfId="151" xr:uid="{00000000-0005-0000-0000-000096000000}"/>
    <cellStyle name="Chybně 2" xfId="152" xr:uid="{00000000-0005-0000-0000-000097000000}"/>
    <cellStyle name="Chybně 2 2" xfId="153" xr:uid="{00000000-0005-0000-0000-000098000000}"/>
    <cellStyle name="Chybně 2 2 2" xfId="154" xr:uid="{00000000-0005-0000-0000-000099000000}"/>
    <cellStyle name="Chybně 2 3" xfId="155" xr:uid="{00000000-0005-0000-0000-00009A000000}"/>
    <cellStyle name="Input" xfId="156" xr:uid="{00000000-0005-0000-0000-00009B000000}"/>
    <cellStyle name="Input %" xfId="157" xr:uid="{00000000-0005-0000-0000-00009C000000}"/>
    <cellStyle name="Input 1" xfId="158" xr:uid="{00000000-0005-0000-0000-00009D000000}"/>
    <cellStyle name="Input 1 1" xfId="159" xr:uid="{00000000-0005-0000-0000-00009E000000}"/>
    <cellStyle name="Input 3" xfId="160" xr:uid="{00000000-0005-0000-0000-00009F000000}"/>
    <cellStyle name="Kategorie kontingenční tabulky" xfId="161" xr:uid="{00000000-0005-0000-0000-0000A0000000}"/>
    <cellStyle name="Kontrolní buňka 2" xfId="162" xr:uid="{00000000-0005-0000-0000-0000A1000000}"/>
    <cellStyle name="Kontrolní buňka 2 2" xfId="163" xr:uid="{00000000-0005-0000-0000-0000A2000000}"/>
    <cellStyle name="Kontrolní buňka 2 2 2" xfId="164" xr:uid="{00000000-0005-0000-0000-0000A3000000}"/>
    <cellStyle name="Kontrolní buňka 2 3" xfId="165" xr:uid="{00000000-0005-0000-0000-0000A4000000}"/>
    <cellStyle name="měny 10" xfId="166" xr:uid="{00000000-0005-0000-0000-0000A5000000}"/>
    <cellStyle name="měny 10 7" xfId="167" xr:uid="{00000000-0005-0000-0000-0000A6000000}"/>
    <cellStyle name="měny 11" xfId="168" xr:uid="{00000000-0005-0000-0000-0000A7000000}"/>
    <cellStyle name="měny 11 2" xfId="169" xr:uid="{00000000-0005-0000-0000-0000A8000000}"/>
    <cellStyle name="měny 12" xfId="170" xr:uid="{00000000-0005-0000-0000-0000A9000000}"/>
    <cellStyle name="měny 2" xfId="171" xr:uid="{00000000-0005-0000-0000-0000AA000000}"/>
    <cellStyle name="měny 2 2" xfId="172" xr:uid="{00000000-0005-0000-0000-0000AB000000}"/>
    <cellStyle name="měny 2 2 2" xfId="173" xr:uid="{00000000-0005-0000-0000-0000AC000000}"/>
    <cellStyle name="měny 2 3" xfId="174" xr:uid="{00000000-0005-0000-0000-0000AD000000}"/>
    <cellStyle name="měny 2 3 2" xfId="175" xr:uid="{00000000-0005-0000-0000-0000AE000000}"/>
    <cellStyle name="měny 2 4" xfId="176" xr:uid="{00000000-0005-0000-0000-0000AF000000}"/>
    <cellStyle name="měny 2 4 2" xfId="177" xr:uid="{00000000-0005-0000-0000-0000B0000000}"/>
    <cellStyle name="měny 2 5" xfId="178" xr:uid="{00000000-0005-0000-0000-0000B1000000}"/>
    <cellStyle name="měny 3" xfId="179" xr:uid="{00000000-0005-0000-0000-0000B2000000}"/>
    <cellStyle name="měny 3 2" xfId="180" xr:uid="{00000000-0005-0000-0000-0000B3000000}"/>
    <cellStyle name="měny 3 2 2" xfId="181" xr:uid="{00000000-0005-0000-0000-0000B4000000}"/>
    <cellStyle name="měny 3 3" xfId="182" xr:uid="{00000000-0005-0000-0000-0000B5000000}"/>
    <cellStyle name="měny 3 3 2" xfId="183" xr:uid="{00000000-0005-0000-0000-0000B6000000}"/>
    <cellStyle name="měny 3 4" xfId="184" xr:uid="{00000000-0005-0000-0000-0000B7000000}"/>
    <cellStyle name="měny 3 4 2" xfId="185" xr:uid="{00000000-0005-0000-0000-0000B8000000}"/>
    <cellStyle name="měny 3 5" xfId="186" xr:uid="{00000000-0005-0000-0000-0000B9000000}"/>
    <cellStyle name="měny 4" xfId="187" xr:uid="{00000000-0005-0000-0000-0000BA000000}"/>
    <cellStyle name="měny 4 2" xfId="188" xr:uid="{00000000-0005-0000-0000-0000BB000000}"/>
    <cellStyle name="měny 4 2 2" xfId="189" xr:uid="{00000000-0005-0000-0000-0000BC000000}"/>
    <cellStyle name="měny 4 3" xfId="190" xr:uid="{00000000-0005-0000-0000-0000BD000000}"/>
    <cellStyle name="měny 4 4" xfId="191" xr:uid="{00000000-0005-0000-0000-0000BE000000}"/>
    <cellStyle name="měny 4 5" xfId="192" xr:uid="{00000000-0005-0000-0000-0000BF000000}"/>
    <cellStyle name="měny 5" xfId="193" xr:uid="{00000000-0005-0000-0000-0000C0000000}"/>
    <cellStyle name="měny 5 2" xfId="194" xr:uid="{00000000-0005-0000-0000-0000C1000000}"/>
    <cellStyle name="měny 6" xfId="195" xr:uid="{00000000-0005-0000-0000-0000C2000000}"/>
    <cellStyle name="měny 7" xfId="196" xr:uid="{00000000-0005-0000-0000-0000C3000000}"/>
    <cellStyle name="měny 7 2" xfId="197" xr:uid="{00000000-0005-0000-0000-0000C4000000}"/>
    <cellStyle name="měny 8" xfId="198" xr:uid="{00000000-0005-0000-0000-0000C5000000}"/>
    <cellStyle name="měny 8 2" xfId="199" xr:uid="{00000000-0005-0000-0000-0000C6000000}"/>
    <cellStyle name="měny 9" xfId="200" xr:uid="{00000000-0005-0000-0000-0000C7000000}"/>
    <cellStyle name="měny 9 2" xfId="201" xr:uid="{00000000-0005-0000-0000-0000C8000000}"/>
    <cellStyle name="Month" xfId="202" xr:uid="{00000000-0005-0000-0000-0000C9000000}"/>
    <cellStyle name="Nadpis - ceny (odst. 5-7)" xfId="203" xr:uid="{00000000-0005-0000-0000-0000CA000000}"/>
    <cellStyle name="Nadpis - popis (odst. 1-4)" xfId="204" xr:uid="{00000000-0005-0000-0000-0000CB000000}"/>
    <cellStyle name="Nadpis - popis (odst. 1-4) 2" xfId="466" xr:uid="{00000000-0005-0000-0000-0000CC000000}"/>
    <cellStyle name="Nadpis 1 2" xfId="205" xr:uid="{00000000-0005-0000-0000-0000CD000000}"/>
    <cellStyle name="Nadpis 1 2 2" xfId="206" xr:uid="{00000000-0005-0000-0000-0000CE000000}"/>
    <cellStyle name="Nadpis 1 2 2 2" xfId="207" xr:uid="{00000000-0005-0000-0000-0000CF000000}"/>
    <cellStyle name="Nadpis 1 2 3" xfId="208" xr:uid="{00000000-0005-0000-0000-0000D0000000}"/>
    <cellStyle name="Nadpis 2 2" xfId="209" xr:uid="{00000000-0005-0000-0000-0000D1000000}"/>
    <cellStyle name="Nadpis 2 2 2" xfId="210" xr:uid="{00000000-0005-0000-0000-0000D2000000}"/>
    <cellStyle name="Nadpis 2 2 2 2" xfId="211" xr:uid="{00000000-0005-0000-0000-0000D3000000}"/>
    <cellStyle name="Nadpis 2 2 3" xfId="212" xr:uid="{00000000-0005-0000-0000-0000D4000000}"/>
    <cellStyle name="Nadpis 3 2" xfId="213" xr:uid="{00000000-0005-0000-0000-0000D5000000}"/>
    <cellStyle name="Nadpis 3 2 2" xfId="214" xr:uid="{00000000-0005-0000-0000-0000D6000000}"/>
    <cellStyle name="Nadpis 3 2 2 2" xfId="215" xr:uid="{00000000-0005-0000-0000-0000D7000000}"/>
    <cellStyle name="Nadpis 3 2 3" xfId="216" xr:uid="{00000000-0005-0000-0000-0000D8000000}"/>
    <cellStyle name="Nadpis 4 2" xfId="217" xr:uid="{00000000-0005-0000-0000-0000D9000000}"/>
    <cellStyle name="Nadpis 4 2 2" xfId="218" xr:uid="{00000000-0005-0000-0000-0000DA000000}"/>
    <cellStyle name="Nadpis 4 2 2 2" xfId="219" xr:uid="{00000000-0005-0000-0000-0000DB000000}"/>
    <cellStyle name="Nadpis 4 2 3" xfId="220" xr:uid="{00000000-0005-0000-0000-0000DC000000}"/>
    <cellStyle name="Nadpis kontingenční tabulky" xfId="221" xr:uid="{00000000-0005-0000-0000-0000DD000000}"/>
    <cellStyle name="Název 2" xfId="222" xr:uid="{00000000-0005-0000-0000-0000DE000000}"/>
    <cellStyle name="Název 2 2" xfId="223" xr:uid="{00000000-0005-0000-0000-0000DF000000}"/>
    <cellStyle name="Název 2 2 2" xfId="224" xr:uid="{00000000-0005-0000-0000-0000E0000000}"/>
    <cellStyle name="Název 2 3" xfId="225" xr:uid="{00000000-0005-0000-0000-0000E1000000}"/>
    <cellStyle name="nenulovy" xfId="226" xr:uid="{00000000-0005-0000-0000-0000E2000000}"/>
    <cellStyle name="Neutrální 2" xfId="227" xr:uid="{00000000-0005-0000-0000-0000E3000000}"/>
    <cellStyle name="Neutrální 2 2" xfId="228" xr:uid="{00000000-0005-0000-0000-0000E4000000}"/>
    <cellStyle name="Neutrální 2 2 2" xfId="229" xr:uid="{00000000-0005-0000-0000-0000E5000000}"/>
    <cellStyle name="Neutrální 2 3" xfId="230" xr:uid="{00000000-0005-0000-0000-0000E6000000}"/>
    <cellStyle name="Neutrální 3" xfId="231" xr:uid="{00000000-0005-0000-0000-0000E7000000}"/>
    <cellStyle name="Normal 11" xfId="232" xr:uid="{00000000-0005-0000-0000-0000E8000000}"/>
    <cellStyle name="Normal_02_beton_vyztuz" xfId="233" xr:uid="{00000000-0005-0000-0000-0000E9000000}"/>
    <cellStyle name="Normální" xfId="0" builtinId="0" customBuiltin="1"/>
    <cellStyle name="normální 10" xfId="234" xr:uid="{00000000-0005-0000-0000-0000EB000000}"/>
    <cellStyle name="normální 11" xfId="235" xr:uid="{00000000-0005-0000-0000-0000EC000000}"/>
    <cellStyle name="normální 12" xfId="236" xr:uid="{00000000-0005-0000-0000-0000ED000000}"/>
    <cellStyle name="normální 12 2" xfId="237" xr:uid="{00000000-0005-0000-0000-0000EE000000}"/>
    <cellStyle name="normální 13" xfId="238" xr:uid="{00000000-0005-0000-0000-0000EF000000}"/>
    <cellStyle name="normální 14" xfId="239" xr:uid="{00000000-0005-0000-0000-0000F0000000}"/>
    <cellStyle name="normální 14 2" xfId="240" xr:uid="{00000000-0005-0000-0000-0000F1000000}"/>
    <cellStyle name="normální 15" xfId="241" xr:uid="{00000000-0005-0000-0000-0000F2000000}"/>
    <cellStyle name="normální 16" xfId="242" xr:uid="{00000000-0005-0000-0000-0000F3000000}"/>
    <cellStyle name="normální 17" xfId="243" xr:uid="{00000000-0005-0000-0000-0000F4000000}"/>
    <cellStyle name="normální 18" xfId="244" xr:uid="{00000000-0005-0000-0000-0000F5000000}"/>
    <cellStyle name="normální 19" xfId="245" xr:uid="{00000000-0005-0000-0000-0000F6000000}"/>
    <cellStyle name="normální 2" xfId="246" xr:uid="{00000000-0005-0000-0000-0000F7000000}"/>
    <cellStyle name="normální 2 10" xfId="462" xr:uid="{00000000-0005-0000-0000-0000F8000000}"/>
    <cellStyle name="normální 2 2" xfId="1" xr:uid="{00000000-0005-0000-0000-0000F9000000}"/>
    <cellStyle name="normální 2 2 2" xfId="247" xr:uid="{00000000-0005-0000-0000-0000FA000000}"/>
    <cellStyle name="normální 2 2 2 2" xfId="248" xr:uid="{00000000-0005-0000-0000-0000FB000000}"/>
    <cellStyle name="normální 2 2 3" xfId="249" xr:uid="{00000000-0005-0000-0000-0000FC000000}"/>
    <cellStyle name="normální 2 2 4" xfId="250" xr:uid="{00000000-0005-0000-0000-0000FD000000}"/>
    <cellStyle name="normální 2 3" xfId="251" xr:uid="{00000000-0005-0000-0000-0000FE000000}"/>
    <cellStyle name="normální 2 3 2" xfId="252" xr:uid="{00000000-0005-0000-0000-0000FF000000}"/>
    <cellStyle name="normální 2 3 2 2" xfId="253" xr:uid="{00000000-0005-0000-0000-000000010000}"/>
    <cellStyle name="normální 2 4" xfId="254" xr:uid="{00000000-0005-0000-0000-000001010000}"/>
    <cellStyle name="normální 2 5" xfId="255" xr:uid="{00000000-0005-0000-0000-000002010000}"/>
    <cellStyle name="normální 2 6" xfId="256" xr:uid="{00000000-0005-0000-0000-000003010000}"/>
    <cellStyle name="normální 2 7" xfId="257" xr:uid="{00000000-0005-0000-0000-000004010000}"/>
    <cellStyle name="normální 2 8" xfId="258" xr:uid="{00000000-0005-0000-0000-000005010000}"/>
    <cellStyle name="normální 2 9" xfId="259" xr:uid="{00000000-0005-0000-0000-000006010000}"/>
    <cellStyle name="normální 2_AQUEL - rozpocet 16.9" xfId="260" xr:uid="{00000000-0005-0000-0000-000007010000}"/>
    <cellStyle name="normální 20" xfId="261" xr:uid="{00000000-0005-0000-0000-000008010000}"/>
    <cellStyle name="normální 21" xfId="262" xr:uid="{00000000-0005-0000-0000-000009010000}"/>
    <cellStyle name="normální 22" xfId="263" xr:uid="{00000000-0005-0000-0000-00000A010000}"/>
    <cellStyle name="normální 22 2" xfId="474" xr:uid="{00000000-0005-0000-0000-00000B010000}"/>
    <cellStyle name="normální 23" xfId="264" xr:uid="{00000000-0005-0000-0000-00000C010000}"/>
    <cellStyle name="normální 24" xfId="265" xr:uid="{00000000-0005-0000-0000-00000D010000}"/>
    <cellStyle name="normální 25" xfId="266" xr:uid="{00000000-0005-0000-0000-00000E010000}"/>
    <cellStyle name="normální 26" xfId="267" xr:uid="{00000000-0005-0000-0000-00000F010000}"/>
    <cellStyle name="normální 27" xfId="268" xr:uid="{00000000-0005-0000-0000-000010010000}"/>
    <cellStyle name="normální 27 2" xfId="478" xr:uid="{00000000-0005-0000-0000-000011010000}"/>
    <cellStyle name="normální 28" xfId="269" xr:uid="{00000000-0005-0000-0000-000012010000}"/>
    <cellStyle name="normální 29" xfId="270" xr:uid="{00000000-0005-0000-0000-000013010000}"/>
    <cellStyle name="normální 3" xfId="271" xr:uid="{00000000-0005-0000-0000-000014010000}"/>
    <cellStyle name="normální 3 2" xfId="272" xr:uid="{00000000-0005-0000-0000-000015010000}"/>
    <cellStyle name="normální 30" xfId="273" xr:uid="{00000000-0005-0000-0000-000016010000}"/>
    <cellStyle name="normální 31" xfId="274" xr:uid="{00000000-0005-0000-0000-000017010000}"/>
    <cellStyle name="normální 32" xfId="275" xr:uid="{00000000-0005-0000-0000-000018010000}"/>
    <cellStyle name="normální 33" xfId="276" xr:uid="{00000000-0005-0000-0000-000019010000}"/>
    <cellStyle name="normální 34" xfId="277" xr:uid="{00000000-0005-0000-0000-00001A010000}"/>
    <cellStyle name="Normální 35" xfId="463" xr:uid="{00000000-0005-0000-0000-00001B010000}"/>
    <cellStyle name="Normální 36" xfId="464" xr:uid="{00000000-0005-0000-0000-00001C010000}"/>
    <cellStyle name="Normální 37" xfId="465" xr:uid="{00000000-0005-0000-0000-00001D010000}"/>
    <cellStyle name="Normální 38" xfId="471" xr:uid="{00000000-0005-0000-0000-00001E010000}"/>
    <cellStyle name="Normální 39" xfId="472" xr:uid="{00000000-0005-0000-0000-00001F010000}"/>
    <cellStyle name="normální 4" xfId="278" xr:uid="{00000000-0005-0000-0000-000020010000}"/>
    <cellStyle name="normální 4 2" xfId="279" xr:uid="{00000000-0005-0000-0000-000021010000}"/>
    <cellStyle name="normální 4 3" xfId="280" xr:uid="{00000000-0005-0000-0000-000022010000}"/>
    <cellStyle name="normální 4 3 2" xfId="281" xr:uid="{00000000-0005-0000-0000-000023010000}"/>
    <cellStyle name="normální 4 4" xfId="282" xr:uid="{00000000-0005-0000-0000-000024010000}"/>
    <cellStyle name="normální 4 5" xfId="283" xr:uid="{00000000-0005-0000-0000-000025010000}"/>
    <cellStyle name="Normální 40" xfId="475" xr:uid="{00000000-0005-0000-0000-000026010000}"/>
    <cellStyle name="Normální 41" xfId="477" xr:uid="{00000000-0005-0000-0000-000027010000}"/>
    <cellStyle name="normální 49" xfId="473" xr:uid="{00000000-0005-0000-0000-000028010000}"/>
    <cellStyle name="normální 5" xfId="284" xr:uid="{00000000-0005-0000-0000-000029010000}"/>
    <cellStyle name="normální 5 2" xfId="285" xr:uid="{00000000-0005-0000-0000-00002A010000}"/>
    <cellStyle name="normální 5 2 2" xfId="286" xr:uid="{00000000-0005-0000-0000-00002B010000}"/>
    <cellStyle name="normální 5 3" xfId="287" xr:uid="{00000000-0005-0000-0000-00002C010000}"/>
    <cellStyle name="normální 6" xfId="288" xr:uid="{00000000-0005-0000-0000-00002D010000}"/>
    <cellStyle name="normální 6 2" xfId="289" xr:uid="{00000000-0005-0000-0000-00002E010000}"/>
    <cellStyle name="normální 7" xfId="290" xr:uid="{00000000-0005-0000-0000-00002F010000}"/>
    <cellStyle name="normální 8" xfId="291" xr:uid="{00000000-0005-0000-0000-000030010000}"/>
    <cellStyle name="normální 9" xfId="292" xr:uid="{00000000-0005-0000-0000-000031010000}"/>
    <cellStyle name="normální_Fasáda Bělá p.B._vym" xfId="480" xr:uid="{00000000-0005-0000-0000-000032010000}"/>
    <cellStyle name="normální_KN_hospodářská budova_roz" xfId="479" xr:uid="{00000000-0005-0000-0000-000033010000}"/>
    <cellStyle name="normální_objekt silnoproud" xfId="468" xr:uid="{00000000-0005-0000-0000-000034010000}"/>
    <cellStyle name="Normalny_laroux" xfId="293" xr:uid="{00000000-0005-0000-0000-000035010000}"/>
    <cellStyle name="Percent ()" xfId="294" xr:uid="{00000000-0005-0000-0000-000036010000}"/>
    <cellStyle name="Percent (0)" xfId="295" xr:uid="{00000000-0005-0000-0000-000037010000}"/>
    <cellStyle name="Percent (1)" xfId="296" xr:uid="{00000000-0005-0000-0000-000038010000}"/>
    <cellStyle name="Percent 1" xfId="297" xr:uid="{00000000-0005-0000-0000-000039010000}"/>
    <cellStyle name="Percent 2" xfId="298" xr:uid="{00000000-0005-0000-0000-00003A010000}"/>
    <cellStyle name="Percent_Account Detail" xfId="299" xr:uid="{00000000-0005-0000-0000-00003B010000}"/>
    <cellStyle name="Podhlavička" xfId="470" xr:uid="{00000000-0005-0000-0000-00003C010000}"/>
    <cellStyle name="podkapitola" xfId="300" xr:uid="{00000000-0005-0000-0000-00003D010000}"/>
    <cellStyle name="Pole kontingenční tabulky" xfId="301" xr:uid="{00000000-0005-0000-0000-00003E010000}"/>
    <cellStyle name="Polozka" xfId="302" xr:uid="{00000000-0005-0000-0000-00003F010000}"/>
    <cellStyle name="Položka - cena (odst. 6-7)" xfId="303" xr:uid="{00000000-0005-0000-0000-000040010000}"/>
    <cellStyle name="Položka - množství (odst. 5)" xfId="304" xr:uid="{00000000-0005-0000-0000-000041010000}"/>
    <cellStyle name="Položka - popis (odst. 1-4)" xfId="305" xr:uid="{00000000-0005-0000-0000-000042010000}"/>
    <cellStyle name="Položka - popis (odst. 1-4) 2" xfId="469" xr:uid="{00000000-0005-0000-0000-000043010000}"/>
    <cellStyle name="Popis" xfId="306" xr:uid="{00000000-0005-0000-0000-000044010000}"/>
    <cellStyle name="Poznámka 2" xfId="307" xr:uid="{00000000-0005-0000-0000-000045010000}"/>
    <cellStyle name="procent 10" xfId="308" xr:uid="{00000000-0005-0000-0000-000046010000}"/>
    <cellStyle name="procent 11" xfId="309" xr:uid="{00000000-0005-0000-0000-000047010000}"/>
    <cellStyle name="procent 11 2" xfId="310" xr:uid="{00000000-0005-0000-0000-000048010000}"/>
    <cellStyle name="procent 2" xfId="311" xr:uid="{00000000-0005-0000-0000-000049010000}"/>
    <cellStyle name="procent 2 2" xfId="312" xr:uid="{00000000-0005-0000-0000-00004A010000}"/>
    <cellStyle name="procent 2 2 2" xfId="313" xr:uid="{00000000-0005-0000-0000-00004B010000}"/>
    <cellStyle name="procent 2 2 2 2" xfId="314" xr:uid="{00000000-0005-0000-0000-00004C010000}"/>
    <cellStyle name="procent 2 2 3" xfId="315" xr:uid="{00000000-0005-0000-0000-00004D010000}"/>
    <cellStyle name="procent 2 3" xfId="316" xr:uid="{00000000-0005-0000-0000-00004E010000}"/>
    <cellStyle name="procent 2 3 2" xfId="317" xr:uid="{00000000-0005-0000-0000-00004F010000}"/>
    <cellStyle name="procent 2 4" xfId="318" xr:uid="{00000000-0005-0000-0000-000050010000}"/>
    <cellStyle name="procent 2 4 2" xfId="319" xr:uid="{00000000-0005-0000-0000-000051010000}"/>
    <cellStyle name="procent 2 5" xfId="320" xr:uid="{00000000-0005-0000-0000-000052010000}"/>
    <cellStyle name="procent 2 6" xfId="321" xr:uid="{00000000-0005-0000-0000-000053010000}"/>
    <cellStyle name="procent 3" xfId="322" xr:uid="{00000000-0005-0000-0000-000054010000}"/>
    <cellStyle name="procent 3 2" xfId="323" xr:uid="{00000000-0005-0000-0000-000055010000}"/>
    <cellStyle name="procent 3 2 2" xfId="324" xr:uid="{00000000-0005-0000-0000-000056010000}"/>
    <cellStyle name="procent 3 3" xfId="325" xr:uid="{00000000-0005-0000-0000-000057010000}"/>
    <cellStyle name="procent 3 3 2" xfId="326" xr:uid="{00000000-0005-0000-0000-000058010000}"/>
    <cellStyle name="procent 3 4" xfId="327" xr:uid="{00000000-0005-0000-0000-000059010000}"/>
    <cellStyle name="procent 3 4 2" xfId="328" xr:uid="{00000000-0005-0000-0000-00005A010000}"/>
    <cellStyle name="procent 3 5" xfId="329" xr:uid="{00000000-0005-0000-0000-00005B010000}"/>
    <cellStyle name="procent 3 6" xfId="330" xr:uid="{00000000-0005-0000-0000-00005C010000}"/>
    <cellStyle name="procent 4" xfId="331" xr:uid="{00000000-0005-0000-0000-00005D010000}"/>
    <cellStyle name="procent 4 2" xfId="332" xr:uid="{00000000-0005-0000-0000-00005E010000}"/>
    <cellStyle name="procent 4 2 2" xfId="333" xr:uid="{00000000-0005-0000-0000-00005F010000}"/>
    <cellStyle name="procent 4 3" xfId="334" xr:uid="{00000000-0005-0000-0000-000060010000}"/>
    <cellStyle name="procent 4 3 2" xfId="335" xr:uid="{00000000-0005-0000-0000-000061010000}"/>
    <cellStyle name="procent 4 4" xfId="336" xr:uid="{00000000-0005-0000-0000-000062010000}"/>
    <cellStyle name="procent 4 5" xfId="337" xr:uid="{00000000-0005-0000-0000-000063010000}"/>
    <cellStyle name="procent 4 6" xfId="338" xr:uid="{00000000-0005-0000-0000-000064010000}"/>
    <cellStyle name="procent 5" xfId="339" xr:uid="{00000000-0005-0000-0000-000065010000}"/>
    <cellStyle name="procent 5 2" xfId="340" xr:uid="{00000000-0005-0000-0000-000066010000}"/>
    <cellStyle name="procent 6" xfId="341" xr:uid="{00000000-0005-0000-0000-000067010000}"/>
    <cellStyle name="procent 7" xfId="342" xr:uid="{00000000-0005-0000-0000-000068010000}"/>
    <cellStyle name="procent 7 2" xfId="343" xr:uid="{00000000-0005-0000-0000-000069010000}"/>
    <cellStyle name="procent 8" xfId="344" xr:uid="{00000000-0005-0000-0000-00006A010000}"/>
    <cellStyle name="procent 8 2" xfId="345" xr:uid="{00000000-0005-0000-0000-00006B010000}"/>
    <cellStyle name="procent 9" xfId="346" xr:uid="{00000000-0005-0000-0000-00006C010000}"/>
    <cellStyle name="procent 9 2" xfId="347" xr:uid="{00000000-0005-0000-0000-00006D010000}"/>
    <cellStyle name="Propojená buňka 2" xfId="348" xr:uid="{00000000-0005-0000-0000-00006E010000}"/>
    <cellStyle name="Propojená buňka 2 2" xfId="349" xr:uid="{00000000-0005-0000-0000-00006F010000}"/>
    <cellStyle name="Propojená buňka 2 2 2" xfId="350" xr:uid="{00000000-0005-0000-0000-000070010000}"/>
    <cellStyle name="Propojená buňka 2 3" xfId="351" xr:uid="{00000000-0005-0000-0000-000071010000}"/>
    <cellStyle name="Roh kontingenční tabulky" xfId="352" xr:uid="{00000000-0005-0000-0000-000072010000}"/>
    <cellStyle name="rozpočet" xfId="353" xr:uid="{00000000-0005-0000-0000-000073010000}"/>
    <cellStyle name="S0" xfId="354" xr:uid="{00000000-0005-0000-0000-000074010000}"/>
    <cellStyle name="S10" xfId="355" xr:uid="{00000000-0005-0000-0000-000075010000}"/>
    <cellStyle name="S11" xfId="356" xr:uid="{00000000-0005-0000-0000-000076010000}"/>
    <cellStyle name="S12" xfId="357" xr:uid="{00000000-0005-0000-0000-000077010000}"/>
    <cellStyle name="S13" xfId="358" xr:uid="{00000000-0005-0000-0000-000078010000}"/>
    <cellStyle name="S14" xfId="359" xr:uid="{00000000-0005-0000-0000-000079010000}"/>
    <cellStyle name="S15" xfId="360" xr:uid="{00000000-0005-0000-0000-00007A010000}"/>
    <cellStyle name="S16" xfId="361" xr:uid="{00000000-0005-0000-0000-00007B010000}"/>
    <cellStyle name="S17" xfId="362" xr:uid="{00000000-0005-0000-0000-00007C010000}"/>
    <cellStyle name="S18" xfId="363" xr:uid="{00000000-0005-0000-0000-00007D010000}"/>
    <cellStyle name="S19" xfId="364" xr:uid="{00000000-0005-0000-0000-00007E010000}"/>
    <cellStyle name="S2" xfId="365" xr:uid="{00000000-0005-0000-0000-00007F010000}"/>
    <cellStyle name="S20" xfId="366" xr:uid="{00000000-0005-0000-0000-000080010000}"/>
    <cellStyle name="S21" xfId="367" xr:uid="{00000000-0005-0000-0000-000081010000}"/>
    <cellStyle name="S22" xfId="368" xr:uid="{00000000-0005-0000-0000-000082010000}"/>
    <cellStyle name="S23" xfId="369" xr:uid="{00000000-0005-0000-0000-000083010000}"/>
    <cellStyle name="S24" xfId="370" xr:uid="{00000000-0005-0000-0000-000084010000}"/>
    <cellStyle name="S25" xfId="371" xr:uid="{00000000-0005-0000-0000-000085010000}"/>
    <cellStyle name="S26" xfId="372" xr:uid="{00000000-0005-0000-0000-000086010000}"/>
    <cellStyle name="S27" xfId="373" xr:uid="{00000000-0005-0000-0000-000087010000}"/>
    <cellStyle name="S28" xfId="374" xr:uid="{00000000-0005-0000-0000-000088010000}"/>
    <cellStyle name="S29" xfId="375" xr:uid="{00000000-0005-0000-0000-000089010000}"/>
    <cellStyle name="S3" xfId="376" xr:uid="{00000000-0005-0000-0000-00008A010000}"/>
    <cellStyle name="S30" xfId="377" xr:uid="{00000000-0005-0000-0000-00008B010000}"/>
    <cellStyle name="S31" xfId="378" xr:uid="{00000000-0005-0000-0000-00008C010000}"/>
    <cellStyle name="S32" xfId="379" xr:uid="{00000000-0005-0000-0000-00008D010000}"/>
    <cellStyle name="S33" xfId="380" xr:uid="{00000000-0005-0000-0000-00008E010000}"/>
    <cellStyle name="S34" xfId="381" xr:uid="{00000000-0005-0000-0000-00008F010000}"/>
    <cellStyle name="S35" xfId="382" xr:uid="{00000000-0005-0000-0000-000090010000}"/>
    <cellStyle name="S4" xfId="383" xr:uid="{00000000-0005-0000-0000-000091010000}"/>
    <cellStyle name="S5" xfId="384" xr:uid="{00000000-0005-0000-0000-000092010000}"/>
    <cellStyle name="S6" xfId="385" xr:uid="{00000000-0005-0000-0000-000093010000}"/>
    <cellStyle name="S7" xfId="386" xr:uid="{00000000-0005-0000-0000-000094010000}"/>
    <cellStyle name="S9" xfId="387" xr:uid="{00000000-0005-0000-0000-000095010000}"/>
    <cellStyle name="Shaded" xfId="388" xr:uid="{00000000-0005-0000-0000-000096010000}"/>
    <cellStyle name="Skupina" xfId="389" xr:uid="{00000000-0005-0000-0000-000097010000}"/>
    <cellStyle name="Specifikace" xfId="390" xr:uid="{00000000-0005-0000-0000-000098010000}"/>
    <cellStyle name="Správně 2" xfId="391" xr:uid="{00000000-0005-0000-0000-000099010000}"/>
    <cellStyle name="Správně 2 2" xfId="392" xr:uid="{00000000-0005-0000-0000-00009A010000}"/>
    <cellStyle name="Správně 2 2 2" xfId="393" xr:uid="{00000000-0005-0000-0000-00009B010000}"/>
    <cellStyle name="Správně 2 3" xfId="394" xr:uid="{00000000-0005-0000-0000-00009C010000}"/>
    <cellStyle name="Standaard_Blad1_3" xfId="395" xr:uid="{00000000-0005-0000-0000-00009D010000}"/>
    <cellStyle name="Standard_aktuell" xfId="396" xr:uid="{00000000-0005-0000-0000-00009E010000}"/>
    <cellStyle name="Styl 1" xfId="397" xr:uid="{00000000-0005-0000-0000-00009F010000}"/>
    <cellStyle name="Styl 1 2" xfId="398" xr:uid="{00000000-0005-0000-0000-0000A0010000}"/>
    <cellStyle name="Styl 1 3" xfId="399" xr:uid="{00000000-0005-0000-0000-0000A1010000}"/>
    <cellStyle name="Styl 1_SO 01 - ZT" xfId="400" xr:uid="{00000000-0005-0000-0000-0000A2010000}"/>
    <cellStyle name="Sum" xfId="401" xr:uid="{00000000-0005-0000-0000-0000A3010000}"/>
    <cellStyle name="Sum %of HV" xfId="402" xr:uid="{00000000-0005-0000-0000-0000A4010000}"/>
    <cellStyle name="tabulka cenník" xfId="403" xr:uid="{00000000-0005-0000-0000-0000A5010000}"/>
    <cellStyle name="Text upozornění 2" xfId="404" xr:uid="{00000000-0005-0000-0000-0000A6010000}"/>
    <cellStyle name="Text upozornění 2 2" xfId="405" xr:uid="{00000000-0005-0000-0000-0000A7010000}"/>
    <cellStyle name="Text upozornění 2 2 2" xfId="406" xr:uid="{00000000-0005-0000-0000-0000A8010000}"/>
    <cellStyle name="Text upozornění 2 3" xfId="407" xr:uid="{00000000-0005-0000-0000-0000A9010000}"/>
    <cellStyle name="Thousands (0)" xfId="408" xr:uid="{00000000-0005-0000-0000-0000AA010000}"/>
    <cellStyle name="Thousands (1)" xfId="409" xr:uid="{00000000-0005-0000-0000-0000AB010000}"/>
    <cellStyle name="time" xfId="410" xr:uid="{00000000-0005-0000-0000-0000AC010000}"/>
    <cellStyle name="Total" xfId="411" xr:uid="{00000000-0005-0000-0000-0000AD010000}"/>
    <cellStyle name="Total 1" xfId="412" xr:uid="{00000000-0005-0000-0000-0000AE010000}"/>
    <cellStyle name="Underline 2" xfId="413" xr:uid="{00000000-0005-0000-0000-0000AF010000}"/>
    <cellStyle name="Vstup 2" xfId="414" xr:uid="{00000000-0005-0000-0000-0000B0010000}"/>
    <cellStyle name="Vstup 2 2" xfId="415" xr:uid="{00000000-0005-0000-0000-0000B1010000}"/>
    <cellStyle name="Vstup 2 2 2" xfId="416" xr:uid="{00000000-0005-0000-0000-0000B2010000}"/>
    <cellStyle name="Vstup 2 3" xfId="417" xr:uid="{00000000-0005-0000-0000-0000B3010000}"/>
    <cellStyle name="Výkaz výměr položky" xfId="418" xr:uid="{00000000-0005-0000-0000-0000B4010000}"/>
    <cellStyle name="Výkaz výměr položky 2" xfId="419" xr:uid="{00000000-0005-0000-0000-0000B5010000}"/>
    <cellStyle name="Výpočet 2" xfId="420" xr:uid="{00000000-0005-0000-0000-0000B6010000}"/>
    <cellStyle name="Výpočet 2 2" xfId="421" xr:uid="{00000000-0005-0000-0000-0000B7010000}"/>
    <cellStyle name="Výpočet 2 2 2" xfId="422" xr:uid="{00000000-0005-0000-0000-0000B8010000}"/>
    <cellStyle name="Výpočet 2 3" xfId="423" xr:uid="{00000000-0005-0000-0000-0000B9010000}"/>
    <cellStyle name="Výpočet 2 4" xfId="476" xr:uid="{00000000-0005-0000-0000-0000BA010000}"/>
    <cellStyle name="Výsledek kontingenční tabulky" xfId="424" xr:uid="{00000000-0005-0000-0000-0000BB010000}"/>
    <cellStyle name="Výstup 2" xfId="425" xr:uid="{00000000-0005-0000-0000-0000BC010000}"/>
    <cellStyle name="Výstup 2 2" xfId="426" xr:uid="{00000000-0005-0000-0000-0000BD010000}"/>
    <cellStyle name="Výstup 2 2 2" xfId="427" xr:uid="{00000000-0005-0000-0000-0000BE010000}"/>
    <cellStyle name="Výstup 2 3" xfId="428" xr:uid="{00000000-0005-0000-0000-0000BF010000}"/>
    <cellStyle name="Vysvětlující text 2" xfId="429" xr:uid="{00000000-0005-0000-0000-0000C0010000}"/>
    <cellStyle name="Vysvětlující text 2 2" xfId="430" xr:uid="{00000000-0005-0000-0000-0000C1010000}"/>
    <cellStyle name="Vysvětlující text 2 2 2" xfId="431" xr:uid="{00000000-0005-0000-0000-0000C2010000}"/>
    <cellStyle name="Vysvětlující text 2 3" xfId="432" xr:uid="{00000000-0005-0000-0000-0000C3010000}"/>
    <cellStyle name="Walutowy [0]_laroux" xfId="433" xr:uid="{00000000-0005-0000-0000-0000C4010000}"/>
    <cellStyle name="Walutowy_laroux" xfId="434" xr:uid="{00000000-0005-0000-0000-0000C5010000}"/>
    <cellStyle name="Year" xfId="435" xr:uid="{00000000-0005-0000-0000-0000C6010000}"/>
    <cellStyle name="zbozi_p" xfId="436" xr:uid="{00000000-0005-0000-0000-0000C7010000}"/>
    <cellStyle name="Zvýraznění 1 2" xfId="437" xr:uid="{00000000-0005-0000-0000-0000C8010000}"/>
    <cellStyle name="Zvýraznění 1 2 2" xfId="438" xr:uid="{00000000-0005-0000-0000-0000C9010000}"/>
    <cellStyle name="Zvýraznění 1 2 2 2" xfId="439" xr:uid="{00000000-0005-0000-0000-0000CA010000}"/>
    <cellStyle name="Zvýraznění 1 2 3" xfId="440" xr:uid="{00000000-0005-0000-0000-0000CB010000}"/>
    <cellStyle name="Zvýraznění 2 2" xfId="441" xr:uid="{00000000-0005-0000-0000-0000CC010000}"/>
    <cellStyle name="Zvýraznění 2 2 2" xfId="442" xr:uid="{00000000-0005-0000-0000-0000CD010000}"/>
    <cellStyle name="Zvýraznění 2 2 2 2" xfId="443" xr:uid="{00000000-0005-0000-0000-0000CE010000}"/>
    <cellStyle name="Zvýraznění 2 2 3" xfId="444" xr:uid="{00000000-0005-0000-0000-0000CF010000}"/>
    <cellStyle name="Zvýraznění 3 2" xfId="445" xr:uid="{00000000-0005-0000-0000-0000D0010000}"/>
    <cellStyle name="Zvýraznění 3 2 2" xfId="446" xr:uid="{00000000-0005-0000-0000-0000D1010000}"/>
    <cellStyle name="Zvýraznění 3 2 2 2" xfId="447" xr:uid="{00000000-0005-0000-0000-0000D2010000}"/>
    <cellStyle name="Zvýraznění 3 2 3" xfId="448" xr:uid="{00000000-0005-0000-0000-0000D3010000}"/>
    <cellStyle name="Zvýraznění 4 2" xfId="449" xr:uid="{00000000-0005-0000-0000-0000D4010000}"/>
    <cellStyle name="Zvýraznění 4 2 2" xfId="450" xr:uid="{00000000-0005-0000-0000-0000D5010000}"/>
    <cellStyle name="Zvýraznění 4 2 2 2" xfId="451" xr:uid="{00000000-0005-0000-0000-0000D6010000}"/>
    <cellStyle name="Zvýraznění 4 2 3" xfId="452" xr:uid="{00000000-0005-0000-0000-0000D7010000}"/>
    <cellStyle name="Zvýraznění 5 2" xfId="453" xr:uid="{00000000-0005-0000-0000-0000D8010000}"/>
    <cellStyle name="Zvýraznění 5 2 2" xfId="454" xr:uid="{00000000-0005-0000-0000-0000D9010000}"/>
    <cellStyle name="Zvýraznění 5 2 2 2" xfId="455" xr:uid="{00000000-0005-0000-0000-0000DA010000}"/>
    <cellStyle name="Zvýraznění 5 2 3" xfId="456" xr:uid="{00000000-0005-0000-0000-0000DB010000}"/>
    <cellStyle name="Zvýraznění 6 2" xfId="457" xr:uid="{00000000-0005-0000-0000-0000DC010000}"/>
    <cellStyle name="Zvýraznění 6 2 2" xfId="458" xr:uid="{00000000-0005-0000-0000-0000DD010000}"/>
    <cellStyle name="Zvýraznění 6 2 2 2" xfId="459" xr:uid="{00000000-0005-0000-0000-0000DE010000}"/>
    <cellStyle name="Zvýraznění 6 2 3" xfId="460" xr:uid="{00000000-0005-0000-0000-0000DF010000}"/>
    <cellStyle name="Zvýrazni" xfId="461" xr:uid="{00000000-0005-0000-0000-0000E0010000}"/>
  </cellStyles>
  <dxfs count="0"/>
  <tableStyles count="0"/>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pro-rozpocty.cz/cs/software-a-data/kros-plus/"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83108FD6-154C-48A9-A434-0C5F4EFB701E}"/>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43D9F897-ECB4-4C0E-8FD3-4ACA92A3286B}"/>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F056D53C-39C8-4E06-857E-4595852F0A94}"/>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3D4E7632-1EC5-41B8-8B78-02B95E4184C2}"/>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4BA86EDB-6362-4510-A62F-5BF2F22EDF63}"/>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238125</xdr:colOff>
      <xdr:row>0</xdr:row>
      <xdr:rowOff>171450</xdr:rowOff>
    </xdr:to>
    <xdr:pic>
      <xdr:nvPicPr>
        <xdr:cNvPr id="2" name="Picture 1">
          <a:extLst>
            <a:ext uri="{FF2B5EF4-FFF2-40B4-BE49-F238E27FC236}">
              <a16:creationId xmlns:a16="http://schemas.microsoft.com/office/drawing/2014/main" id="{26B96DD7-475E-41F9-8F21-E75E2EB2E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8125" cy="171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142875</xdr:colOff>
      <xdr:row>1</xdr:row>
      <xdr:rowOff>152400</xdr:rowOff>
    </xdr:to>
    <xdr:pic>
      <xdr:nvPicPr>
        <xdr:cNvPr id="2" name="Obrázek 1">
          <a:hlinkClick xmlns:r="http://schemas.openxmlformats.org/officeDocument/2006/relationships" r:id="rId1"/>
          <a:extLst>
            <a:ext uri="{FF2B5EF4-FFF2-40B4-BE49-F238E27FC236}">
              <a16:creationId xmlns:a16="http://schemas.microsoft.com/office/drawing/2014/main" id="{D0CBC661-D30B-460C-918F-F9C3321C78C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5725"/>
          <a:ext cx="4381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5"/>
  <sheetViews>
    <sheetView view="pageBreakPreview" zoomScaleSheetLayoutView="100" workbookViewId="0">
      <selection activeCell="O17" sqref="O17"/>
    </sheetView>
  </sheetViews>
  <sheetFormatPr defaultRowHeight="12.75"/>
  <cols>
    <col min="1" max="7" width="9.33203125" style="799"/>
    <col min="8" max="8" width="9.33203125" style="799" customWidth="1"/>
    <col min="9" max="9" width="29.1640625" style="799" customWidth="1"/>
    <col min="10" max="11" width="9.33203125" style="799"/>
    <col min="12" max="12" width="13.5" style="799" customWidth="1"/>
    <col min="13" max="263" width="9.33203125" style="799"/>
    <col min="264" max="264" width="7.33203125" style="799" customWidth="1"/>
    <col min="265" max="265" width="24.6640625" style="799" customWidth="1"/>
    <col min="266" max="267" width="9.33203125" style="799"/>
    <col min="268" max="268" width="13.5" style="799" customWidth="1"/>
    <col min="269" max="519" width="9.33203125" style="799"/>
    <col min="520" max="520" width="7.33203125" style="799" customWidth="1"/>
    <col min="521" max="521" width="24.6640625" style="799" customWidth="1"/>
    <col min="522" max="523" width="9.33203125" style="799"/>
    <col min="524" max="524" width="13.5" style="799" customWidth="1"/>
    <col min="525" max="775" width="9.33203125" style="799"/>
    <col min="776" max="776" width="7.33203125" style="799" customWidth="1"/>
    <col min="777" max="777" width="24.6640625" style="799" customWidth="1"/>
    <col min="778" max="779" width="9.33203125" style="799"/>
    <col min="780" max="780" width="13.5" style="799" customWidth="1"/>
    <col min="781" max="1031" width="9.33203125" style="799"/>
    <col min="1032" max="1032" width="7.33203125" style="799" customWidth="1"/>
    <col min="1033" max="1033" width="24.6640625" style="799" customWidth="1"/>
    <col min="1034" max="1035" width="9.33203125" style="799"/>
    <col min="1036" max="1036" width="13.5" style="799" customWidth="1"/>
    <col min="1037" max="1287" width="9.33203125" style="799"/>
    <col min="1288" max="1288" width="7.33203125" style="799" customWidth="1"/>
    <col min="1289" max="1289" width="24.6640625" style="799" customWidth="1"/>
    <col min="1290" max="1291" width="9.33203125" style="799"/>
    <col min="1292" max="1292" width="13.5" style="799" customWidth="1"/>
    <col min="1293" max="1543" width="9.33203125" style="799"/>
    <col min="1544" max="1544" width="7.33203125" style="799" customWidth="1"/>
    <col min="1545" max="1545" width="24.6640625" style="799" customWidth="1"/>
    <col min="1546" max="1547" width="9.33203125" style="799"/>
    <col min="1548" max="1548" width="13.5" style="799" customWidth="1"/>
    <col min="1549" max="1799" width="9.33203125" style="799"/>
    <col min="1800" max="1800" width="7.33203125" style="799" customWidth="1"/>
    <col min="1801" max="1801" width="24.6640625" style="799" customWidth="1"/>
    <col min="1802" max="1803" width="9.33203125" style="799"/>
    <col min="1804" max="1804" width="13.5" style="799" customWidth="1"/>
    <col min="1805" max="2055" width="9.33203125" style="799"/>
    <col min="2056" max="2056" width="7.33203125" style="799" customWidth="1"/>
    <col min="2057" max="2057" width="24.6640625" style="799" customWidth="1"/>
    <col min="2058" max="2059" width="9.33203125" style="799"/>
    <col min="2060" max="2060" width="13.5" style="799" customWidth="1"/>
    <col min="2061" max="2311" width="9.33203125" style="799"/>
    <col min="2312" max="2312" width="7.33203125" style="799" customWidth="1"/>
    <col min="2313" max="2313" width="24.6640625" style="799" customWidth="1"/>
    <col min="2314" max="2315" width="9.33203125" style="799"/>
    <col min="2316" max="2316" width="13.5" style="799" customWidth="1"/>
    <col min="2317" max="2567" width="9.33203125" style="799"/>
    <col min="2568" max="2568" width="7.33203125" style="799" customWidth="1"/>
    <col min="2569" max="2569" width="24.6640625" style="799" customWidth="1"/>
    <col min="2570" max="2571" width="9.33203125" style="799"/>
    <col min="2572" max="2572" width="13.5" style="799" customWidth="1"/>
    <col min="2573" max="2823" width="9.33203125" style="799"/>
    <col min="2824" max="2824" width="7.33203125" style="799" customWidth="1"/>
    <col min="2825" max="2825" width="24.6640625" style="799" customWidth="1"/>
    <col min="2826" max="2827" width="9.33203125" style="799"/>
    <col min="2828" max="2828" width="13.5" style="799" customWidth="1"/>
    <col min="2829" max="3079" width="9.33203125" style="799"/>
    <col min="3080" max="3080" width="7.33203125" style="799" customWidth="1"/>
    <col min="3081" max="3081" width="24.6640625" style="799" customWidth="1"/>
    <col min="3082" max="3083" width="9.33203125" style="799"/>
    <col min="3084" max="3084" width="13.5" style="799" customWidth="1"/>
    <col min="3085" max="3335" width="9.33203125" style="799"/>
    <col min="3336" max="3336" width="7.33203125" style="799" customWidth="1"/>
    <col min="3337" max="3337" width="24.6640625" style="799" customWidth="1"/>
    <col min="3338" max="3339" width="9.33203125" style="799"/>
    <col min="3340" max="3340" width="13.5" style="799" customWidth="1"/>
    <col min="3341" max="3591" width="9.33203125" style="799"/>
    <col min="3592" max="3592" width="7.33203125" style="799" customWidth="1"/>
    <col min="3593" max="3593" width="24.6640625" style="799" customWidth="1"/>
    <col min="3594" max="3595" width="9.33203125" style="799"/>
    <col min="3596" max="3596" width="13.5" style="799" customWidth="1"/>
    <col min="3597" max="3847" width="9.33203125" style="799"/>
    <col min="3848" max="3848" width="7.33203125" style="799" customWidth="1"/>
    <col min="3849" max="3849" width="24.6640625" style="799" customWidth="1"/>
    <col min="3850" max="3851" width="9.33203125" style="799"/>
    <col min="3852" max="3852" width="13.5" style="799" customWidth="1"/>
    <col min="3853" max="4103" width="9.33203125" style="799"/>
    <col min="4104" max="4104" width="7.33203125" style="799" customWidth="1"/>
    <col min="4105" max="4105" width="24.6640625" style="799" customWidth="1"/>
    <col min="4106" max="4107" width="9.33203125" style="799"/>
    <col min="4108" max="4108" width="13.5" style="799" customWidth="1"/>
    <col min="4109" max="4359" width="9.33203125" style="799"/>
    <col min="4360" max="4360" width="7.33203125" style="799" customWidth="1"/>
    <col min="4361" max="4361" width="24.6640625" style="799" customWidth="1"/>
    <col min="4362" max="4363" width="9.33203125" style="799"/>
    <col min="4364" max="4364" width="13.5" style="799" customWidth="1"/>
    <col min="4365" max="4615" width="9.33203125" style="799"/>
    <col min="4616" max="4616" width="7.33203125" style="799" customWidth="1"/>
    <col min="4617" max="4617" width="24.6640625" style="799" customWidth="1"/>
    <col min="4618" max="4619" width="9.33203125" style="799"/>
    <col min="4620" max="4620" width="13.5" style="799" customWidth="1"/>
    <col min="4621" max="4871" width="9.33203125" style="799"/>
    <col min="4872" max="4872" width="7.33203125" style="799" customWidth="1"/>
    <col min="4873" max="4873" width="24.6640625" style="799" customWidth="1"/>
    <col min="4874" max="4875" width="9.33203125" style="799"/>
    <col min="4876" max="4876" width="13.5" style="799" customWidth="1"/>
    <col min="4877" max="5127" width="9.33203125" style="799"/>
    <col min="5128" max="5128" width="7.33203125" style="799" customWidth="1"/>
    <col min="5129" max="5129" width="24.6640625" style="799" customWidth="1"/>
    <col min="5130" max="5131" width="9.33203125" style="799"/>
    <col min="5132" max="5132" width="13.5" style="799" customWidth="1"/>
    <col min="5133" max="5383" width="9.33203125" style="799"/>
    <col min="5384" max="5384" width="7.33203125" style="799" customWidth="1"/>
    <col min="5385" max="5385" width="24.6640625" style="799" customWidth="1"/>
    <col min="5386" max="5387" width="9.33203125" style="799"/>
    <col min="5388" max="5388" width="13.5" style="799" customWidth="1"/>
    <col min="5389" max="5639" width="9.33203125" style="799"/>
    <col min="5640" max="5640" width="7.33203125" style="799" customWidth="1"/>
    <col min="5641" max="5641" width="24.6640625" style="799" customWidth="1"/>
    <col min="5642" max="5643" width="9.33203125" style="799"/>
    <col min="5644" max="5644" width="13.5" style="799" customWidth="1"/>
    <col min="5645" max="5895" width="9.33203125" style="799"/>
    <col min="5896" max="5896" width="7.33203125" style="799" customWidth="1"/>
    <col min="5897" max="5897" width="24.6640625" style="799" customWidth="1"/>
    <col min="5898" max="5899" width="9.33203125" style="799"/>
    <col min="5900" max="5900" width="13.5" style="799" customWidth="1"/>
    <col min="5901" max="6151" width="9.33203125" style="799"/>
    <col min="6152" max="6152" width="7.33203125" style="799" customWidth="1"/>
    <col min="6153" max="6153" width="24.6640625" style="799" customWidth="1"/>
    <col min="6154" max="6155" width="9.33203125" style="799"/>
    <col min="6156" max="6156" width="13.5" style="799" customWidth="1"/>
    <col min="6157" max="6407" width="9.33203125" style="799"/>
    <col min="6408" max="6408" width="7.33203125" style="799" customWidth="1"/>
    <col min="6409" max="6409" width="24.6640625" style="799" customWidth="1"/>
    <col min="6410" max="6411" width="9.33203125" style="799"/>
    <col min="6412" max="6412" width="13.5" style="799" customWidth="1"/>
    <col min="6413" max="6663" width="9.33203125" style="799"/>
    <col min="6664" max="6664" width="7.33203125" style="799" customWidth="1"/>
    <col min="6665" max="6665" width="24.6640625" style="799" customWidth="1"/>
    <col min="6666" max="6667" width="9.33203125" style="799"/>
    <col min="6668" max="6668" width="13.5" style="799" customWidth="1"/>
    <col min="6669" max="6919" width="9.33203125" style="799"/>
    <col min="6920" max="6920" width="7.33203125" style="799" customWidth="1"/>
    <col min="6921" max="6921" width="24.6640625" style="799" customWidth="1"/>
    <col min="6922" max="6923" width="9.33203125" style="799"/>
    <col min="6924" max="6924" width="13.5" style="799" customWidth="1"/>
    <col min="6925" max="7175" width="9.33203125" style="799"/>
    <col min="7176" max="7176" width="7.33203125" style="799" customWidth="1"/>
    <col min="7177" max="7177" width="24.6640625" style="799" customWidth="1"/>
    <col min="7178" max="7179" width="9.33203125" style="799"/>
    <col min="7180" max="7180" width="13.5" style="799" customWidth="1"/>
    <col min="7181" max="7431" width="9.33203125" style="799"/>
    <col min="7432" max="7432" width="7.33203125" style="799" customWidth="1"/>
    <col min="7433" max="7433" width="24.6640625" style="799" customWidth="1"/>
    <col min="7434" max="7435" width="9.33203125" style="799"/>
    <col min="7436" max="7436" width="13.5" style="799" customWidth="1"/>
    <col min="7437" max="7687" width="9.33203125" style="799"/>
    <col min="7688" max="7688" width="7.33203125" style="799" customWidth="1"/>
    <col min="7689" max="7689" width="24.6640625" style="799" customWidth="1"/>
    <col min="7690" max="7691" width="9.33203125" style="799"/>
    <col min="7692" max="7692" width="13.5" style="799" customWidth="1"/>
    <col min="7693" max="7943" width="9.33203125" style="799"/>
    <col min="7944" max="7944" width="7.33203125" style="799" customWidth="1"/>
    <col min="7945" max="7945" width="24.6640625" style="799" customWidth="1"/>
    <col min="7946" max="7947" width="9.33203125" style="799"/>
    <col min="7948" max="7948" width="13.5" style="799" customWidth="1"/>
    <col min="7949" max="8199" width="9.33203125" style="799"/>
    <col min="8200" max="8200" width="7.33203125" style="799" customWidth="1"/>
    <col min="8201" max="8201" width="24.6640625" style="799" customWidth="1"/>
    <col min="8202" max="8203" width="9.33203125" style="799"/>
    <col min="8204" max="8204" width="13.5" style="799" customWidth="1"/>
    <col min="8205" max="8455" width="9.33203125" style="799"/>
    <col min="8456" max="8456" width="7.33203125" style="799" customWidth="1"/>
    <col min="8457" max="8457" width="24.6640625" style="799" customWidth="1"/>
    <col min="8458" max="8459" width="9.33203125" style="799"/>
    <col min="8460" max="8460" width="13.5" style="799" customWidth="1"/>
    <col min="8461" max="8711" width="9.33203125" style="799"/>
    <col min="8712" max="8712" width="7.33203125" style="799" customWidth="1"/>
    <col min="8713" max="8713" width="24.6640625" style="799" customWidth="1"/>
    <col min="8714" max="8715" width="9.33203125" style="799"/>
    <col min="8716" max="8716" width="13.5" style="799" customWidth="1"/>
    <col min="8717" max="8967" width="9.33203125" style="799"/>
    <col min="8968" max="8968" width="7.33203125" style="799" customWidth="1"/>
    <col min="8969" max="8969" width="24.6640625" style="799" customWidth="1"/>
    <col min="8970" max="8971" width="9.33203125" style="799"/>
    <col min="8972" max="8972" width="13.5" style="799" customWidth="1"/>
    <col min="8973" max="9223" width="9.33203125" style="799"/>
    <col min="9224" max="9224" width="7.33203125" style="799" customWidth="1"/>
    <col min="9225" max="9225" width="24.6640625" style="799" customWidth="1"/>
    <col min="9226" max="9227" width="9.33203125" style="799"/>
    <col min="9228" max="9228" width="13.5" style="799" customWidth="1"/>
    <col min="9229" max="9479" width="9.33203125" style="799"/>
    <col min="9480" max="9480" width="7.33203125" style="799" customWidth="1"/>
    <col min="9481" max="9481" width="24.6640625" style="799" customWidth="1"/>
    <col min="9482" max="9483" width="9.33203125" style="799"/>
    <col min="9484" max="9484" width="13.5" style="799" customWidth="1"/>
    <col min="9485" max="9735" width="9.33203125" style="799"/>
    <col min="9736" max="9736" width="7.33203125" style="799" customWidth="1"/>
    <col min="9737" max="9737" width="24.6640625" style="799" customWidth="1"/>
    <col min="9738" max="9739" width="9.33203125" style="799"/>
    <col min="9740" max="9740" width="13.5" style="799" customWidth="1"/>
    <col min="9741" max="9991" width="9.33203125" style="799"/>
    <col min="9992" max="9992" width="7.33203125" style="799" customWidth="1"/>
    <col min="9993" max="9993" width="24.6640625" style="799" customWidth="1"/>
    <col min="9994" max="9995" width="9.33203125" style="799"/>
    <col min="9996" max="9996" width="13.5" style="799" customWidth="1"/>
    <col min="9997" max="10247" width="9.33203125" style="799"/>
    <col min="10248" max="10248" width="7.33203125" style="799" customWidth="1"/>
    <col min="10249" max="10249" width="24.6640625" style="799" customWidth="1"/>
    <col min="10250" max="10251" width="9.33203125" style="799"/>
    <col min="10252" max="10252" width="13.5" style="799" customWidth="1"/>
    <col min="10253" max="10503" width="9.33203125" style="799"/>
    <col min="10504" max="10504" width="7.33203125" style="799" customWidth="1"/>
    <col min="10505" max="10505" width="24.6640625" style="799" customWidth="1"/>
    <col min="10506" max="10507" width="9.33203125" style="799"/>
    <col min="10508" max="10508" width="13.5" style="799" customWidth="1"/>
    <col min="10509" max="10759" width="9.33203125" style="799"/>
    <col min="10760" max="10760" width="7.33203125" style="799" customWidth="1"/>
    <col min="10761" max="10761" width="24.6640625" style="799" customWidth="1"/>
    <col min="10762" max="10763" width="9.33203125" style="799"/>
    <col min="10764" max="10764" width="13.5" style="799" customWidth="1"/>
    <col min="10765" max="11015" width="9.33203125" style="799"/>
    <col min="11016" max="11016" width="7.33203125" style="799" customWidth="1"/>
    <col min="11017" max="11017" width="24.6640625" style="799" customWidth="1"/>
    <col min="11018" max="11019" width="9.33203125" style="799"/>
    <col min="11020" max="11020" width="13.5" style="799" customWidth="1"/>
    <col min="11021" max="11271" width="9.33203125" style="799"/>
    <col min="11272" max="11272" width="7.33203125" style="799" customWidth="1"/>
    <col min="11273" max="11273" width="24.6640625" style="799" customWidth="1"/>
    <col min="11274" max="11275" width="9.33203125" style="799"/>
    <col min="11276" max="11276" width="13.5" style="799" customWidth="1"/>
    <col min="11277" max="11527" width="9.33203125" style="799"/>
    <col min="11528" max="11528" width="7.33203125" style="799" customWidth="1"/>
    <col min="11529" max="11529" width="24.6640625" style="799" customWidth="1"/>
    <col min="11530" max="11531" width="9.33203125" style="799"/>
    <col min="11532" max="11532" width="13.5" style="799" customWidth="1"/>
    <col min="11533" max="11783" width="9.33203125" style="799"/>
    <col min="11784" max="11784" width="7.33203125" style="799" customWidth="1"/>
    <col min="11785" max="11785" width="24.6640625" style="799" customWidth="1"/>
    <col min="11786" max="11787" width="9.33203125" style="799"/>
    <col min="11788" max="11788" width="13.5" style="799" customWidth="1"/>
    <col min="11789" max="12039" width="9.33203125" style="799"/>
    <col min="12040" max="12040" width="7.33203125" style="799" customWidth="1"/>
    <col min="12041" max="12041" width="24.6640625" style="799" customWidth="1"/>
    <col min="12042" max="12043" width="9.33203125" style="799"/>
    <col min="12044" max="12044" width="13.5" style="799" customWidth="1"/>
    <col min="12045" max="12295" width="9.33203125" style="799"/>
    <col min="12296" max="12296" width="7.33203125" style="799" customWidth="1"/>
    <col min="12297" max="12297" width="24.6640625" style="799" customWidth="1"/>
    <col min="12298" max="12299" width="9.33203125" style="799"/>
    <col min="12300" max="12300" width="13.5" style="799" customWidth="1"/>
    <col min="12301" max="12551" width="9.33203125" style="799"/>
    <col min="12552" max="12552" width="7.33203125" style="799" customWidth="1"/>
    <col min="12553" max="12553" width="24.6640625" style="799" customWidth="1"/>
    <col min="12554" max="12555" width="9.33203125" style="799"/>
    <col min="12556" max="12556" width="13.5" style="799" customWidth="1"/>
    <col min="12557" max="12807" width="9.33203125" style="799"/>
    <col min="12808" max="12808" width="7.33203125" style="799" customWidth="1"/>
    <col min="12809" max="12809" width="24.6640625" style="799" customWidth="1"/>
    <col min="12810" max="12811" width="9.33203125" style="799"/>
    <col min="12812" max="12812" width="13.5" style="799" customWidth="1"/>
    <col min="12813" max="13063" width="9.33203125" style="799"/>
    <col min="13064" max="13064" width="7.33203125" style="799" customWidth="1"/>
    <col min="13065" max="13065" width="24.6640625" style="799" customWidth="1"/>
    <col min="13066" max="13067" width="9.33203125" style="799"/>
    <col min="13068" max="13068" width="13.5" style="799" customWidth="1"/>
    <col min="13069" max="13319" width="9.33203125" style="799"/>
    <col min="13320" max="13320" width="7.33203125" style="799" customWidth="1"/>
    <col min="13321" max="13321" width="24.6640625" style="799" customWidth="1"/>
    <col min="13322" max="13323" width="9.33203125" style="799"/>
    <col min="13324" max="13324" width="13.5" style="799" customWidth="1"/>
    <col min="13325" max="13575" width="9.33203125" style="799"/>
    <col min="13576" max="13576" width="7.33203125" style="799" customWidth="1"/>
    <col min="13577" max="13577" width="24.6640625" style="799" customWidth="1"/>
    <col min="13578" max="13579" width="9.33203125" style="799"/>
    <col min="13580" max="13580" width="13.5" style="799" customWidth="1"/>
    <col min="13581" max="13831" width="9.33203125" style="799"/>
    <col min="13832" max="13832" width="7.33203125" style="799" customWidth="1"/>
    <col min="13833" max="13833" width="24.6640625" style="799" customWidth="1"/>
    <col min="13834" max="13835" width="9.33203125" style="799"/>
    <col min="13836" max="13836" width="13.5" style="799" customWidth="1"/>
    <col min="13837" max="14087" width="9.33203125" style="799"/>
    <col min="14088" max="14088" width="7.33203125" style="799" customWidth="1"/>
    <col min="14089" max="14089" width="24.6640625" style="799" customWidth="1"/>
    <col min="14090" max="14091" width="9.33203125" style="799"/>
    <col min="14092" max="14092" width="13.5" style="799" customWidth="1"/>
    <col min="14093" max="14343" width="9.33203125" style="799"/>
    <col min="14344" max="14344" width="7.33203125" style="799" customWidth="1"/>
    <col min="14345" max="14345" width="24.6640625" style="799" customWidth="1"/>
    <col min="14346" max="14347" width="9.33203125" style="799"/>
    <col min="14348" max="14348" width="13.5" style="799" customWidth="1"/>
    <col min="14349" max="14599" width="9.33203125" style="799"/>
    <col min="14600" max="14600" width="7.33203125" style="799" customWidth="1"/>
    <col min="14601" max="14601" width="24.6640625" style="799" customWidth="1"/>
    <col min="14602" max="14603" width="9.33203125" style="799"/>
    <col min="14604" max="14604" width="13.5" style="799" customWidth="1"/>
    <col min="14605" max="14855" width="9.33203125" style="799"/>
    <col min="14856" max="14856" width="7.33203125" style="799" customWidth="1"/>
    <col min="14857" max="14857" width="24.6640625" style="799" customWidth="1"/>
    <col min="14858" max="14859" width="9.33203125" style="799"/>
    <col min="14860" max="14860" width="13.5" style="799" customWidth="1"/>
    <col min="14861" max="15111" width="9.33203125" style="799"/>
    <col min="15112" max="15112" width="7.33203125" style="799" customWidth="1"/>
    <col min="15113" max="15113" width="24.6640625" style="799" customWidth="1"/>
    <col min="15114" max="15115" width="9.33203125" style="799"/>
    <col min="15116" max="15116" width="13.5" style="799" customWidth="1"/>
    <col min="15117" max="15367" width="9.33203125" style="799"/>
    <col min="15368" max="15368" width="7.33203125" style="799" customWidth="1"/>
    <col min="15369" max="15369" width="24.6640625" style="799" customWidth="1"/>
    <col min="15370" max="15371" width="9.33203125" style="799"/>
    <col min="15372" max="15372" width="13.5" style="799" customWidth="1"/>
    <col min="15373" max="15623" width="9.33203125" style="799"/>
    <col min="15624" max="15624" width="7.33203125" style="799" customWidth="1"/>
    <col min="15625" max="15625" width="24.6640625" style="799" customWidth="1"/>
    <col min="15626" max="15627" width="9.33203125" style="799"/>
    <col min="15628" max="15628" width="13.5" style="799" customWidth="1"/>
    <col min="15629" max="15879" width="9.33203125" style="799"/>
    <col min="15880" max="15880" width="7.33203125" style="799" customWidth="1"/>
    <col min="15881" max="15881" width="24.6640625" style="799" customWidth="1"/>
    <col min="15882" max="15883" width="9.33203125" style="799"/>
    <col min="15884" max="15884" width="13.5" style="799" customWidth="1"/>
    <col min="15885" max="16135" width="9.33203125" style="799"/>
    <col min="16136" max="16136" width="7.33203125" style="799" customWidth="1"/>
    <col min="16137" max="16137" width="24.6640625" style="799" customWidth="1"/>
    <col min="16138" max="16139" width="9.33203125" style="799"/>
    <col min="16140" max="16140" width="13.5" style="799" customWidth="1"/>
    <col min="16141" max="16384" width="9.33203125" style="799"/>
  </cols>
  <sheetData>
    <row r="1" spans="1:25" ht="12" customHeight="1">
      <c r="A1" s="798"/>
    </row>
    <row r="2" spans="1:25" s="802" customFormat="1" ht="15.75" hidden="1" customHeight="1">
      <c r="A2" s="800"/>
      <c r="B2" s="800"/>
      <c r="C2" s="800"/>
      <c r="D2" s="800"/>
      <c r="E2" s="800"/>
      <c r="F2" s="800"/>
      <c r="G2" s="800"/>
      <c r="H2" s="800"/>
      <c r="I2" s="801"/>
    </row>
    <row r="3" spans="1:25" s="803" customFormat="1" ht="34.5" customHeight="1">
      <c r="A3" s="836" t="s">
        <v>352</v>
      </c>
      <c r="B3" s="837"/>
      <c r="C3" s="837"/>
      <c r="D3" s="837"/>
      <c r="E3" s="837"/>
      <c r="F3" s="837"/>
      <c r="G3" s="837"/>
      <c r="H3" s="837"/>
      <c r="I3" s="837"/>
      <c r="J3" s="830"/>
    </row>
    <row r="4" spans="1:25" s="803" customFormat="1" ht="45.75" customHeight="1">
      <c r="A4" s="836" t="s">
        <v>1984</v>
      </c>
      <c r="B4" s="837"/>
      <c r="C4" s="837"/>
      <c r="D4" s="837"/>
      <c r="E4" s="837"/>
      <c r="F4" s="837"/>
      <c r="G4" s="837"/>
      <c r="H4" s="837"/>
      <c r="I4" s="837"/>
      <c r="J4" s="831"/>
      <c r="P4" s="851"/>
      <c r="Q4" s="852"/>
      <c r="R4" s="852"/>
      <c r="S4" s="852"/>
      <c r="T4" s="852"/>
      <c r="U4" s="852"/>
      <c r="V4" s="852"/>
      <c r="W4" s="852"/>
      <c r="X4" s="852"/>
      <c r="Y4" s="853"/>
    </row>
    <row r="5" spans="1:25" s="803" customFormat="1" ht="6" customHeight="1">
      <c r="A5" s="859" t="s">
        <v>1975</v>
      </c>
      <c r="B5" s="859"/>
      <c r="C5" s="859"/>
      <c r="D5" s="859"/>
      <c r="E5" s="859"/>
      <c r="F5" s="859"/>
      <c r="G5" s="859"/>
      <c r="H5" s="859"/>
      <c r="I5" s="860"/>
    </row>
    <row r="6" spans="1:25" s="804" customFormat="1" ht="3" customHeight="1">
      <c r="A6" s="861"/>
      <c r="B6" s="861"/>
      <c r="C6" s="861"/>
      <c r="D6" s="861"/>
      <c r="E6" s="861"/>
      <c r="F6" s="861"/>
      <c r="G6" s="861"/>
      <c r="H6" s="861"/>
      <c r="I6" s="861"/>
    </row>
    <row r="9" spans="1:25" hidden="1"/>
    <row r="10" spans="1:25" hidden="1"/>
    <row r="11" spans="1:25" hidden="1"/>
    <row r="12" spans="1:25" hidden="1"/>
    <row r="13" spans="1:25" hidden="1"/>
    <row r="17" spans="1:13" ht="106.5" customHeight="1">
      <c r="A17" s="862"/>
      <c r="B17" s="863"/>
      <c r="C17" s="863"/>
      <c r="D17" s="863"/>
      <c r="E17" s="863"/>
      <c r="F17" s="863"/>
      <c r="G17" s="863"/>
      <c r="H17" s="863"/>
      <c r="I17" s="863"/>
    </row>
    <row r="18" spans="1:13" hidden="1"/>
    <row r="19" spans="1:13" s="805" customFormat="1" ht="30">
      <c r="A19" s="864" t="s">
        <v>1976</v>
      </c>
      <c r="B19" s="864"/>
      <c r="C19" s="864"/>
      <c r="D19" s="864"/>
      <c r="E19" s="864"/>
      <c r="F19" s="864"/>
      <c r="G19" s="864"/>
      <c r="H19" s="864"/>
      <c r="I19" s="864"/>
    </row>
    <row r="20" spans="1:13" s="806" customFormat="1" ht="27.75" customHeight="1">
      <c r="A20" s="844" t="s">
        <v>320</v>
      </c>
      <c r="B20" s="844"/>
      <c r="C20" s="844"/>
      <c r="D20" s="844"/>
      <c r="E20" s="844"/>
      <c r="F20" s="844"/>
      <c r="G20" s="844"/>
      <c r="H20" s="844"/>
      <c r="I20" s="844"/>
    </row>
    <row r="21" spans="1:13" ht="17.25" hidden="1">
      <c r="A21" s="845"/>
      <c r="B21" s="845"/>
      <c r="C21" s="845"/>
      <c r="D21" s="845"/>
      <c r="E21" s="845"/>
      <c r="F21" s="845"/>
      <c r="G21" s="845"/>
      <c r="H21" s="845"/>
      <c r="I21" s="845"/>
    </row>
    <row r="22" spans="1:13" s="807" customFormat="1" ht="3.75" customHeight="1">
      <c r="A22" s="846" t="s">
        <v>1977</v>
      </c>
      <c r="B22" s="846"/>
      <c r="C22" s="846"/>
      <c r="D22" s="846"/>
      <c r="E22" s="846"/>
      <c r="F22" s="846"/>
      <c r="G22" s="846"/>
      <c r="H22" s="846"/>
      <c r="I22" s="846"/>
    </row>
    <row r="23" spans="1:13" ht="38.25" customHeight="1">
      <c r="A23" s="807"/>
      <c r="B23" s="807"/>
      <c r="C23" s="807"/>
      <c r="D23" s="807"/>
      <c r="E23" s="807"/>
      <c r="F23" s="807"/>
      <c r="G23" s="807"/>
      <c r="H23" s="807"/>
      <c r="I23" s="807"/>
    </row>
    <row r="24" spans="1:13" s="802" customFormat="1" ht="8.25" customHeight="1">
      <c r="A24" s="808"/>
      <c r="B24" s="808"/>
      <c r="C24" s="808"/>
      <c r="D24" s="808"/>
      <c r="E24" s="808"/>
      <c r="F24" s="808"/>
      <c r="G24" s="808"/>
      <c r="H24" s="808"/>
      <c r="I24" s="808"/>
      <c r="J24" s="809"/>
    </row>
    <row r="25" spans="1:13" s="811" customFormat="1" ht="8.25" customHeight="1">
      <c r="A25" s="847"/>
      <c r="B25" s="847"/>
      <c r="C25" s="847"/>
      <c r="D25" s="847"/>
      <c r="E25" s="847"/>
      <c r="F25" s="847"/>
      <c r="G25" s="847"/>
      <c r="H25" s="847"/>
      <c r="I25" s="847"/>
      <c r="J25" s="810"/>
      <c r="K25" s="810"/>
      <c r="L25" s="810"/>
      <c r="M25" s="810"/>
    </row>
    <row r="26" spans="1:13" s="812" customFormat="1" ht="8.25" customHeight="1">
      <c r="A26" s="857"/>
      <c r="B26" s="857"/>
      <c r="C26" s="857"/>
      <c r="D26" s="857"/>
      <c r="E26" s="857"/>
      <c r="F26" s="857"/>
      <c r="G26" s="857"/>
      <c r="H26" s="857"/>
      <c r="I26" s="857"/>
      <c r="J26" s="857"/>
    </row>
    <row r="27" spans="1:13" s="30" customFormat="1" ht="24.75" customHeight="1">
      <c r="A27" s="858"/>
      <c r="B27" s="858"/>
      <c r="C27" s="858"/>
      <c r="D27" s="858"/>
      <c r="E27" s="858"/>
      <c r="F27" s="858"/>
      <c r="G27" s="858"/>
      <c r="H27" s="858"/>
      <c r="I27" s="858"/>
      <c r="J27" s="31"/>
    </row>
    <row r="28" spans="1:13" s="812" customFormat="1" ht="24" customHeight="1">
      <c r="A28" s="841"/>
      <c r="B28" s="841"/>
      <c r="C28" s="841"/>
      <c r="D28" s="841"/>
      <c r="E28" s="841"/>
      <c r="F28" s="841"/>
      <c r="G28" s="841"/>
      <c r="H28" s="841"/>
      <c r="I28" s="841"/>
      <c r="J28" s="841"/>
    </row>
    <row r="29" spans="1:13" s="812" customFormat="1" ht="33" customHeight="1">
      <c r="A29" s="813"/>
      <c r="B29" s="813"/>
      <c r="C29" s="813"/>
      <c r="D29" s="813"/>
      <c r="E29" s="813"/>
      <c r="F29" s="813"/>
      <c r="G29" s="813"/>
      <c r="H29" s="813"/>
      <c r="I29" s="813"/>
      <c r="J29" s="813"/>
    </row>
    <row r="30" spans="1:13" s="812" customFormat="1" ht="15.75">
      <c r="A30" s="842"/>
      <c r="B30" s="842"/>
      <c r="C30" s="842"/>
      <c r="D30" s="842"/>
      <c r="E30" s="842"/>
      <c r="F30" s="842"/>
      <c r="G30" s="842"/>
      <c r="H30" s="842"/>
      <c r="I30" s="842"/>
      <c r="J30" s="842"/>
    </row>
    <row r="31" spans="1:13" ht="15" customHeight="1">
      <c r="B31" s="814"/>
      <c r="C31" s="815"/>
      <c r="D31" s="815"/>
      <c r="E31" s="815"/>
      <c r="F31" s="815"/>
      <c r="G31" s="815"/>
      <c r="H31" s="815"/>
      <c r="I31" s="815"/>
    </row>
    <row r="32" spans="1:13" ht="12.75" hidden="1" customHeight="1"/>
    <row r="33" spans="1:17" ht="12.75" hidden="1" customHeight="1"/>
    <row r="34" spans="1:17" ht="12.75" hidden="1" customHeight="1"/>
    <row r="35" spans="1:17" ht="12.75" hidden="1" customHeight="1"/>
    <row r="36" spans="1:17" s="805" customFormat="1" ht="30" customHeight="1">
      <c r="A36" s="838" t="s">
        <v>1978</v>
      </c>
      <c r="B36" s="838"/>
      <c r="C36" s="816"/>
      <c r="D36" s="817"/>
      <c r="E36" s="843"/>
      <c r="F36" s="843"/>
      <c r="G36" s="843"/>
      <c r="H36" s="843"/>
      <c r="I36" s="843"/>
    </row>
    <row r="37" spans="1:17" s="805" customFormat="1" ht="30" customHeight="1">
      <c r="A37" s="838" t="s">
        <v>1979</v>
      </c>
      <c r="B37" s="838"/>
      <c r="C37" s="816"/>
      <c r="D37" s="817"/>
      <c r="E37" s="840"/>
      <c r="F37" s="840"/>
      <c r="G37" s="840"/>
      <c r="H37" s="840"/>
      <c r="I37" s="840"/>
    </row>
    <row r="38" spans="1:17" s="819" customFormat="1" ht="30" customHeight="1">
      <c r="A38" s="838" t="s">
        <v>1980</v>
      </c>
      <c r="B38" s="838"/>
      <c r="C38" s="839"/>
      <c r="D38" s="818"/>
      <c r="E38" s="840"/>
      <c r="F38" s="840"/>
      <c r="G38" s="840"/>
      <c r="H38" s="840"/>
      <c r="I38" s="840"/>
    </row>
    <row r="39" spans="1:17" s="821" customFormat="1" ht="30" customHeight="1">
      <c r="A39" s="838" t="s">
        <v>1981</v>
      </c>
      <c r="B39" s="838"/>
      <c r="C39" s="838"/>
      <c r="D39" s="820"/>
      <c r="E39" s="840"/>
      <c r="F39" s="840"/>
      <c r="G39" s="840"/>
      <c r="H39" s="840"/>
      <c r="I39" s="840"/>
    </row>
    <row r="40" spans="1:17" s="805" customFormat="1" ht="16.5" hidden="1">
      <c r="A40" s="822"/>
      <c r="B40" s="822"/>
      <c r="C40" s="822"/>
      <c r="D40" s="823"/>
      <c r="E40" s="823"/>
      <c r="F40" s="823"/>
      <c r="G40" s="823"/>
      <c r="H40" s="823"/>
      <c r="I40" s="823"/>
    </row>
    <row r="41" spans="1:17" s="805" customFormat="1" ht="16.5" hidden="1">
      <c r="A41" s="822"/>
      <c r="B41" s="822"/>
      <c r="C41" s="822"/>
      <c r="D41" s="823"/>
      <c r="E41" s="823"/>
      <c r="F41" s="823"/>
      <c r="G41" s="823"/>
      <c r="H41" s="823"/>
      <c r="I41" s="823"/>
    </row>
    <row r="42" spans="1:17" s="805" customFormat="1" ht="16.5" hidden="1">
      <c r="A42" s="822"/>
      <c r="B42" s="822"/>
      <c r="C42" s="822"/>
      <c r="D42" s="823"/>
      <c r="E42" s="823"/>
      <c r="F42" s="823"/>
      <c r="G42" s="823"/>
      <c r="H42" s="823"/>
      <c r="I42" s="823"/>
    </row>
    <row r="43" spans="1:17" s="805" customFormat="1" ht="29.25" customHeight="1">
      <c r="A43" s="854"/>
      <c r="B43" s="854"/>
      <c r="C43" s="854"/>
      <c r="D43" s="854"/>
      <c r="E43" s="823"/>
      <c r="F43" s="855"/>
      <c r="G43" s="855"/>
      <c r="H43" s="856"/>
      <c r="I43" s="856"/>
    </row>
    <row r="44" spans="1:17" s="805" customFormat="1" ht="15.75" customHeight="1">
      <c r="A44" s="848"/>
      <c r="B44" s="848"/>
      <c r="C44" s="824"/>
      <c r="D44" s="824"/>
      <c r="E44" s="824"/>
      <c r="F44" s="848"/>
      <c r="G44" s="848"/>
      <c r="H44" s="849"/>
      <c r="I44" s="849"/>
    </row>
    <row r="45" spans="1:17" s="829" customFormat="1" ht="18" customHeight="1">
      <c r="A45" s="825" t="s">
        <v>1982</v>
      </c>
      <c r="B45" s="825"/>
      <c r="C45" s="826"/>
      <c r="D45" s="827"/>
      <c r="E45" s="850" t="s">
        <v>1983</v>
      </c>
      <c r="F45" s="850"/>
      <c r="G45" s="850"/>
      <c r="H45" s="827"/>
      <c r="I45" s="827"/>
      <c r="J45" s="828"/>
      <c r="K45" s="828"/>
      <c r="L45" s="828"/>
      <c r="M45" s="828"/>
      <c r="N45" s="828"/>
      <c r="O45" s="828"/>
      <c r="P45" s="828"/>
      <c r="Q45" s="828"/>
    </row>
  </sheetData>
  <mergeCells count="30">
    <mergeCell ref="A44:B44"/>
    <mergeCell ref="F44:G44"/>
    <mergeCell ref="H44:I44"/>
    <mergeCell ref="E45:G45"/>
    <mergeCell ref="P4:Y4"/>
    <mergeCell ref="A43:D43"/>
    <mergeCell ref="F43:G43"/>
    <mergeCell ref="H43:I43"/>
    <mergeCell ref="A26:J26"/>
    <mergeCell ref="A27:I27"/>
    <mergeCell ref="A5:I5"/>
    <mergeCell ref="A6:I6"/>
    <mergeCell ref="A17:I17"/>
    <mergeCell ref="A19:I19"/>
    <mergeCell ref="A3:I3"/>
    <mergeCell ref="A4:I4"/>
    <mergeCell ref="A38:C38"/>
    <mergeCell ref="E38:I38"/>
    <mergeCell ref="A39:C39"/>
    <mergeCell ref="E39:I39"/>
    <mergeCell ref="A28:J28"/>
    <mergeCell ref="A30:J30"/>
    <mergeCell ref="A36:B36"/>
    <mergeCell ref="E36:I36"/>
    <mergeCell ref="A37:B37"/>
    <mergeCell ref="E37:I37"/>
    <mergeCell ref="A20:I20"/>
    <mergeCell ref="A21:I21"/>
    <mergeCell ref="A22:I22"/>
    <mergeCell ref="A25:I25"/>
  </mergeCells>
  <printOptions horizontalCentered="1"/>
  <pageMargins left="0.98425196850393704" right="0.23622047244094491" top="0.98425196850393704"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22"/>
  <sheetViews>
    <sheetView showGridLines="0" view="pageBreakPreview" zoomScale="85" zoomScaleNormal="100" zoomScaleSheetLayoutView="85" workbookViewId="0">
      <selection activeCell="Y116" sqref="Y116"/>
    </sheetView>
  </sheetViews>
  <sheetFormatPr defaultRowHeight="11.25"/>
  <cols>
    <col min="1" max="1" width="8.33203125" style="81" customWidth="1"/>
    <col min="2" max="2" width="1.6640625" style="81" customWidth="1"/>
    <col min="3" max="3" width="4.1640625" style="81" customWidth="1"/>
    <col min="4" max="4" width="4.33203125" style="81" customWidth="1"/>
    <col min="5" max="5" width="17.1640625" style="81" customWidth="1"/>
    <col min="6" max="6" width="100.83203125" style="81" customWidth="1"/>
    <col min="7" max="7" width="8.6640625" style="81" customWidth="1"/>
    <col min="8" max="8" width="11.1640625" style="81" customWidth="1"/>
    <col min="9" max="9" width="14.1640625" style="81" customWidth="1"/>
    <col min="10" max="10" width="23.5" style="81" customWidth="1"/>
    <col min="11" max="11" width="15.5" style="81" hidden="1" customWidth="1"/>
    <col min="12" max="12" width="9.33203125" style="81" customWidth="1"/>
    <col min="13" max="13" width="10.83203125" style="81" hidden="1" customWidth="1"/>
    <col min="14" max="14" width="9.33203125" style="81"/>
    <col min="15" max="20" width="14.1640625" style="81" hidden="1" customWidth="1"/>
    <col min="21" max="21" width="16.33203125" style="81" hidden="1" customWidth="1"/>
    <col min="22" max="22" width="12.33203125" style="81" customWidth="1"/>
    <col min="23" max="23" width="16.33203125" style="81" customWidth="1"/>
    <col min="24" max="24" width="12.33203125" style="81" customWidth="1"/>
    <col min="25" max="25" width="15" style="81" customWidth="1"/>
    <col min="26" max="26" width="11" style="81" customWidth="1"/>
    <col min="27" max="27" width="15" style="81" customWidth="1"/>
    <col min="28" max="28" width="16.33203125" style="81" customWidth="1"/>
    <col min="29" max="29" width="11" style="81" customWidth="1"/>
    <col min="30" max="30" width="15" style="81" customWidth="1"/>
    <col min="31" max="31" width="16.33203125" style="81" customWidth="1"/>
    <col min="32" max="16384" width="9.33203125" style="81"/>
  </cols>
  <sheetData>
    <row r="2" spans="2:46" ht="36.950000000000003" customHeight="1">
      <c r="L2" s="915" t="s">
        <v>689</v>
      </c>
      <c r="M2" s="894"/>
      <c r="N2" s="894"/>
      <c r="O2" s="894"/>
      <c r="P2" s="894"/>
      <c r="Q2" s="894"/>
      <c r="R2" s="894"/>
      <c r="S2" s="894"/>
      <c r="T2" s="894"/>
      <c r="U2" s="894"/>
      <c r="V2" s="894"/>
      <c r="AT2" s="82" t="s">
        <v>1089</v>
      </c>
    </row>
    <row r="3" spans="2:46" ht="6.95" hidden="1" customHeight="1">
      <c r="B3" s="83"/>
      <c r="C3" s="84"/>
      <c r="D3" s="84"/>
      <c r="E3" s="84"/>
      <c r="F3" s="84"/>
      <c r="G3" s="84"/>
      <c r="H3" s="84"/>
      <c r="I3" s="84"/>
      <c r="J3" s="84"/>
      <c r="K3" s="84"/>
      <c r="L3" s="85"/>
      <c r="AT3" s="82" t="s">
        <v>29</v>
      </c>
    </row>
    <row r="4" spans="2:46" ht="24.95" hidden="1" customHeight="1">
      <c r="B4" s="85"/>
      <c r="D4" s="304" t="s">
        <v>438</v>
      </c>
      <c r="L4" s="85"/>
      <c r="M4" s="305" t="s">
        <v>4</v>
      </c>
      <c r="AT4" s="82" t="s">
        <v>1</v>
      </c>
    </row>
    <row r="5" spans="2:46" ht="6.95" hidden="1" customHeight="1">
      <c r="B5" s="85"/>
      <c r="L5" s="85"/>
    </row>
    <row r="6" spans="2:46" ht="12" hidden="1" customHeight="1">
      <c r="B6" s="85"/>
      <c r="D6" s="306" t="s">
        <v>5</v>
      </c>
      <c r="L6" s="85"/>
    </row>
    <row r="7" spans="2:46" ht="16.5" hidden="1" customHeight="1">
      <c r="B7" s="85"/>
      <c r="E7" s="912" t="s">
        <v>1391</v>
      </c>
      <c r="F7" s="913"/>
      <c r="G7" s="913"/>
      <c r="H7" s="913"/>
      <c r="L7" s="85"/>
    </row>
    <row r="8" spans="2:46" s="88" customFormat="1" ht="12" hidden="1" customHeight="1">
      <c r="B8" s="89"/>
      <c r="D8" s="306" t="s">
        <v>609</v>
      </c>
      <c r="L8" s="89"/>
    </row>
    <row r="9" spans="2:46" s="88" customFormat="1" ht="36.950000000000003" hidden="1" customHeight="1">
      <c r="B9" s="89"/>
      <c r="E9" s="914" t="s">
        <v>1090</v>
      </c>
      <c r="F9" s="890"/>
      <c r="G9" s="890"/>
      <c r="H9" s="890"/>
      <c r="L9" s="89"/>
    </row>
    <row r="10" spans="2:46" s="88" customFormat="1" hidden="1">
      <c r="B10" s="89"/>
      <c r="L10" s="89"/>
    </row>
    <row r="11" spans="2:46" s="88" customFormat="1" ht="12" hidden="1" customHeight="1">
      <c r="B11" s="89"/>
      <c r="D11" s="306" t="s">
        <v>439</v>
      </c>
      <c r="F11" s="82" t="s">
        <v>0</v>
      </c>
      <c r="I11" s="306" t="s">
        <v>6</v>
      </c>
      <c r="J11" s="82" t="s">
        <v>0</v>
      </c>
      <c r="L11" s="89"/>
    </row>
    <row r="12" spans="2:46" s="88" customFormat="1" ht="12" hidden="1" customHeight="1">
      <c r="B12" s="89"/>
      <c r="D12" s="306" t="s">
        <v>7</v>
      </c>
      <c r="F12" s="82" t="s">
        <v>8</v>
      </c>
      <c r="I12" s="306" t="s">
        <v>9</v>
      </c>
      <c r="J12" s="91" t="s">
        <v>1392</v>
      </c>
      <c r="L12" s="89"/>
    </row>
    <row r="13" spans="2:46" s="88" customFormat="1" ht="10.9" hidden="1" customHeight="1">
      <c r="B13" s="89"/>
      <c r="L13" s="89"/>
    </row>
    <row r="14" spans="2:46" s="88" customFormat="1" ht="12" hidden="1" customHeight="1">
      <c r="B14" s="89"/>
      <c r="D14" s="306" t="s">
        <v>440</v>
      </c>
      <c r="I14" s="306" t="s">
        <v>10</v>
      </c>
      <c r="J14" s="82" t="s">
        <v>0</v>
      </c>
      <c r="L14" s="89"/>
    </row>
    <row r="15" spans="2:46" s="88" customFormat="1" ht="18" hidden="1" customHeight="1">
      <c r="B15" s="89"/>
      <c r="E15" s="82" t="s">
        <v>8</v>
      </c>
      <c r="I15" s="306" t="s">
        <v>11</v>
      </c>
      <c r="J15" s="82" t="s">
        <v>0</v>
      </c>
      <c r="L15" s="89"/>
    </row>
    <row r="16" spans="2:46" s="88" customFormat="1" ht="6.95" hidden="1" customHeight="1">
      <c r="B16" s="89"/>
      <c r="L16" s="89"/>
    </row>
    <row r="17" spans="2:12" s="88" customFormat="1" ht="12" hidden="1" customHeight="1">
      <c r="B17" s="89"/>
      <c r="D17" s="306" t="s">
        <v>441</v>
      </c>
      <c r="I17" s="306" t="s">
        <v>10</v>
      </c>
      <c r="J17" s="82" t="s">
        <v>0</v>
      </c>
      <c r="L17" s="89"/>
    </row>
    <row r="18" spans="2:12" s="88" customFormat="1" ht="18" hidden="1" customHeight="1">
      <c r="B18" s="89"/>
      <c r="E18" s="82" t="s">
        <v>8</v>
      </c>
      <c r="I18" s="306" t="s">
        <v>11</v>
      </c>
      <c r="J18" s="82" t="s">
        <v>0</v>
      </c>
      <c r="L18" s="89"/>
    </row>
    <row r="19" spans="2:12" s="88" customFormat="1" ht="6.95" hidden="1" customHeight="1">
      <c r="B19" s="89"/>
      <c r="L19" s="89"/>
    </row>
    <row r="20" spans="2:12" s="88" customFormat="1" ht="12" hidden="1" customHeight="1">
      <c r="B20" s="89"/>
      <c r="D20" s="306" t="s">
        <v>12</v>
      </c>
      <c r="I20" s="306" t="s">
        <v>10</v>
      </c>
      <c r="J20" s="82" t="s">
        <v>0</v>
      </c>
      <c r="L20" s="89"/>
    </row>
    <row r="21" spans="2:12" s="88" customFormat="1" ht="18" hidden="1" customHeight="1">
      <c r="B21" s="89"/>
      <c r="E21" s="82" t="s">
        <v>8</v>
      </c>
      <c r="I21" s="306" t="s">
        <v>11</v>
      </c>
      <c r="J21" s="82" t="s">
        <v>0</v>
      </c>
      <c r="L21" s="89"/>
    </row>
    <row r="22" spans="2:12" s="88" customFormat="1" ht="6.95" hidden="1" customHeight="1">
      <c r="B22" s="89"/>
      <c r="L22" s="89"/>
    </row>
    <row r="23" spans="2:12" s="88" customFormat="1" ht="12" hidden="1" customHeight="1">
      <c r="B23" s="89"/>
      <c r="D23" s="306" t="s">
        <v>13</v>
      </c>
      <c r="I23" s="306" t="s">
        <v>10</v>
      </c>
      <c r="J23" s="82" t="s">
        <v>0</v>
      </c>
      <c r="L23" s="89"/>
    </row>
    <row r="24" spans="2:12" s="88" customFormat="1" ht="18" hidden="1" customHeight="1">
      <c r="B24" s="89"/>
      <c r="E24" s="82" t="s">
        <v>8</v>
      </c>
      <c r="I24" s="306" t="s">
        <v>11</v>
      </c>
      <c r="J24" s="82" t="s">
        <v>0</v>
      </c>
      <c r="L24" s="89"/>
    </row>
    <row r="25" spans="2:12" s="88" customFormat="1" ht="6.95" hidden="1" customHeight="1">
      <c r="B25" s="89"/>
      <c r="L25" s="89"/>
    </row>
    <row r="26" spans="2:12" s="88" customFormat="1" ht="12" hidden="1" customHeight="1">
      <c r="B26" s="89"/>
      <c r="D26" s="306" t="s">
        <v>14</v>
      </c>
      <c r="L26" s="89"/>
    </row>
    <row r="27" spans="2:12" s="93" customFormat="1" ht="16.5" hidden="1" customHeight="1">
      <c r="B27" s="92"/>
      <c r="E27" s="896" t="s">
        <v>0</v>
      </c>
      <c r="F27" s="896"/>
      <c r="G27" s="896"/>
      <c r="H27" s="896"/>
      <c r="L27" s="92"/>
    </row>
    <row r="28" spans="2:12" s="88" customFormat="1" ht="6.95" hidden="1" customHeight="1">
      <c r="B28" s="89"/>
      <c r="L28" s="89"/>
    </row>
    <row r="29" spans="2:12" s="88" customFormat="1" ht="6.95" hidden="1" customHeight="1">
      <c r="B29" s="89"/>
      <c r="D29" s="95"/>
      <c r="E29" s="95"/>
      <c r="F29" s="95"/>
      <c r="G29" s="95"/>
      <c r="H29" s="95"/>
      <c r="I29" s="95"/>
      <c r="J29" s="95"/>
      <c r="K29" s="95"/>
      <c r="L29" s="89"/>
    </row>
    <row r="30" spans="2:12" s="88" customFormat="1" ht="25.35" hidden="1" customHeight="1">
      <c r="B30" s="89"/>
      <c r="D30" s="307" t="s">
        <v>15</v>
      </c>
      <c r="J30" s="308">
        <f>ROUND(J86, 2)</f>
        <v>0</v>
      </c>
      <c r="L30" s="89"/>
    </row>
    <row r="31" spans="2:12" s="88" customFormat="1" ht="6.95" hidden="1" customHeight="1">
      <c r="B31" s="89"/>
      <c r="D31" s="95"/>
      <c r="E31" s="95"/>
      <c r="F31" s="95"/>
      <c r="G31" s="95"/>
      <c r="H31" s="95"/>
      <c r="I31" s="95"/>
      <c r="J31" s="95"/>
      <c r="K31" s="95"/>
      <c r="L31" s="89"/>
    </row>
    <row r="32" spans="2:12" s="88" customFormat="1" ht="14.45" hidden="1" customHeight="1">
      <c r="B32" s="89"/>
      <c r="F32" s="309" t="s">
        <v>442</v>
      </c>
      <c r="I32" s="309" t="s">
        <v>443</v>
      </c>
      <c r="J32" s="309" t="s">
        <v>444</v>
      </c>
      <c r="L32" s="89"/>
    </row>
    <row r="33" spans="2:12" s="88" customFormat="1" ht="14.45" hidden="1" customHeight="1">
      <c r="B33" s="89"/>
      <c r="D33" s="306" t="s">
        <v>16</v>
      </c>
      <c r="E33" s="306" t="s">
        <v>17</v>
      </c>
      <c r="F33" s="310">
        <f>ROUND((SUM(BE86:BE121)),  2)</f>
        <v>0</v>
      </c>
      <c r="I33" s="311">
        <v>0.21</v>
      </c>
      <c r="J33" s="310">
        <f>ROUND(((SUM(BE86:BE121))*I33),  2)</f>
        <v>0</v>
      </c>
      <c r="L33" s="89"/>
    </row>
    <row r="34" spans="2:12" s="88" customFormat="1" ht="14.45" hidden="1" customHeight="1">
      <c r="B34" s="89"/>
      <c r="E34" s="306" t="s">
        <v>18</v>
      </c>
      <c r="F34" s="310">
        <f>ROUND((SUM(BF86:BF121)),  2)</f>
        <v>0</v>
      </c>
      <c r="I34" s="311">
        <v>0.15</v>
      </c>
      <c r="J34" s="310">
        <f>ROUND(((SUM(BF86:BF121))*I34),  2)</f>
        <v>0</v>
      </c>
      <c r="L34" s="89"/>
    </row>
    <row r="35" spans="2:12" s="88" customFormat="1" ht="14.45" hidden="1" customHeight="1">
      <c r="B35" s="89"/>
      <c r="E35" s="306" t="s">
        <v>19</v>
      </c>
      <c r="F35" s="310">
        <f>ROUND((SUM(BG86:BG121)),  2)</f>
        <v>0</v>
      </c>
      <c r="I35" s="311">
        <v>0.21</v>
      </c>
      <c r="J35" s="310">
        <f>0</f>
        <v>0</v>
      </c>
      <c r="L35" s="89"/>
    </row>
    <row r="36" spans="2:12" s="88" customFormat="1" ht="14.45" hidden="1" customHeight="1">
      <c r="B36" s="89"/>
      <c r="E36" s="306" t="s">
        <v>20</v>
      </c>
      <c r="F36" s="310">
        <f>ROUND((SUM(BH86:BH121)),  2)</f>
        <v>0</v>
      </c>
      <c r="I36" s="311">
        <v>0.15</v>
      </c>
      <c r="J36" s="310">
        <f>0</f>
        <v>0</v>
      </c>
      <c r="L36" s="89"/>
    </row>
    <row r="37" spans="2:12" s="88" customFormat="1" ht="14.45" hidden="1" customHeight="1">
      <c r="B37" s="89"/>
      <c r="E37" s="306" t="s">
        <v>21</v>
      </c>
      <c r="F37" s="310">
        <f>ROUND((SUM(BI86:BI121)),  2)</f>
        <v>0</v>
      </c>
      <c r="I37" s="311">
        <v>0</v>
      </c>
      <c r="J37" s="310">
        <f>0</f>
        <v>0</v>
      </c>
      <c r="L37" s="89"/>
    </row>
    <row r="38" spans="2:12" s="88" customFormat="1" ht="6.95" hidden="1" customHeight="1">
      <c r="B38" s="89"/>
      <c r="L38" s="89"/>
    </row>
    <row r="39" spans="2:12" s="88" customFormat="1" ht="25.35" hidden="1" customHeight="1">
      <c r="B39" s="89"/>
      <c r="C39" s="101"/>
      <c r="D39" s="312" t="s">
        <v>22</v>
      </c>
      <c r="E39" s="103"/>
      <c r="F39" s="103"/>
      <c r="G39" s="313" t="s">
        <v>23</v>
      </c>
      <c r="H39" s="314" t="s">
        <v>24</v>
      </c>
      <c r="I39" s="103"/>
      <c r="J39" s="315">
        <f>SUM(J30:J37)</f>
        <v>0</v>
      </c>
      <c r="K39" s="107"/>
      <c r="L39" s="89"/>
    </row>
    <row r="40" spans="2:12" s="88" customFormat="1" ht="14.45" hidden="1" customHeight="1">
      <c r="B40" s="108"/>
      <c r="C40" s="109"/>
      <c r="D40" s="109"/>
      <c r="E40" s="109"/>
      <c r="F40" s="109"/>
      <c r="G40" s="109"/>
      <c r="H40" s="109"/>
      <c r="I40" s="109"/>
      <c r="J40" s="109"/>
      <c r="K40" s="109"/>
      <c r="L40" s="89"/>
    </row>
    <row r="41" spans="2:12" hidden="1"/>
    <row r="42" spans="2:12" hidden="1"/>
    <row r="43" spans="2:12" hidden="1"/>
    <row r="44" spans="2:12" s="88" customFormat="1" ht="6.95" hidden="1" customHeight="1">
      <c r="B44" s="110"/>
      <c r="C44" s="111"/>
      <c r="D44" s="111"/>
      <c r="E44" s="111"/>
      <c r="F44" s="111"/>
      <c r="G44" s="111"/>
      <c r="H44" s="111"/>
      <c r="I44" s="111"/>
      <c r="J44" s="111"/>
      <c r="K44" s="111"/>
      <c r="L44" s="89"/>
    </row>
    <row r="45" spans="2:12" s="88" customFormat="1" ht="24.95" hidden="1" customHeight="1">
      <c r="B45" s="89"/>
      <c r="C45" s="304" t="s">
        <v>445</v>
      </c>
      <c r="L45" s="89"/>
    </row>
    <row r="46" spans="2:12" s="88" customFormat="1" ht="6.95" hidden="1" customHeight="1">
      <c r="B46" s="89"/>
      <c r="L46" s="89"/>
    </row>
    <row r="47" spans="2:12" s="88" customFormat="1" ht="12" hidden="1" customHeight="1">
      <c r="B47" s="89"/>
      <c r="C47" s="306" t="s">
        <v>5</v>
      </c>
      <c r="L47" s="89"/>
    </row>
    <row r="48" spans="2:12" s="88" customFormat="1" ht="16.5" hidden="1" customHeight="1">
      <c r="B48" s="89"/>
      <c r="E48" s="912" t="str">
        <f>E7</f>
        <v>BUDOVA T TECHNICKÉ UNIVERZITY V LIBERCI - DOPROJEKTOVÁNÍ PROSTOROVÝCH REZERV</v>
      </c>
      <c r="F48" s="913"/>
      <c r="G48" s="913"/>
      <c r="H48" s="913"/>
      <c r="L48" s="89"/>
    </row>
    <row r="49" spans="2:47" s="88" customFormat="1" ht="12" hidden="1" customHeight="1">
      <c r="B49" s="89"/>
      <c r="C49" s="306" t="s">
        <v>609</v>
      </c>
      <c r="L49" s="89"/>
    </row>
    <row r="50" spans="2:47" s="88" customFormat="1" ht="16.5" hidden="1" customHeight="1">
      <c r="B50" s="89"/>
      <c r="E50" s="914" t="str">
        <f>E9</f>
        <v>TU-Lib (1) - Třebízského-doprojektování2019-StlVzduch</v>
      </c>
      <c r="F50" s="890"/>
      <c r="G50" s="890"/>
      <c r="H50" s="890"/>
      <c r="L50" s="89"/>
    </row>
    <row r="51" spans="2:47" s="88" customFormat="1" ht="6.95" hidden="1" customHeight="1">
      <c r="B51" s="89"/>
      <c r="L51" s="89"/>
    </row>
    <row r="52" spans="2:47" s="88" customFormat="1" ht="12" hidden="1" customHeight="1">
      <c r="B52" s="89"/>
      <c r="C52" s="306" t="s">
        <v>7</v>
      </c>
      <c r="F52" s="82" t="str">
        <f>F12</f>
        <v xml:space="preserve"> </v>
      </c>
      <c r="I52" s="306" t="s">
        <v>9</v>
      </c>
      <c r="J52" s="91" t="str">
        <f>IF(J12="","",J12)</f>
        <v>19. 3. 2019</v>
      </c>
      <c r="L52" s="89"/>
    </row>
    <row r="53" spans="2:47" s="88" customFormat="1" ht="6.95" hidden="1" customHeight="1">
      <c r="B53" s="89"/>
      <c r="L53" s="89"/>
    </row>
    <row r="54" spans="2:47" s="88" customFormat="1" ht="13.7" hidden="1" customHeight="1">
      <c r="B54" s="89"/>
      <c r="C54" s="306" t="s">
        <v>440</v>
      </c>
      <c r="F54" s="82" t="str">
        <f>E15</f>
        <v xml:space="preserve"> </v>
      </c>
      <c r="I54" s="306" t="s">
        <v>12</v>
      </c>
      <c r="J54" s="94" t="str">
        <f>E21</f>
        <v xml:space="preserve"> </v>
      </c>
      <c r="L54" s="89"/>
    </row>
    <row r="55" spans="2:47" s="88" customFormat="1" ht="13.7" hidden="1" customHeight="1">
      <c r="B55" s="89"/>
      <c r="C55" s="306" t="s">
        <v>441</v>
      </c>
      <c r="F55" s="82" t="str">
        <f>IF(E18="","",E18)</f>
        <v xml:space="preserve"> </v>
      </c>
      <c r="I55" s="306" t="s">
        <v>13</v>
      </c>
      <c r="J55" s="94" t="str">
        <f>E24</f>
        <v xml:space="preserve"> </v>
      </c>
      <c r="L55" s="89"/>
    </row>
    <row r="56" spans="2:47" s="88" customFormat="1" ht="10.35" hidden="1" customHeight="1">
      <c r="B56" s="89"/>
      <c r="L56" s="89"/>
    </row>
    <row r="57" spans="2:47" s="88" customFormat="1" ht="29.25" hidden="1" customHeight="1">
      <c r="B57" s="89"/>
      <c r="C57" s="316" t="s">
        <v>446</v>
      </c>
      <c r="D57" s="101"/>
      <c r="E57" s="101"/>
      <c r="F57" s="101"/>
      <c r="G57" s="101"/>
      <c r="H57" s="101"/>
      <c r="I57" s="101"/>
      <c r="J57" s="317" t="s">
        <v>30</v>
      </c>
      <c r="K57" s="101"/>
      <c r="L57" s="89"/>
    </row>
    <row r="58" spans="2:47" s="88" customFormat="1" ht="10.35" hidden="1" customHeight="1">
      <c r="B58" s="89"/>
      <c r="L58" s="89"/>
    </row>
    <row r="59" spans="2:47" s="88" customFormat="1" ht="22.9" hidden="1" customHeight="1">
      <c r="B59" s="89"/>
      <c r="C59" s="318" t="s">
        <v>447</v>
      </c>
      <c r="J59" s="308">
        <f>J86</f>
        <v>0</v>
      </c>
      <c r="L59" s="89"/>
      <c r="AU59" s="82" t="s">
        <v>31</v>
      </c>
    </row>
    <row r="60" spans="2:47" s="320" customFormat="1" ht="24.95" hidden="1" customHeight="1">
      <c r="B60" s="319"/>
      <c r="D60" s="321" t="s">
        <v>32</v>
      </c>
      <c r="E60" s="322"/>
      <c r="F60" s="322"/>
      <c r="G60" s="322"/>
      <c r="H60" s="322"/>
      <c r="I60" s="322"/>
      <c r="J60" s="323">
        <f>J87</f>
        <v>0</v>
      </c>
      <c r="L60" s="319"/>
    </row>
    <row r="61" spans="2:47" s="325" customFormat="1" ht="19.899999999999999" hidden="1" customHeight="1">
      <c r="B61" s="324"/>
      <c r="D61" s="326" t="s">
        <v>144</v>
      </c>
      <c r="E61" s="327"/>
      <c r="F61" s="327"/>
      <c r="G61" s="327"/>
      <c r="H61" s="327"/>
      <c r="I61" s="327"/>
      <c r="J61" s="328">
        <f>J88</f>
        <v>0</v>
      </c>
      <c r="L61" s="324"/>
    </row>
    <row r="62" spans="2:47" s="325" customFormat="1" ht="19.899999999999999" hidden="1" customHeight="1">
      <c r="B62" s="324"/>
      <c r="D62" s="326" t="s">
        <v>162</v>
      </c>
      <c r="E62" s="327"/>
      <c r="F62" s="327"/>
      <c r="G62" s="327"/>
      <c r="H62" s="327"/>
      <c r="I62" s="327"/>
      <c r="J62" s="328">
        <f>J91</f>
        <v>0</v>
      </c>
      <c r="L62" s="324"/>
    </row>
    <row r="63" spans="2:47" s="325" customFormat="1" ht="19.899999999999999" hidden="1" customHeight="1">
      <c r="B63" s="324"/>
      <c r="D63" s="326" t="s">
        <v>163</v>
      </c>
      <c r="E63" s="327"/>
      <c r="F63" s="327"/>
      <c r="G63" s="327"/>
      <c r="H63" s="327"/>
      <c r="I63" s="327"/>
      <c r="J63" s="328">
        <f>J102</f>
        <v>0</v>
      </c>
      <c r="L63" s="324"/>
    </row>
    <row r="64" spans="2:47" s="325" customFormat="1" ht="19.899999999999999" hidden="1" customHeight="1">
      <c r="B64" s="324"/>
      <c r="D64" s="326" t="s">
        <v>127</v>
      </c>
      <c r="E64" s="327"/>
      <c r="F64" s="327"/>
      <c r="G64" s="327"/>
      <c r="H64" s="327"/>
      <c r="I64" s="327"/>
      <c r="J64" s="328">
        <f>J105</f>
        <v>0</v>
      </c>
      <c r="L64" s="324"/>
    </row>
    <row r="65" spans="2:12" s="320" customFormat="1" ht="24.95" hidden="1" customHeight="1">
      <c r="B65" s="319"/>
      <c r="D65" s="321" t="s">
        <v>165</v>
      </c>
      <c r="E65" s="322"/>
      <c r="F65" s="322"/>
      <c r="G65" s="322"/>
      <c r="H65" s="322"/>
      <c r="I65" s="322"/>
      <c r="J65" s="323">
        <f>J111</f>
        <v>0</v>
      </c>
      <c r="L65" s="319"/>
    </row>
    <row r="66" spans="2:12" s="320" customFormat="1" ht="24.95" hidden="1" customHeight="1">
      <c r="B66" s="319"/>
      <c r="D66" s="321" t="s">
        <v>166</v>
      </c>
      <c r="E66" s="322"/>
      <c r="F66" s="322"/>
      <c r="G66" s="322"/>
      <c r="H66" s="322"/>
      <c r="I66" s="322"/>
      <c r="J66" s="323">
        <f>J119</f>
        <v>0</v>
      </c>
      <c r="L66" s="319"/>
    </row>
    <row r="67" spans="2:12" s="88" customFormat="1" ht="21.75" hidden="1" customHeight="1">
      <c r="B67" s="89"/>
      <c r="L67" s="89"/>
    </row>
    <row r="68" spans="2:12" s="88" customFormat="1" ht="6.95" hidden="1" customHeight="1">
      <c r="B68" s="108"/>
      <c r="C68" s="109"/>
      <c r="D68" s="109"/>
      <c r="E68" s="109"/>
      <c r="F68" s="109"/>
      <c r="G68" s="109"/>
      <c r="H68" s="109"/>
      <c r="I68" s="109"/>
      <c r="J68" s="109"/>
      <c r="K68" s="109"/>
      <c r="L68" s="89"/>
    </row>
    <row r="69" spans="2:12" hidden="1"/>
    <row r="70" spans="2:12" hidden="1"/>
    <row r="71" spans="2:12" hidden="1"/>
    <row r="72" spans="2:12" s="88" customFormat="1" ht="6.95" customHeight="1">
      <c r="B72" s="110"/>
      <c r="C72" s="111"/>
      <c r="D72" s="111"/>
      <c r="E72" s="111"/>
      <c r="F72" s="111"/>
      <c r="G72" s="111"/>
      <c r="H72" s="111"/>
      <c r="I72" s="111"/>
      <c r="J72" s="111"/>
      <c r="K72" s="111"/>
      <c r="L72" s="89"/>
    </row>
    <row r="73" spans="2:12" s="88" customFormat="1" ht="24.95" customHeight="1">
      <c r="B73" s="89"/>
      <c r="C73" s="304" t="s">
        <v>448</v>
      </c>
      <c r="L73" s="89"/>
    </row>
    <row r="74" spans="2:12" s="88" customFormat="1" ht="6.95" customHeight="1">
      <c r="B74" s="89"/>
      <c r="L74" s="89"/>
    </row>
    <row r="75" spans="2:12" s="88" customFormat="1" ht="12" customHeight="1">
      <c r="B75" s="89"/>
      <c r="C75" s="306" t="s">
        <v>5</v>
      </c>
      <c r="L75" s="89"/>
    </row>
    <row r="76" spans="2:12" s="88" customFormat="1" ht="16.5" customHeight="1">
      <c r="B76" s="89"/>
      <c r="E76" s="912" t="str">
        <f>E7</f>
        <v>BUDOVA T TECHNICKÉ UNIVERZITY V LIBERCI - DOPROJEKTOVÁNÍ PROSTOROVÝCH REZERV</v>
      </c>
      <c r="F76" s="913"/>
      <c r="G76" s="913"/>
      <c r="H76" s="913"/>
      <c r="L76" s="89"/>
    </row>
    <row r="77" spans="2:12" s="88" customFormat="1" ht="12" customHeight="1">
      <c r="B77" s="89"/>
      <c r="C77" s="306" t="s">
        <v>609</v>
      </c>
      <c r="L77" s="89"/>
    </row>
    <row r="78" spans="2:12" s="88" customFormat="1" ht="16.5" customHeight="1">
      <c r="B78" s="89"/>
      <c r="E78" s="914" t="s">
        <v>361</v>
      </c>
      <c r="F78" s="890"/>
      <c r="G78" s="890"/>
      <c r="H78" s="890"/>
      <c r="L78" s="89"/>
    </row>
    <row r="79" spans="2:12" s="88" customFormat="1" ht="6.95" customHeight="1">
      <c r="B79" s="89"/>
      <c r="L79" s="89"/>
    </row>
    <row r="80" spans="2:12" s="88" customFormat="1" ht="12" customHeight="1">
      <c r="B80" s="89"/>
      <c r="C80" s="306" t="s">
        <v>7</v>
      </c>
      <c r="F80" s="82" t="str">
        <f>F12</f>
        <v xml:space="preserve"> </v>
      </c>
      <c r="I80" s="306" t="s">
        <v>9</v>
      </c>
      <c r="J80" s="91" t="str">
        <f>IF(J12="","",J12)</f>
        <v>19. 3. 2019</v>
      </c>
      <c r="L80" s="89"/>
    </row>
    <row r="81" spans="2:65" s="88" customFormat="1" ht="6.95" customHeight="1">
      <c r="B81" s="89"/>
      <c r="L81" s="89"/>
    </row>
    <row r="82" spans="2:65" s="88" customFormat="1" ht="13.7" customHeight="1">
      <c r="B82" s="89"/>
      <c r="C82" s="306" t="s">
        <v>440</v>
      </c>
      <c r="F82" s="82" t="str">
        <f>E15</f>
        <v xml:space="preserve"> </v>
      </c>
      <c r="I82" s="306" t="s">
        <v>12</v>
      </c>
      <c r="J82" s="94" t="str">
        <f>E21</f>
        <v xml:space="preserve"> </v>
      </c>
      <c r="L82" s="89"/>
    </row>
    <row r="83" spans="2:65" s="88" customFormat="1" ht="13.7" customHeight="1">
      <c r="B83" s="89"/>
      <c r="C83" s="306" t="s">
        <v>441</v>
      </c>
      <c r="F83" s="82" t="str">
        <f>IF(E18="","",E18)</f>
        <v xml:space="preserve"> </v>
      </c>
      <c r="I83" s="306" t="s">
        <v>13</v>
      </c>
      <c r="J83" s="94" t="str">
        <f>E24</f>
        <v xml:space="preserve"> </v>
      </c>
      <c r="L83" s="89"/>
    </row>
    <row r="84" spans="2:65" s="88" customFormat="1" ht="10.35" customHeight="1">
      <c r="B84" s="89"/>
      <c r="L84" s="89"/>
    </row>
    <row r="85" spans="2:65" s="133" customFormat="1" ht="29.25" customHeight="1">
      <c r="B85" s="125"/>
      <c r="C85" s="329" t="s">
        <v>33</v>
      </c>
      <c r="D85" s="330" t="s">
        <v>34</v>
      </c>
      <c r="E85" s="330" t="s">
        <v>25</v>
      </c>
      <c r="F85" s="330" t="s">
        <v>35</v>
      </c>
      <c r="G85" s="330" t="s">
        <v>36</v>
      </c>
      <c r="H85" s="330" t="s">
        <v>37</v>
      </c>
      <c r="I85" s="330" t="s">
        <v>38</v>
      </c>
      <c r="J85" s="331" t="s">
        <v>30</v>
      </c>
      <c r="K85" s="332" t="s">
        <v>449</v>
      </c>
      <c r="L85" s="125"/>
      <c r="M85" s="333" t="s">
        <v>0</v>
      </c>
      <c r="N85" s="334" t="s">
        <v>16</v>
      </c>
      <c r="O85" s="334" t="s">
        <v>39</v>
      </c>
      <c r="P85" s="334" t="s">
        <v>40</v>
      </c>
      <c r="Q85" s="334" t="s">
        <v>450</v>
      </c>
      <c r="R85" s="334" t="s">
        <v>451</v>
      </c>
      <c r="S85" s="334" t="s">
        <v>41</v>
      </c>
      <c r="T85" s="335" t="s">
        <v>42</v>
      </c>
    </row>
    <row r="86" spans="2:65" s="88" customFormat="1" ht="22.9" customHeight="1">
      <c r="B86" s="89"/>
      <c r="C86" s="336" t="s">
        <v>452</v>
      </c>
      <c r="J86" s="337">
        <f>BK86</f>
        <v>0</v>
      </c>
      <c r="L86" s="89"/>
      <c r="M86" s="136"/>
      <c r="N86" s="95"/>
      <c r="O86" s="95"/>
      <c r="P86" s="338">
        <f>P87+P111+P119</f>
        <v>19.358099999999997</v>
      </c>
      <c r="Q86" s="95"/>
      <c r="R86" s="338">
        <f>R87+R111+R119</f>
        <v>5.7019999999999994E-2</v>
      </c>
      <c r="S86" s="95"/>
      <c r="T86" s="339">
        <f>T87+T111+T119</f>
        <v>0.26512000000000002</v>
      </c>
      <c r="AT86" s="82" t="s">
        <v>26</v>
      </c>
      <c r="AU86" s="82" t="s">
        <v>31</v>
      </c>
      <c r="BK86" s="340">
        <f>BK87+BK111+BK119</f>
        <v>0</v>
      </c>
    </row>
    <row r="87" spans="2:65" s="342" customFormat="1" ht="25.9" customHeight="1">
      <c r="B87" s="341"/>
      <c r="D87" s="343" t="s">
        <v>26</v>
      </c>
      <c r="E87" s="344" t="s">
        <v>387</v>
      </c>
      <c r="F87" s="344" t="s">
        <v>453</v>
      </c>
      <c r="J87" s="345">
        <f>BK87</f>
        <v>0</v>
      </c>
      <c r="L87" s="341"/>
      <c r="M87" s="346"/>
      <c r="P87" s="347">
        <f>P88+P91+P102+P105</f>
        <v>19.358099999999997</v>
      </c>
      <c r="R87" s="347">
        <f>R88+R91+R102+R105</f>
        <v>5.7019999999999994E-2</v>
      </c>
      <c r="T87" s="348">
        <f>T88+T91+T102+T105</f>
        <v>0.26512000000000002</v>
      </c>
      <c r="AR87" s="343" t="s">
        <v>29</v>
      </c>
      <c r="AT87" s="349" t="s">
        <v>26</v>
      </c>
      <c r="AU87" s="349" t="s">
        <v>27</v>
      </c>
      <c r="AY87" s="343" t="s">
        <v>43</v>
      </c>
      <c r="BK87" s="350">
        <f>BK88+BK91+BK102+BK105</f>
        <v>0</v>
      </c>
    </row>
    <row r="88" spans="2:65" s="342" customFormat="1" ht="22.9" customHeight="1">
      <c r="B88" s="341"/>
      <c r="D88" s="343" t="s">
        <v>26</v>
      </c>
      <c r="E88" s="351" t="s">
        <v>470</v>
      </c>
      <c r="F88" s="351" t="s">
        <v>471</v>
      </c>
      <c r="J88" s="352">
        <f>BK88</f>
        <v>0</v>
      </c>
      <c r="L88" s="341"/>
      <c r="M88" s="346"/>
      <c r="P88" s="347">
        <f>SUM(P89:P90)</f>
        <v>3.6480000000000001</v>
      </c>
      <c r="R88" s="347">
        <f>SUM(R89:R90)</f>
        <v>3.6159999999999998E-2</v>
      </c>
      <c r="T88" s="348">
        <f>SUM(T89:T90)</f>
        <v>0</v>
      </c>
      <c r="AR88" s="343" t="s">
        <v>29</v>
      </c>
      <c r="AT88" s="349" t="s">
        <v>26</v>
      </c>
      <c r="AU88" s="349" t="s">
        <v>28</v>
      </c>
      <c r="AY88" s="343" t="s">
        <v>43</v>
      </c>
      <c r="BK88" s="350">
        <f>SUM(BK89:BK90)</f>
        <v>0</v>
      </c>
    </row>
    <row r="89" spans="2:65" s="88" customFormat="1" ht="16.5" customHeight="1">
      <c r="B89" s="291"/>
      <c r="C89" s="292" t="s">
        <v>28</v>
      </c>
      <c r="D89" s="292" t="s">
        <v>44</v>
      </c>
      <c r="E89" s="293" t="s">
        <v>173</v>
      </c>
      <c r="F89" s="294" t="s">
        <v>261</v>
      </c>
      <c r="G89" s="295" t="s">
        <v>55</v>
      </c>
      <c r="H89" s="296">
        <v>16</v>
      </c>
      <c r="I89" s="297"/>
      <c r="J89" s="297">
        <f>ROUND(I89*H89,2)</f>
        <v>0</v>
      </c>
      <c r="K89" s="294" t="s">
        <v>601</v>
      </c>
      <c r="L89" s="89"/>
      <c r="M89" s="353" t="s">
        <v>0</v>
      </c>
      <c r="N89" s="354" t="s">
        <v>17</v>
      </c>
      <c r="O89" s="355">
        <v>0.114</v>
      </c>
      <c r="P89" s="355">
        <f>O89*H89</f>
        <v>1.8240000000000001</v>
      </c>
      <c r="Q89" s="355">
        <v>1.1299999999999999E-3</v>
      </c>
      <c r="R89" s="355">
        <f>Q89*H89</f>
        <v>1.8079999999999999E-2</v>
      </c>
      <c r="S89" s="355">
        <v>0</v>
      </c>
      <c r="T89" s="356">
        <f>S89*H89</f>
        <v>0</v>
      </c>
      <c r="AR89" s="82" t="s">
        <v>60</v>
      </c>
      <c r="AT89" s="82" t="s">
        <v>44</v>
      </c>
      <c r="AU89" s="82" t="s">
        <v>29</v>
      </c>
      <c r="AY89" s="82" t="s">
        <v>43</v>
      </c>
      <c r="BE89" s="156">
        <f>IF(N89="základní",J89,0)</f>
        <v>0</v>
      </c>
      <c r="BF89" s="156">
        <f>IF(N89="snížená",J89,0)</f>
        <v>0</v>
      </c>
      <c r="BG89" s="156">
        <f>IF(N89="zákl. přenesená",J89,0)</f>
        <v>0</v>
      </c>
      <c r="BH89" s="156">
        <f>IF(N89="sníž. přenesená",J89,0)</f>
        <v>0</v>
      </c>
      <c r="BI89" s="156">
        <f>IF(N89="nulová",J89,0)</f>
        <v>0</v>
      </c>
      <c r="BJ89" s="82" t="s">
        <v>28</v>
      </c>
      <c r="BK89" s="156">
        <f>ROUND(I89*H89,2)</f>
        <v>0</v>
      </c>
      <c r="BL89" s="82" t="s">
        <v>60</v>
      </c>
      <c r="BM89" s="82" t="s">
        <v>1091</v>
      </c>
    </row>
    <row r="90" spans="2:65" s="88" customFormat="1" ht="16.5" customHeight="1">
      <c r="B90" s="291"/>
      <c r="C90" s="292" t="s">
        <v>29</v>
      </c>
      <c r="D90" s="292" t="s">
        <v>44</v>
      </c>
      <c r="E90" s="293" t="s">
        <v>262</v>
      </c>
      <c r="F90" s="294" t="s">
        <v>602</v>
      </c>
      <c r="G90" s="295" t="s">
        <v>55</v>
      </c>
      <c r="H90" s="296">
        <v>16</v>
      </c>
      <c r="I90" s="297"/>
      <c r="J90" s="297">
        <f>ROUND(I90*H90,2)</f>
        <v>0</v>
      </c>
      <c r="K90" s="294" t="s">
        <v>0</v>
      </c>
      <c r="L90" s="89"/>
      <c r="M90" s="353" t="s">
        <v>0</v>
      </c>
      <c r="N90" s="354" t="s">
        <v>17</v>
      </c>
      <c r="O90" s="355">
        <v>0.114</v>
      </c>
      <c r="P90" s="355">
        <f>O90*H90</f>
        <v>1.8240000000000001</v>
      </c>
      <c r="Q90" s="355">
        <v>1.1299999999999999E-3</v>
      </c>
      <c r="R90" s="355">
        <f>Q90*H90</f>
        <v>1.8079999999999999E-2</v>
      </c>
      <c r="S90" s="355">
        <v>0</v>
      </c>
      <c r="T90" s="356">
        <f>S90*H90</f>
        <v>0</v>
      </c>
      <c r="AR90" s="82" t="s">
        <v>60</v>
      </c>
      <c r="AT90" s="82" t="s">
        <v>44</v>
      </c>
      <c r="AU90" s="82" t="s">
        <v>29</v>
      </c>
      <c r="AY90" s="82" t="s">
        <v>43</v>
      </c>
      <c r="BE90" s="156">
        <f>IF(N90="základní",J90,0)</f>
        <v>0</v>
      </c>
      <c r="BF90" s="156">
        <f>IF(N90="snížená",J90,0)</f>
        <v>0</v>
      </c>
      <c r="BG90" s="156">
        <f>IF(N90="zákl. přenesená",J90,0)</f>
        <v>0</v>
      </c>
      <c r="BH90" s="156">
        <f>IF(N90="sníž. přenesená",J90,0)</f>
        <v>0</v>
      </c>
      <c r="BI90" s="156">
        <f>IF(N90="nulová",J90,0)</f>
        <v>0</v>
      </c>
      <c r="BJ90" s="82" t="s">
        <v>28</v>
      </c>
      <c r="BK90" s="156">
        <f>ROUND(I90*H90,2)</f>
        <v>0</v>
      </c>
      <c r="BL90" s="82" t="s">
        <v>60</v>
      </c>
      <c r="BM90" s="82" t="s">
        <v>1092</v>
      </c>
    </row>
    <row r="91" spans="2:65" s="342" customFormat="1" ht="22.9" customHeight="1">
      <c r="B91" s="341"/>
      <c r="D91" s="343" t="s">
        <v>26</v>
      </c>
      <c r="E91" s="351" t="s">
        <v>475</v>
      </c>
      <c r="F91" s="351" t="s">
        <v>476</v>
      </c>
      <c r="J91" s="352">
        <f>BK91</f>
        <v>0</v>
      </c>
      <c r="L91" s="341"/>
      <c r="M91" s="346"/>
      <c r="P91" s="347">
        <f>SUM(P92:P101)</f>
        <v>15.453499999999998</v>
      </c>
      <c r="R91" s="347">
        <f>SUM(R92:R101)</f>
        <v>2.0479999999999998E-2</v>
      </c>
      <c r="T91" s="348">
        <f>SUM(T92:T101)</f>
        <v>0.26512000000000002</v>
      </c>
      <c r="AR91" s="343" t="s">
        <v>29</v>
      </c>
      <c r="AT91" s="349" t="s">
        <v>26</v>
      </c>
      <c r="AU91" s="349" t="s">
        <v>28</v>
      </c>
      <c r="AY91" s="343" t="s">
        <v>43</v>
      </c>
      <c r="BK91" s="350">
        <f>SUM(BK92:BK101)</f>
        <v>0</v>
      </c>
    </row>
    <row r="92" spans="2:65" s="88" customFormat="1" ht="16.5" customHeight="1">
      <c r="B92" s="291"/>
      <c r="C92" s="292" t="s">
        <v>46</v>
      </c>
      <c r="D92" s="292" t="s">
        <v>44</v>
      </c>
      <c r="E92" s="293" t="s">
        <v>264</v>
      </c>
      <c r="F92" s="294" t="s">
        <v>603</v>
      </c>
      <c r="G92" s="295" t="s">
        <v>106</v>
      </c>
      <c r="H92" s="296">
        <v>8</v>
      </c>
      <c r="I92" s="297"/>
      <c r="J92" s="297">
        <f t="shared" ref="J92:J101" si="0">ROUND(I92*H92,2)</f>
        <v>0</v>
      </c>
      <c r="K92" s="294" t="s">
        <v>0</v>
      </c>
      <c r="L92" s="89"/>
      <c r="M92" s="353" t="s">
        <v>0</v>
      </c>
      <c r="N92" s="354" t="s">
        <v>17</v>
      </c>
      <c r="O92" s="355">
        <v>5.2999999999999999E-2</v>
      </c>
      <c r="P92" s="355">
        <f t="shared" ref="P92:P101" si="1">O92*H92</f>
        <v>0.42399999999999999</v>
      </c>
      <c r="Q92" s="355">
        <v>2.0000000000000002E-5</v>
      </c>
      <c r="R92" s="355">
        <f t="shared" ref="R92:R101" si="2">Q92*H92</f>
        <v>1.6000000000000001E-4</v>
      </c>
      <c r="S92" s="355">
        <v>3.2000000000000002E-3</v>
      </c>
      <c r="T92" s="356">
        <f t="shared" ref="T92:T101" si="3">S92*H92</f>
        <v>2.5600000000000001E-2</v>
      </c>
      <c r="AR92" s="82" t="s">
        <v>60</v>
      </c>
      <c r="AT92" s="82" t="s">
        <v>44</v>
      </c>
      <c r="AU92" s="82" t="s">
        <v>29</v>
      </c>
      <c r="AY92" s="82" t="s">
        <v>43</v>
      </c>
      <c r="BE92" s="156">
        <f t="shared" ref="BE92:BE101" si="4">IF(N92="základní",J92,0)</f>
        <v>0</v>
      </c>
      <c r="BF92" s="156">
        <f t="shared" ref="BF92:BF101" si="5">IF(N92="snížená",J92,0)</f>
        <v>0</v>
      </c>
      <c r="BG92" s="156">
        <f t="shared" ref="BG92:BG101" si="6">IF(N92="zákl. přenesená",J92,0)</f>
        <v>0</v>
      </c>
      <c r="BH92" s="156">
        <f t="shared" ref="BH92:BH101" si="7">IF(N92="sníž. přenesená",J92,0)</f>
        <v>0</v>
      </c>
      <c r="BI92" s="156">
        <f t="shared" ref="BI92:BI101" si="8">IF(N92="nulová",J92,0)</f>
        <v>0</v>
      </c>
      <c r="BJ92" s="82" t="s">
        <v>28</v>
      </c>
      <c r="BK92" s="156">
        <f t="shared" ref="BK92:BK101" si="9">ROUND(I92*H92,2)</f>
        <v>0</v>
      </c>
      <c r="BL92" s="82" t="s">
        <v>60</v>
      </c>
      <c r="BM92" s="82" t="s">
        <v>1093</v>
      </c>
    </row>
    <row r="93" spans="2:65" s="88" customFormat="1" ht="16.5" customHeight="1">
      <c r="B93" s="291"/>
      <c r="C93" s="292" t="s">
        <v>45</v>
      </c>
      <c r="D93" s="292" t="s">
        <v>44</v>
      </c>
      <c r="E93" s="293" t="s">
        <v>265</v>
      </c>
      <c r="F93" s="294" t="s">
        <v>266</v>
      </c>
      <c r="G93" s="295" t="s">
        <v>55</v>
      </c>
      <c r="H93" s="296">
        <v>36</v>
      </c>
      <c r="I93" s="297"/>
      <c r="J93" s="297">
        <f t="shared" si="0"/>
        <v>0</v>
      </c>
      <c r="K93" s="294" t="s">
        <v>0</v>
      </c>
      <c r="L93" s="89"/>
      <c r="M93" s="353" t="s">
        <v>0</v>
      </c>
      <c r="N93" s="354" t="s">
        <v>17</v>
      </c>
      <c r="O93" s="355">
        <v>0.10299999999999999</v>
      </c>
      <c r="P93" s="355">
        <f t="shared" si="1"/>
        <v>3.7079999999999997</v>
      </c>
      <c r="Q93" s="355">
        <v>5.0000000000000002E-5</v>
      </c>
      <c r="R93" s="355">
        <f t="shared" si="2"/>
        <v>1.8000000000000002E-3</v>
      </c>
      <c r="S93" s="355">
        <v>5.3200000000000001E-3</v>
      </c>
      <c r="T93" s="356">
        <f t="shared" si="3"/>
        <v>0.19152</v>
      </c>
      <c r="AR93" s="82" t="s">
        <v>60</v>
      </c>
      <c r="AT93" s="82" t="s">
        <v>44</v>
      </c>
      <c r="AU93" s="82" t="s">
        <v>29</v>
      </c>
      <c r="AY93" s="82" t="s">
        <v>43</v>
      </c>
      <c r="BE93" s="156">
        <f t="shared" si="4"/>
        <v>0</v>
      </c>
      <c r="BF93" s="156">
        <f t="shared" si="5"/>
        <v>0</v>
      </c>
      <c r="BG93" s="156">
        <f t="shared" si="6"/>
        <v>0</v>
      </c>
      <c r="BH93" s="156">
        <f t="shared" si="7"/>
        <v>0</v>
      </c>
      <c r="BI93" s="156">
        <f t="shared" si="8"/>
        <v>0</v>
      </c>
      <c r="BJ93" s="82" t="s">
        <v>28</v>
      </c>
      <c r="BK93" s="156">
        <f t="shared" si="9"/>
        <v>0</v>
      </c>
      <c r="BL93" s="82" t="s">
        <v>60</v>
      </c>
      <c r="BM93" s="82" t="s">
        <v>1094</v>
      </c>
    </row>
    <row r="94" spans="2:65" s="88" customFormat="1" ht="22.5" customHeight="1">
      <c r="B94" s="291"/>
      <c r="C94" s="292" t="s">
        <v>47</v>
      </c>
      <c r="D94" s="292" t="s">
        <v>44</v>
      </c>
      <c r="E94" s="293" t="s">
        <v>267</v>
      </c>
      <c r="F94" s="294" t="s">
        <v>268</v>
      </c>
      <c r="G94" s="295" t="s">
        <v>126</v>
      </c>
      <c r="H94" s="296">
        <v>15</v>
      </c>
      <c r="I94" s="297"/>
      <c r="J94" s="297">
        <f t="shared" si="0"/>
        <v>0</v>
      </c>
      <c r="K94" s="294" t="s">
        <v>0</v>
      </c>
      <c r="L94" s="89"/>
      <c r="M94" s="353" t="s">
        <v>0</v>
      </c>
      <c r="N94" s="354" t="s">
        <v>17</v>
      </c>
      <c r="O94" s="355">
        <v>5.2999999999999999E-2</v>
      </c>
      <c r="P94" s="355">
        <f t="shared" si="1"/>
        <v>0.79499999999999993</v>
      </c>
      <c r="Q94" s="355">
        <v>2.0000000000000002E-5</v>
      </c>
      <c r="R94" s="355">
        <f t="shared" si="2"/>
        <v>3.0000000000000003E-4</v>
      </c>
      <c r="S94" s="355">
        <v>3.2000000000000002E-3</v>
      </c>
      <c r="T94" s="356">
        <f t="shared" si="3"/>
        <v>4.8000000000000001E-2</v>
      </c>
      <c r="AR94" s="82" t="s">
        <v>60</v>
      </c>
      <c r="AT94" s="82" t="s">
        <v>44</v>
      </c>
      <c r="AU94" s="82" t="s">
        <v>29</v>
      </c>
      <c r="AY94" s="82" t="s">
        <v>43</v>
      </c>
      <c r="BE94" s="156">
        <f t="shared" si="4"/>
        <v>0</v>
      </c>
      <c r="BF94" s="156">
        <f t="shared" si="5"/>
        <v>0</v>
      </c>
      <c r="BG94" s="156">
        <f t="shared" si="6"/>
        <v>0</v>
      </c>
      <c r="BH94" s="156">
        <f t="shared" si="7"/>
        <v>0</v>
      </c>
      <c r="BI94" s="156">
        <f t="shared" si="8"/>
        <v>0</v>
      </c>
      <c r="BJ94" s="82" t="s">
        <v>28</v>
      </c>
      <c r="BK94" s="156">
        <f t="shared" si="9"/>
        <v>0</v>
      </c>
      <c r="BL94" s="82" t="s">
        <v>60</v>
      </c>
      <c r="BM94" s="82" t="s">
        <v>1095</v>
      </c>
    </row>
    <row r="95" spans="2:65" s="88" customFormat="1" ht="16.5" customHeight="1">
      <c r="B95" s="291"/>
      <c r="C95" s="292" t="s">
        <v>48</v>
      </c>
      <c r="D95" s="292" t="s">
        <v>44</v>
      </c>
      <c r="E95" s="293" t="s">
        <v>269</v>
      </c>
      <c r="F95" s="294" t="s">
        <v>270</v>
      </c>
      <c r="G95" s="295" t="s">
        <v>76</v>
      </c>
      <c r="H95" s="296">
        <v>2.5</v>
      </c>
      <c r="I95" s="297"/>
      <c r="J95" s="297">
        <f t="shared" si="0"/>
        <v>0</v>
      </c>
      <c r="K95" s="294" t="s">
        <v>485</v>
      </c>
      <c r="L95" s="89"/>
      <c r="M95" s="353" t="s">
        <v>0</v>
      </c>
      <c r="N95" s="354" t="s">
        <v>17</v>
      </c>
      <c r="O95" s="355">
        <v>0.65200000000000002</v>
      </c>
      <c r="P95" s="355">
        <f t="shared" si="1"/>
        <v>1.6300000000000001</v>
      </c>
      <c r="Q95" s="355">
        <v>3.7599999999999999E-3</v>
      </c>
      <c r="R95" s="355">
        <f t="shared" si="2"/>
        <v>9.4000000000000004E-3</v>
      </c>
      <c r="S95" s="355">
        <v>0</v>
      </c>
      <c r="T95" s="356">
        <f t="shared" si="3"/>
        <v>0</v>
      </c>
      <c r="AR95" s="82" t="s">
        <v>60</v>
      </c>
      <c r="AT95" s="82" t="s">
        <v>44</v>
      </c>
      <c r="AU95" s="82" t="s">
        <v>29</v>
      </c>
      <c r="AY95" s="82" t="s">
        <v>43</v>
      </c>
      <c r="BE95" s="156">
        <f t="shared" si="4"/>
        <v>0</v>
      </c>
      <c r="BF95" s="156">
        <f t="shared" si="5"/>
        <v>0</v>
      </c>
      <c r="BG95" s="156">
        <f t="shared" si="6"/>
        <v>0</v>
      </c>
      <c r="BH95" s="156">
        <f t="shared" si="7"/>
        <v>0</v>
      </c>
      <c r="BI95" s="156">
        <f t="shared" si="8"/>
        <v>0</v>
      </c>
      <c r="BJ95" s="82" t="s">
        <v>28</v>
      </c>
      <c r="BK95" s="156">
        <f t="shared" si="9"/>
        <v>0</v>
      </c>
      <c r="BL95" s="82" t="s">
        <v>60</v>
      </c>
      <c r="BM95" s="82" t="s">
        <v>1096</v>
      </c>
    </row>
    <row r="96" spans="2:65" s="88" customFormat="1" ht="16.5" customHeight="1">
      <c r="B96" s="291"/>
      <c r="C96" s="292" t="s">
        <v>49</v>
      </c>
      <c r="D96" s="292" t="s">
        <v>44</v>
      </c>
      <c r="E96" s="293" t="s">
        <v>271</v>
      </c>
      <c r="F96" s="294" t="s">
        <v>272</v>
      </c>
      <c r="G96" s="295" t="s">
        <v>76</v>
      </c>
      <c r="H96" s="296">
        <v>1.5</v>
      </c>
      <c r="I96" s="297"/>
      <c r="J96" s="297">
        <f t="shared" si="0"/>
        <v>0</v>
      </c>
      <c r="K96" s="294" t="s">
        <v>485</v>
      </c>
      <c r="L96" s="89"/>
      <c r="M96" s="353" t="s">
        <v>0</v>
      </c>
      <c r="N96" s="354" t="s">
        <v>17</v>
      </c>
      <c r="O96" s="355">
        <v>0.503</v>
      </c>
      <c r="P96" s="355">
        <f t="shared" si="1"/>
        <v>0.75449999999999995</v>
      </c>
      <c r="Q96" s="355">
        <v>5.8799999999999998E-3</v>
      </c>
      <c r="R96" s="355">
        <f t="shared" si="2"/>
        <v>8.8199999999999997E-3</v>
      </c>
      <c r="S96" s="355">
        <v>0</v>
      </c>
      <c r="T96" s="356">
        <f t="shared" si="3"/>
        <v>0</v>
      </c>
      <c r="AR96" s="82" t="s">
        <v>60</v>
      </c>
      <c r="AT96" s="82" t="s">
        <v>44</v>
      </c>
      <c r="AU96" s="82" t="s">
        <v>29</v>
      </c>
      <c r="AY96" s="82" t="s">
        <v>43</v>
      </c>
      <c r="BE96" s="156">
        <f t="shared" si="4"/>
        <v>0</v>
      </c>
      <c r="BF96" s="156">
        <f t="shared" si="5"/>
        <v>0</v>
      </c>
      <c r="BG96" s="156">
        <f t="shared" si="6"/>
        <v>0</v>
      </c>
      <c r="BH96" s="156">
        <f t="shared" si="7"/>
        <v>0</v>
      </c>
      <c r="BI96" s="156">
        <f t="shared" si="8"/>
        <v>0</v>
      </c>
      <c r="BJ96" s="82" t="s">
        <v>28</v>
      </c>
      <c r="BK96" s="156">
        <f t="shared" si="9"/>
        <v>0</v>
      </c>
      <c r="BL96" s="82" t="s">
        <v>60</v>
      </c>
      <c r="BM96" s="82" t="s">
        <v>1097</v>
      </c>
    </row>
    <row r="97" spans="2:65" s="88" customFormat="1" ht="16.5" customHeight="1">
      <c r="B97" s="291"/>
      <c r="C97" s="292" t="s">
        <v>51</v>
      </c>
      <c r="D97" s="292" t="s">
        <v>44</v>
      </c>
      <c r="E97" s="293" t="s">
        <v>273</v>
      </c>
      <c r="F97" s="294" t="s">
        <v>274</v>
      </c>
      <c r="G97" s="295" t="s">
        <v>76</v>
      </c>
      <c r="H97" s="296">
        <v>57</v>
      </c>
      <c r="I97" s="297"/>
      <c r="J97" s="297">
        <f t="shared" si="0"/>
        <v>0</v>
      </c>
      <c r="K97" s="294" t="s">
        <v>0</v>
      </c>
      <c r="L97" s="89"/>
      <c r="M97" s="353" t="s">
        <v>0</v>
      </c>
      <c r="N97" s="354" t="s">
        <v>17</v>
      </c>
      <c r="O97" s="355">
        <v>5.2999999999999999E-2</v>
      </c>
      <c r="P97" s="355">
        <f t="shared" si="1"/>
        <v>3.0209999999999999</v>
      </c>
      <c r="Q97" s="355">
        <v>0</v>
      </c>
      <c r="R97" s="355">
        <f t="shared" si="2"/>
        <v>0</v>
      </c>
      <c r="S97" s="355">
        <v>0</v>
      </c>
      <c r="T97" s="356">
        <f t="shared" si="3"/>
        <v>0</v>
      </c>
      <c r="AR97" s="82" t="s">
        <v>60</v>
      </c>
      <c r="AT97" s="82" t="s">
        <v>44</v>
      </c>
      <c r="AU97" s="82" t="s">
        <v>29</v>
      </c>
      <c r="AY97" s="82" t="s">
        <v>43</v>
      </c>
      <c r="BE97" s="156">
        <f t="shared" si="4"/>
        <v>0</v>
      </c>
      <c r="BF97" s="156">
        <f t="shared" si="5"/>
        <v>0</v>
      </c>
      <c r="BG97" s="156">
        <f t="shared" si="6"/>
        <v>0</v>
      </c>
      <c r="BH97" s="156">
        <f t="shared" si="7"/>
        <v>0</v>
      </c>
      <c r="BI97" s="156">
        <f t="shared" si="8"/>
        <v>0</v>
      </c>
      <c r="BJ97" s="82" t="s">
        <v>28</v>
      </c>
      <c r="BK97" s="156">
        <f t="shared" si="9"/>
        <v>0</v>
      </c>
      <c r="BL97" s="82" t="s">
        <v>60</v>
      </c>
      <c r="BM97" s="82" t="s">
        <v>1098</v>
      </c>
    </row>
    <row r="98" spans="2:65" s="88" customFormat="1" ht="16.5" customHeight="1">
      <c r="B98" s="291"/>
      <c r="C98" s="292" t="s">
        <v>52</v>
      </c>
      <c r="D98" s="292" t="s">
        <v>44</v>
      </c>
      <c r="E98" s="293" t="s">
        <v>275</v>
      </c>
      <c r="F98" s="294" t="s">
        <v>276</v>
      </c>
      <c r="G98" s="295" t="s">
        <v>76</v>
      </c>
      <c r="H98" s="296">
        <v>21</v>
      </c>
      <c r="I98" s="297"/>
      <c r="J98" s="297">
        <f t="shared" si="0"/>
        <v>0</v>
      </c>
      <c r="K98" s="294" t="s">
        <v>0</v>
      </c>
      <c r="L98" s="89"/>
      <c r="M98" s="353" t="s">
        <v>0</v>
      </c>
      <c r="N98" s="354" t="s">
        <v>17</v>
      </c>
      <c r="O98" s="355">
        <v>5.2999999999999999E-2</v>
      </c>
      <c r="P98" s="355">
        <f t="shared" si="1"/>
        <v>1.113</v>
      </c>
      <c r="Q98" s="355">
        <v>0</v>
      </c>
      <c r="R98" s="355">
        <f t="shared" si="2"/>
        <v>0</v>
      </c>
      <c r="S98" s="355">
        <v>0</v>
      </c>
      <c r="T98" s="356">
        <f t="shared" si="3"/>
        <v>0</v>
      </c>
      <c r="AR98" s="82" t="s">
        <v>60</v>
      </c>
      <c r="AT98" s="82" t="s">
        <v>44</v>
      </c>
      <c r="AU98" s="82" t="s">
        <v>29</v>
      </c>
      <c r="AY98" s="82" t="s">
        <v>43</v>
      </c>
      <c r="BE98" s="156">
        <f t="shared" si="4"/>
        <v>0</v>
      </c>
      <c r="BF98" s="156">
        <f t="shared" si="5"/>
        <v>0</v>
      </c>
      <c r="BG98" s="156">
        <f t="shared" si="6"/>
        <v>0</v>
      </c>
      <c r="BH98" s="156">
        <f t="shared" si="7"/>
        <v>0</v>
      </c>
      <c r="BI98" s="156">
        <f t="shared" si="8"/>
        <v>0</v>
      </c>
      <c r="BJ98" s="82" t="s">
        <v>28</v>
      </c>
      <c r="BK98" s="156">
        <f t="shared" si="9"/>
        <v>0</v>
      </c>
      <c r="BL98" s="82" t="s">
        <v>60</v>
      </c>
      <c r="BM98" s="82" t="s">
        <v>1099</v>
      </c>
    </row>
    <row r="99" spans="2:65" s="88" customFormat="1" ht="16.5" customHeight="1">
      <c r="B99" s="291"/>
      <c r="C99" s="292" t="s">
        <v>54</v>
      </c>
      <c r="D99" s="292" t="s">
        <v>44</v>
      </c>
      <c r="E99" s="293" t="s">
        <v>277</v>
      </c>
      <c r="F99" s="294" t="s">
        <v>278</v>
      </c>
      <c r="G99" s="295" t="s">
        <v>76</v>
      </c>
      <c r="H99" s="296">
        <v>36</v>
      </c>
      <c r="I99" s="297"/>
      <c r="J99" s="297">
        <f t="shared" si="0"/>
        <v>0</v>
      </c>
      <c r="K99" s="294" t="s">
        <v>0</v>
      </c>
      <c r="L99" s="89"/>
      <c r="M99" s="353" t="s">
        <v>0</v>
      </c>
      <c r="N99" s="354" t="s">
        <v>17</v>
      </c>
      <c r="O99" s="355">
        <v>5.2999999999999999E-2</v>
      </c>
      <c r="P99" s="355">
        <f t="shared" si="1"/>
        <v>1.9079999999999999</v>
      </c>
      <c r="Q99" s="355">
        <v>0</v>
      </c>
      <c r="R99" s="355">
        <f t="shared" si="2"/>
        <v>0</v>
      </c>
      <c r="S99" s="355">
        <v>0</v>
      </c>
      <c r="T99" s="356">
        <f t="shared" si="3"/>
        <v>0</v>
      </c>
      <c r="AR99" s="82" t="s">
        <v>60</v>
      </c>
      <c r="AT99" s="82" t="s">
        <v>44</v>
      </c>
      <c r="AU99" s="82" t="s">
        <v>29</v>
      </c>
      <c r="AY99" s="82" t="s">
        <v>43</v>
      </c>
      <c r="BE99" s="156">
        <f t="shared" si="4"/>
        <v>0</v>
      </c>
      <c r="BF99" s="156">
        <f t="shared" si="5"/>
        <v>0</v>
      </c>
      <c r="BG99" s="156">
        <f t="shared" si="6"/>
        <v>0</v>
      </c>
      <c r="BH99" s="156">
        <f t="shared" si="7"/>
        <v>0</v>
      </c>
      <c r="BI99" s="156">
        <f t="shared" si="8"/>
        <v>0</v>
      </c>
      <c r="BJ99" s="82" t="s">
        <v>28</v>
      </c>
      <c r="BK99" s="156">
        <f t="shared" si="9"/>
        <v>0</v>
      </c>
      <c r="BL99" s="82" t="s">
        <v>60</v>
      </c>
      <c r="BM99" s="82" t="s">
        <v>1100</v>
      </c>
    </row>
    <row r="100" spans="2:65" s="88" customFormat="1" ht="16.5" customHeight="1">
      <c r="B100" s="291"/>
      <c r="C100" s="292" t="s">
        <v>56</v>
      </c>
      <c r="D100" s="292" t="s">
        <v>44</v>
      </c>
      <c r="E100" s="293" t="s">
        <v>279</v>
      </c>
      <c r="F100" s="294" t="s">
        <v>280</v>
      </c>
      <c r="G100" s="295" t="s">
        <v>76</v>
      </c>
      <c r="H100" s="296">
        <v>57</v>
      </c>
      <c r="I100" s="297"/>
      <c r="J100" s="297">
        <f t="shared" si="0"/>
        <v>0</v>
      </c>
      <c r="K100" s="294" t="s">
        <v>0</v>
      </c>
      <c r="L100" s="89"/>
      <c r="M100" s="353" t="s">
        <v>0</v>
      </c>
      <c r="N100" s="354" t="s">
        <v>17</v>
      </c>
      <c r="O100" s="355">
        <v>3.5000000000000003E-2</v>
      </c>
      <c r="P100" s="355">
        <f t="shared" si="1"/>
        <v>1.9950000000000001</v>
      </c>
      <c r="Q100" s="355">
        <v>0</v>
      </c>
      <c r="R100" s="355">
        <f t="shared" si="2"/>
        <v>0</v>
      </c>
      <c r="S100" s="355">
        <v>0</v>
      </c>
      <c r="T100" s="356">
        <f t="shared" si="3"/>
        <v>0</v>
      </c>
      <c r="AR100" s="82" t="s">
        <v>60</v>
      </c>
      <c r="AT100" s="82" t="s">
        <v>44</v>
      </c>
      <c r="AU100" s="82" t="s">
        <v>29</v>
      </c>
      <c r="AY100" s="82" t="s">
        <v>43</v>
      </c>
      <c r="BE100" s="156">
        <f t="shared" si="4"/>
        <v>0</v>
      </c>
      <c r="BF100" s="156">
        <f t="shared" si="5"/>
        <v>0</v>
      </c>
      <c r="BG100" s="156">
        <f t="shared" si="6"/>
        <v>0</v>
      </c>
      <c r="BH100" s="156">
        <f t="shared" si="7"/>
        <v>0</v>
      </c>
      <c r="BI100" s="156">
        <f t="shared" si="8"/>
        <v>0</v>
      </c>
      <c r="BJ100" s="82" t="s">
        <v>28</v>
      </c>
      <c r="BK100" s="156">
        <f t="shared" si="9"/>
        <v>0</v>
      </c>
      <c r="BL100" s="82" t="s">
        <v>60</v>
      </c>
      <c r="BM100" s="82" t="s">
        <v>1101</v>
      </c>
    </row>
    <row r="101" spans="2:65" s="88" customFormat="1" ht="16.5" customHeight="1">
      <c r="B101" s="291"/>
      <c r="C101" s="292" t="s">
        <v>57</v>
      </c>
      <c r="D101" s="292" t="s">
        <v>44</v>
      </c>
      <c r="E101" s="293" t="s">
        <v>604</v>
      </c>
      <c r="F101" s="294" t="s">
        <v>605</v>
      </c>
      <c r="G101" s="295" t="s">
        <v>143</v>
      </c>
      <c r="H101" s="296">
        <v>3</v>
      </c>
      <c r="I101" s="297"/>
      <c r="J101" s="297">
        <f t="shared" si="0"/>
        <v>0</v>
      </c>
      <c r="K101" s="294" t="s">
        <v>0</v>
      </c>
      <c r="L101" s="89"/>
      <c r="M101" s="353" t="s">
        <v>0</v>
      </c>
      <c r="N101" s="354" t="s">
        <v>17</v>
      </c>
      <c r="O101" s="355">
        <v>3.5000000000000003E-2</v>
      </c>
      <c r="P101" s="355">
        <f t="shared" si="1"/>
        <v>0.10500000000000001</v>
      </c>
      <c r="Q101" s="355">
        <v>0</v>
      </c>
      <c r="R101" s="355">
        <f t="shared" si="2"/>
        <v>0</v>
      </c>
      <c r="S101" s="355">
        <v>0</v>
      </c>
      <c r="T101" s="356">
        <f t="shared" si="3"/>
        <v>0</v>
      </c>
      <c r="AR101" s="82" t="s">
        <v>60</v>
      </c>
      <c r="AT101" s="82" t="s">
        <v>44</v>
      </c>
      <c r="AU101" s="82" t="s">
        <v>29</v>
      </c>
      <c r="AY101" s="82" t="s">
        <v>43</v>
      </c>
      <c r="BE101" s="156">
        <f t="shared" si="4"/>
        <v>0</v>
      </c>
      <c r="BF101" s="156">
        <f t="shared" si="5"/>
        <v>0</v>
      </c>
      <c r="BG101" s="156">
        <f t="shared" si="6"/>
        <v>0</v>
      </c>
      <c r="BH101" s="156">
        <f t="shared" si="7"/>
        <v>0</v>
      </c>
      <c r="BI101" s="156">
        <f t="shared" si="8"/>
        <v>0</v>
      </c>
      <c r="BJ101" s="82" t="s">
        <v>28</v>
      </c>
      <c r="BK101" s="156">
        <f t="shared" si="9"/>
        <v>0</v>
      </c>
      <c r="BL101" s="82" t="s">
        <v>60</v>
      </c>
      <c r="BM101" s="82" t="s">
        <v>1102</v>
      </c>
    </row>
    <row r="102" spans="2:65" s="342" customFormat="1" ht="22.9" customHeight="1">
      <c r="B102" s="341"/>
      <c r="D102" s="343" t="s">
        <v>26</v>
      </c>
      <c r="E102" s="351" t="s">
        <v>486</v>
      </c>
      <c r="F102" s="351" t="s">
        <v>487</v>
      </c>
      <c r="J102" s="352">
        <f>BK102</f>
        <v>0</v>
      </c>
      <c r="L102" s="341"/>
      <c r="M102" s="346"/>
      <c r="P102" s="347">
        <f>SUM(P103:P104)</f>
        <v>0</v>
      </c>
      <c r="R102" s="347">
        <f>SUM(R103:R104)</f>
        <v>0</v>
      </c>
      <c r="T102" s="348">
        <f>SUM(T103:T104)</f>
        <v>0</v>
      </c>
      <c r="AR102" s="343" t="s">
        <v>29</v>
      </c>
      <c r="AT102" s="349" t="s">
        <v>26</v>
      </c>
      <c r="AU102" s="349" t="s">
        <v>28</v>
      </c>
      <c r="AY102" s="343" t="s">
        <v>43</v>
      </c>
      <c r="BK102" s="350">
        <f>SUM(BK103:BK104)</f>
        <v>0</v>
      </c>
    </row>
    <row r="103" spans="2:65" s="88" customFormat="1" ht="16.5" customHeight="1">
      <c r="B103" s="291"/>
      <c r="C103" s="361" t="s">
        <v>58</v>
      </c>
      <c r="D103" s="361" t="s">
        <v>67</v>
      </c>
      <c r="E103" s="362" t="s">
        <v>281</v>
      </c>
      <c r="F103" s="363" t="s">
        <v>282</v>
      </c>
      <c r="G103" s="364" t="s">
        <v>55</v>
      </c>
      <c r="H103" s="365">
        <v>4</v>
      </c>
      <c r="I103" s="366"/>
      <c r="J103" s="366">
        <f>ROUND(I103*H103,2)</f>
        <v>0</v>
      </c>
      <c r="K103" s="363" t="s">
        <v>0</v>
      </c>
      <c r="L103" s="367"/>
      <c r="M103" s="368" t="s">
        <v>0</v>
      </c>
      <c r="N103" s="369" t="s">
        <v>17</v>
      </c>
      <c r="O103" s="355">
        <v>0</v>
      </c>
      <c r="P103" s="355">
        <f>O103*H103</f>
        <v>0</v>
      </c>
      <c r="Q103" s="355">
        <v>0</v>
      </c>
      <c r="R103" s="355">
        <f>Q103*H103</f>
        <v>0</v>
      </c>
      <c r="S103" s="355">
        <v>0</v>
      </c>
      <c r="T103" s="356">
        <f>S103*H103</f>
        <v>0</v>
      </c>
      <c r="AR103" s="82" t="s">
        <v>77</v>
      </c>
      <c r="AT103" s="82" t="s">
        <v>67</v>
      </c>
      <c r="AU103" s="82" t="s">
        <v>29</v>
      </c>
      <c r="AY103" s="82" t="s">
        <v>43</v>
      </c>
      <c r="BE103" s="156">
        <f>IF(N103="základní",J103,0)</f>
        <v>0</v>
      </c>
      <c r="BF103" s="156">
        <f>IF(N103="snížená",J103,0)</f>
        <v>0</v>
      </c>
      <c r="BG103" s="156">
        <f>IF(N103="zákl. přenesená",J103,0)</f>
        <v>0</v>
      </c>
      <c r="BH103" s="156">
        <f>IF(N103="sníž. přenesená",J103,0)</f>
        <v>0</v>
      </c>
      <c r="BI103" s="156">
        <f>IF(N103="nulová",J103,0)</f>
        <v>0</v>
      </c>
      <c r="BJ103" s="82" t="s">
        <v>28</v>
      </c>
      <c r="BK103" s="156">
        <f>ROUND(I103*H103,2)</f>
        <v>0</v>
      </c>
      <c r="BL103" s="82" t="s">
        <v>60</v>
      </c>
      <c r="BM103" s="82" t="s">
        <v>1103</v>
      </c>
    </row>
    <row r="104" spans="2:65" s="88" customFormat="1" ht="16.5" customHeight="1">
      <c r="B104" s="291"/>
      <c r="C104" s="361" t="s">
        <v>59</v>
      </c>
      <c r="D104" s="361" t="s">
        <v>67</v>
      </c>
      <c r="E104" s="362" t="s">
        <v>283</v>
      </c>
      <c r="F104" s="363" t="s">
        <v>284</v>
      </c>
      <c r="G104" s="364" t="s">
        <v>55</v>
      </c>
      <c r="H104" s="365">
        <v>1</v>
      </c>
      <c r="I104" s="366"/>
      <c r="J104" s="366">
        <f>ROUND(I104*H104,2)</f>
        <v>0</v>
      </c>
      <c r="K104" s="363" t="s">
        <v>0</v>
      </c>
      <c r="L104" s="367"/>
      <c r="M104" s="368" t="s">
        <v>0</v>
      </c>
      <c r="N104" s="369" t="s">
        <v>17</v>
      </c>
      <c r="O104" s="355">
        <v>0</v>
      </c>
      <c r="P104" s="355">
        <f>O104*H104</f>
        <v>0</v>
      </c>
      <c r="Q104" s="355">
        <v>0</v>
      </c>
      <c r="R104" s="355">
        <f>Q104*H104</f>
        <v>0</v>
      </c>
      <c r="S104" s="355">
        <v>0</v>
      </c>
      <c r="T104" s="356">
        <f>S104*H104</f>
        <v>0</v>
      </c>
      <c r="AR104" s="82" t="s">
        <v>77</v>
      </c>
      <c r="AT104" s="82" t="s">
        <v>67</v>
      </c>
      <c r="AU104" s="82" t="s">
        <v>29</v>
      </c>
      <c r="AY104" s="82" t="s">
        <v>43</v>
      </c>
      <c r="BE104" s="156">
        <f>IF(N104="základní",J104,0)</f>
        <v>0</v>
      </c>
      <c r="BF104" s="156">
        <f>IF(N104="snížená",J104,0)</f>
        <v>0</v>
      </c>
      <c r="BG104" s="156">
        <f>IF(N104="zákl. přenesená",J104,0)</f>
        <v>0</v>
      </c>
      <c r="BH104" s="156">
        <f>IF(N104="sníž. přenesená",J104,0)</f>
        <v>0</v>
      </c>
      <c r="BI104" s="156">
        <f>IF(N104="nulová",J104,0)</f>
        <v>0</v>
      </c>
      <c r="BJ104" s="82" t="s">
        <v>28</v>
      </c>
      <c r="BK104" s="156">
        <f>ROUND(I104*H104,2)</f>
        <v>0</v>
      </c>
      <c r="BL104" s="82" t="s">
        <v>60</v>
      </c>
      <c r="BM104" s="82" t="s">
        <v>1104</v>
      </c>
    </row>
    <row r="105" spans="2:65" s="342" customFormat="1" ht="22.9" customHeight="1">
      <c r="B105" s="341"/>
      <c r="D105" s="343" t="s">
        <v>26</v>
      </c>
      <c r="E105" s="351" t="s">
        <v>501</v>
      </c>
      <c r="F105" s="351" t="s">
        <v>502</v>
      </c>
      <c r="J105" s="352">
        <f>BK105</f>
        <v>0</v>
      </c>
      <c r="L105" s="341"/>
      <c r="M105" s="346"/>
      <c r="P105" s="347">
        <f>SUM(P106:P110)</f>
        <v>0.25660000000000005</v>
      </c>
      <c r="R105" s="347">
        <f>SUM(R106:R110)</f>
        <v>3.8000000000000002E-4</v>
      </c>
      <c r="T105" s="348">
        <f>SUM(T106:T110)</f>
        <v>0</v>
      </c>
      <c r="AR105" s="343" t="s">
        <v>29</v>
      </c>
      <c r="AT105" s="349" t="s">
        <v>26</v>
      </c>
      <c r="AU105" s="349" t="s">
        <v>28</v>
      </c>
      <c r="AY105" s="343" t="s">
        <v>43</v>
      </c>
      <c r="BK105" s="350">
        <f>SUM(BK106:BK110)</f>
        <v>0</v>
      </c>
    </row>
    <row r="106" spans="2:65" s="88" customFormat="1" ht="22.5" customHeight="1">
      <c r="B106" s="291"/>
      <c r="C106" s="292" t="s">
        <v>3</v>
      </c>
      <c r="D106" s="292" t="s">
        <v>44</v>
      </c>
      <c r="E106" s="293" t="s">
        <v>285</v>
      </c>
      <c r="F106" s="294" t="s">
        <v>286</v>
      </c>
      <c r="G106" s="295" t="s">
        <v>76</v>
      </c>
      <c r="H106" s="296">
        <v>2.2000000000000002</v>
      </c>
      <c r="I106" s="297"/>
      <c r="J106" s="297">
        <f>ROUND(I106*H106,2)</f>
        <v>0</v>
      </c>
      <c r="K106" s="294" t="s">
        <v>0</v>
      </c>
      <c r="L106" s="89"/>
      <c r="M106" s="353" t="s">
        <v>0</v>
      </c>
      <c r="N106" s="354" t="s">
        <v>17</v>
      </c>
      <c r="O106" s="355">
        <v>3.3000000000000002E-2</v>
      </c>
      <c r="P106" s="355">
        <f>O106*H106</f>
        <v>7.2600000000000012E-2</v>
      </c>
      <c r="Q106" s="355">
        <v>1.1E-4</v>
      </c>
      <c r="R106" s="355">
        <f>Q106*H106</f>
        <v>2.4200000000000003E-4</v>
      </c>
      <c r="S106" s="355">
        <v>0</v>
      </c>
      <c r="T106" s="356">
        <f>S106*H106</f>
        <v>0</v>
      </c>
      <c r="AR106" s="82" t="s">
        <v>60</v>
      </c>
      <c r="AT106" s="82" t="s">
        <v>44</v>
      </c>
      <c r="AU106" s="82" t="s">
        <v>29</v>
      </c>
      <c r="AY106" s="82" t="s">
        <v>43</v>
      </c>
      <c r="BE106" s="156">
        <f>IF(N106="základní",J106,0)</f>
        <v>0</v>
      </c>
      <c r="BF106" s="156">
        <f>IF(N106="snížená",J106,0)</f>
        <v>0</v>
      </c>
      <c r="BG106" s="156">
        <f>IF(N106="zákl. přenesená",J106,0)</f>
        <v>0</v>
      </c>
      <c r="BH106" s="156">
        <f>IF(N106="sníž. přenesená",J106,0)</f>
        <v>0</v>
      </c>
      <c r="BI106" s="156">
        <f>IF(N106="nulová",J106,0)</f>
        <v>0</v>
      </c>
      <c r="BJ106" s="82" t="s">
        <v>28</v>
      </c>
      <c r="BK106" s="156">
        <f>ROUND(I106*H106,2)</f>
        <v>0</v>
      </c>
      <c r="BL106" s="82" t="s">
        <v>60</v>
      </c>
      <c r="BM106" s="82" t="s">
        <v>1105</v>
      </c>
    </row>
    <row r="107" spans="2:65" s="88" customFormat="1" ht="16.5" customHeight="1">
      <c r="B107" s="291"/>
      <c r="C107" s="292" t="s">
        <v>60</v>
      </c>
      <c r="D107" s="292" t="s">
        <v>44</v>
      </c>
      <c r="E107" s="293" t="s">
        <v>287</v>
      </c>
      <c r="F107" s="294" t="s">
        <v>288</v>
      </c>
      <c r="G107" s="295" t="s">
        <v>76</v>
      </c>
      <c r="H107" s="296">
        <v>4</v>
      </c>
      <c r="I107" s="297"/>
      <c r="J107" s="297">
        <f>ROUND(I107*H107,2)</f>
        <v>0</v>
      </c>
      <c r="K107" s="294" t="s">
        <v>0</v>
      </c>
      <c r="L107" s="89"/>
      <c r="M107" s="353" t="s">
        <v>0</v>
      </c>
      <c r="N107" s="354" t="s">
        <v>17</v>
      </c>
      <c r="O107" s="355">
        <v>0.04</v>
      </c>
      <c r="P107" s="355">
        <f>O107*H107</f>
        <v>0.16</v>
      </c>
      <c r="Q107" s="355">
        <v>3.0000000000000001E-5</v>
      </c>
      <c r="R107" s="355">
        <f>Q107*H107</f>
        <v>1.2E-4</v>
      </c>
      <c r="S107" s="355">
        <v>0</v>
      </c>
      <c r="T107" s="356">
        <f>S107*H107</f>
        <v>0</v>
      </c>
      <c r="AR107" s="82" t="s">
        <v>60</v>
      </c>
      <c r="AT107" s="82" t="s">
        <v>44</v>
      </c>
      <c r="AU107" s="82" t="s">
        <v>29</v>
      </c>
      <c r="AY107" s="82" t="s">
        <v>43</v>
      </c>
      <c r="BE107" s="156">
        <f>IF(N107="základní",J107,0)</f>
        <v>0</v>
      </c>
      <c r="BF107" s="156">
        <f>IF(N107="snížená",J107,0)</f>
        <v>0</v>
      </c>
      <c r="BG107" s="156">
        <f>IF(N107="zákl. přenesená",J107,0)</f>
        <v>0</v>
      </c>
      <c r="BH107" s="156">
        <f>IF(N107="sníž. přenesená",J107,0)</f>
        <v>0</v>
      </c>
      <c r="BI107" s="156">
        <f>IF(N107="nulová",J107,0)</f>
        <v>0</v>
      </c>
      <c r="BJ107" s="82" t="s">
        <v>28</v>
      </c>
      <c r="BK107" s="156">
        <f>ROUND(I107*H107,2)</f>
        <v>0</v>
      </c>
      <c r="BL107" s="82" t="s">
        <v>60</v>
      </c>
      <c r="BM107" s="82" t="s">
        <v>1106</v>
      </c>
    </row>
    <row r="108" spans="2:65" s="88" customFormat="1" ht="19.5">
      <c r="B108" s="89"/>
      <c r="D108" s="357" t="s">
        <v>1118</v>
      </c>
      <c r="F108" s="358" t="s">
        <v>1123</v>
      </c>
      <c r="L108" s="89"/>
      <c r="M108" s="359"/>
      <c r="T108" s="360"/>
      <c r="AT108" s="82" t="s">
        <v>1118</v>
      </c>
      <c r="AU108" s="82" t="s">
        <v>29</v>
      </c>
    </row>
    <row r="109" spans="2:65" s="88" customFormat="1" ht="16.5" customHeight="1">
      <c r="B109" s="291"/>
      <c r="C109" s="292" t="s">
        <v>61</v>
      </c>
      <c r="D109" s="292" t="s">
        <v>44</v>
      </c>
      <c r="E109" s="293" t="s">
        <v>289</v>
      </c>
      <c r="F109" s="294" t="s">
        <v>290</v>
      </c>
      <c r="G109" s="295" t="s">
        <v>53</v>
      </c>
      <c r="H109" s="296">
        <v>0.6</v>
      </c>
      <c r="I109" s="297"/>
      <c r="J109" s="297">
        <f>ROUND(I109*H109,2)</f>
        <v>0</v>
      </c>
      <c r="K109" s="294" t="s">
        <v>0</v>
      </c>
      <c r="L109" s="89"/>
      <c r="M109" s="353" t="s">
        <v>0</v>
      </c>
      <c r="N109" s="354" t="s">
        <v>17</v>
      </c>
      <c r="O109" s="355">
        <v>0.04</v>
      </c>
      <c r="P109" s="355">
        <f>O109*H109</f>
        <v>2.4E-2</v>
      </c>
      <c r="Q109" s="355">
        <v>3.0000000000000001E-5</v>
      </c>
      <c r="R109" s="355">
        <f>Q109*H109</f>
        <v>1.8E-5</v>
      </c>
      <c r="S109" s="355">
        <v>0</v>
      </c>
      <c r="T109" s="356">
        <f>S109*H109</f>
        <v>0</v>
      </c>
      <c r="AR109" s="82" t="s">
        <v>60</v>
      </c>
      <c r="AT109" s="82" t="s">
        <v>44</v>
      </c>
      <c r="AU109" s="82" t="s">
        <v>29</v>
      </c>
      <c r="AY109" s="82" t="s">
        <v>43</v>
      </c>
      <c r="BE109" s="156">
        <f>IF(N109="základní",J109,0)</f>
        <v>0</v>
      </c>
      <c r="BF109" s="156">
        <f>IF(N109="snížená",J109,0)</f>
        <v>0</v>
      </c>
      <c r="BG109" s="156">
        <f>IF(N109="zákl. přenesená",J109,0)</f>
        <v>0</v>
      </c>
      <c r="BH109" s="156">
        <f>IF(N109="sníž. přenesená",J109,0)</f>
        <v>0</v>
      </c>
      <c r="BI109" s="156">
        <f>IF(N109="nulová",J109,0)</f>
        <v>0</v>
      </c>
      <c r="BJ109" s="82" t="s">
        <v>28</v>
      </c>
      <c r="BK109" s="156">
        <f>ROUND(I109*H109,2)</f>
        <v>0</v>
      </c>
      <c r="BL109" s="82" t="s">
        <v>60</v>
      </c>
      <c r="BM109" s="82" t="s">
        <v>1107</v>
      </c>
    </row>
    <row r="110" spans="2:65" s="88" customFormat="1" ht="19.5">
      <c r="B110" s="89"/>
      <c r="D110" s="357" t="s">
        <v>1118</v>
      </c>
      <c r="F110" s="358" t="s">
        <v>1124</v>
      </c>
      <c r="L110" s="89"/>
      <c r="M110" s="359"/>
      <c r="T110" s="360"/>
      <c r="AT110" s="82" t="s">
        <v>1118</v>
      </c>
      <c r="AU110" s="82" t="s">
        <v>29</v>
      </c>
    </row>
    <row r="111" spans="2:65" s="342" customFormat="1" ht="25.9" customHeight="1">
      <c r="B111" s="341"/>
      <c r="D111" s="343" t="s">
        <v>26</v>
      </c>
      <c r="E111" s="344" t="s">
        <v>503</v>
      </c>
      <c r="F111" s="344" t="s">
        <v>504</v>
      </c>
      <c r="J111" s="345">
        <f>BK111</f>
        <v>0</v>
      </c>
      <c r="L111" s="341"/>
      <c r="M111" s="346"/>
      <c r="P111" s="347">
        <f>SUM(P112:P118)</f>
        <v>0</v>
      </c>
      <c r="R111" s="347">
        <f>SUM(R112:R118)</f>
        <v>0</v>
      </c>
      <c r="T111" s="348">
        <f>SUM(T112:T118)</f>
        <v>0</v>
      </c>
      <c r="AR111" s="343" t="s">
        <v>45</v>
      </c>
      <c r="AT111" s="349" t="s">
        <v>26</v>
      </c>
      <c r="AU111" s="349" t="s">
        <v>27</v>
      </c>
      <c r="AY111" s="343" t="s">
        <v>43</v>
      </c>
      <c r="BK111" s="350">
        <f>SUM(BK112:BK118)</f>
        <v>0</v>
      </c>
    </row>
    <row r="112" spans="2:65" s="88" customFormat="1" ht="22.5" customHeight="1">
      <c r="B112" s="291"/>
      <c r="C112" s="361" t="s">
        <v>62</v>
      </c>
      <c r="D112" s="361" t="s">
        <v>67</v>
      </c>
      <c r="E112" s="362" t="s">
        <v>129</v>
      </c>
      <c r="F112" s="363" t="s">
        <v>291</v>
      </c>
      <c r="G112" s="364" t="s">
        <v>0</v>
      </c>
      <c r="H112" s="365">
        <v>0</v>
      </c>
      <c r="I112" s="366">
        <v>0</v>
      </c>
      <c r="J112" s="366">
        <f t="shared" ref="J112:J118" si="10">ROUND(I112*H112,2)</f>
        <v>0</v>
      </c>
      <c r="K112" s="363" t="s">
        <v>0</v>
      </c>
      <c r="L112" s="367"/>
      <c r="M112" s="368" t="s">
        <v>0</v>
      </c>
      <c r="N112" s="369" t="s">
        <v>17</v>
      </c>
      <c r="O112" s="355">
        <v>0</v>
      </c>
      <c r="P112" s="355">
        <f t="shared" ref="P112:P118" si="11">O112*H112</f>
        <v>0</v>
      </c>
      <c r="Q112" s="355">
        <v>0</v>
      </c>
      <c r="R112" s="355">
        <f t="shared" ref="R112:R118" si="12">Q112*H112</f>
        <v>0</v>
      </c>
      <c r="S112" s="355">
        <v>0</v>
      </c>
      <c r="T112" s="356">
        <f t="shared" ref="T112:T118" si="13">S112*H112</f>
        <v>0</v>
      </c>
      <c r="AR112" s="82" t="s">
        <v>243</v>
      </c>
      <c r="AT112" s="82" t="s">
        <v>67</v>
      </c>
      <c r="AU112" s="82" t="s">
        <v>28</v>
      </c>
      <c r="AY112" s="82" t="s">
        <v>43</v>
      </c>
      <c r="BE112" s="156">
        <f t="shared" ref="BE112:BE118" si="14">IF(N112="základní",J112,0)</f>
        <v>0</v>
      </c>
      <c r="BF112" s="156">
        <f t="shared" ref="BF112:BF118" si="15">IF(N112="snížená",J112,0)</f>
        <v>0</v>
      </c>
      <c r="BG112" s="156">
        <f t="shared" ref="BG112:BG118" si="16">IF(N112="zákl. přenesená",J112,0)</f>
        <v>0</v>
      </c>
      <c r="BH112" s="156">
        <f t="shared" ref="BH112:BH118" si="17">IF(N112="sníž. přenesená",J112,0)</f>
        <v>0</v>
      </c>
      <c r="BI112" s="156">
        <f t="shared" ref="BI112:BI118" si="18">IF(N112="nulová",J112,0)</f>
        <v>0</v>
      </c>
      <c r="BJ112" s="82" t="s">
        <v>28</v>
      </c>
      <c r="BK112" s="156">
        <f t="shared" ref="BK112:BK118" si="19">ROUND(I112*H112,2)</f>
        <v>0</v>
      </c>
      <c r="BL112" s="82" t="s">
        <v>243</v>
      </c>
      <c r="BM112" s="82" t="s">
        <v>1108</v>
      </c>
    </row>
    <row r="113" spans="2:65" s="88" customFormat="1" ht="16.5" customHeight="1">
      <c r="B113" s="291"/>
      <c r="C113" s="361" t="s">
        <v>63</v>
      </c>
      <c r="D113" s="361" t="s">
        <v>67</v>
      </c>
      <c r="E113" s="362" t="s">
        <v>130</v>
      </c>
      <c r="F113" s="363" t="s">
        <v>244</v>
      </c>
      <c r="G113" s="364" t="s">
        <v>0</v>
      </c>
      <c r="H113" s="365">
        <v>0</v>
      </c>
      <c r="I113" s="366">
        <v>0</v>
      </c>
      <c r="J113" s="366">
        <f t="shared" si="10"/>
        <v>0</v>
      </c>
      <c r="K113" s="363" t="s">
        <v>0</v>
      </c>
      <c r="L113" s="367"/>
      <c r="M113" s="368" t="s">
        <v>0</v>
      </c>
      <c r="N113" s="369" t="s">
        <v>17</v>
      </c>
      <c r="O113" s="355">
        <v>0</v>
      </c>
      <c r="P113" s="355">
        <f t="shared" si="11"/>
        <v>0</v>
      </c>
      <c r="Q113" s="355">
        <v>0</v>
      </c>
      <c r="R113" s="355">
        <f t="shared" si="12"/>
        <v>0</v>
      </c>
      <c r="S113" s="355">
        <v>0</v>
      </c>
      <c r="T113" s="356">
        <f t="shared" si="13"/>
        <v>0</v>
      </c>
      <c r="AR113" s="82" t="s">
        <v>243</v>
      </c>
      <c r="AT113" s="82" t="s">
        <v>67</v>
      </c>
      <c r="AU113" s="82" t="s">
        <v>28</v>
      </c>
      <c r="AY113" s="82" t="s">
        <v>43</v>
      </c>
      <c r="BE113" s="156">
        <f t="shared" si="14"/>
        <v>0</v>
      </c>
      <c r="BF113" s="156">
        <f t="shared" si="15"/>
        <v>0</v>
      </c>
      <c r="BG113" s="156">
        <f t="shared" si="16"/>
        <v>0</v>
      </c>
      <c r="BH113" s="156">
        <f t="shared" si="17"/>
        <v>0</v>
      </c>
      <c r="BI113" s="156">
        <f t="shared" si="18"/>
        <v>0</v>
      </c>
      <c r="BJ113" s="82" t="s">
        <v>28</v>
      </c>
      <c r="BK113" s="156">
        <f t="shared" si="19"/>
        <v>0</v>
      </c>
      <c r="BL113" s="82" t="s">
        <v>243</v>
      </c>
      <c r="BM113" s="82" t="s">
        <v>1109</v>
      </c>
    </row>
    <row r="114" spans="2:65" s="88" customFormat="1" ht="16.5" customHeight="1">
      <c r="B114" s="291"/>
      <c r="C114" s="361" t="s">
        <v>64</v>
      </c>
      <c r="D114" s="361" t="s">
        <v>67</v>
      </c>
      <c r="E114" s="362" t="s">
        <v>133</v>
      </c>
      <c r="F114" s="363" t="s">
        <v>247</v>
      </c>
      <c r="G114" s="364" t="s">
        <v>0</v>
      </c>
      <c r="H114" s="365">
        <v>0</v>
      </c>
      <c r="I114" s="366">
        <v>0</v>
      </c>
      <c r="J114" s="366">
        <f t="shared" si="10"/>
        <v>0</v>
      </c>
      <c r="K114" s="363" t="s">
        <v>0</v>
      </c>
      <c r="L114" s="367"/>
      <c r="M114" s="368" t="s">
        <v>0</v>
      </c>
      <c r="N114" s="369" t="s">
        <v>17</v>
      </c>
      <c r="O114" s="355">
        <v>0</v>
      </c>
      <c r="P114" s="355">
        <f t="shared" si="11"/>
        <v>0</v>
      </c>
      <c r="Q114" s="355">
        <v>0</v>
      </c>
      <c r="R114" s="355">
        <f t="shared" si="12"/>
        <v>0</v>
      </c>
      <c r="S114" s="355">
        <v>0</v>
      </c>
      <c r="T114" s="356">
        <f t="shared" si="13"/>
        <v>0</v>
      </c>
      <c r="AR114" s="82" t="s">
        <v>243</v>
      </c>
      <c r="AT114" s="82" t="s">
        <v>67</v>
      </c>
      <c r="AU114" s="82" t="s">
        <v>28</v>
      </c>
      <c r="AY114" s="82" t="s">
        <v>43</v>
      </c>
      <c r="BE114" s="156">
        <f t="shared" si="14"/>
        <v>0</v>
      </c>
      <c r="BF114" s="156">
        <f t="shared" si="15"/>
        <v>0</v>
      </c>
      <c r="BG114" s="156">
        <f t="shared" si="16"/>
        <v>0</v>
      </c>
      <c r="BH114" s="156">
        <f t="shared" si="17"/>
        <v>0</v>
      </c>
      <c r="BI114" s="156">
        <f t="shared" si="18"/>
        <v>0</v>
      </c>
      <c r="BJ114" s="82" t="s">
        <v>28</v>
      </c>
      <c r="BK114" s="156">
        <f t="shared" si="19"/>
        <v>0</v>
      </c>
      <c r="BL114" s="82" t="s">
        <v>243</v>
      </c>
      <c r="BM114" s="82" t="s">
        <v>1110</v>
      </c>
    </row>
    <row r="115" spans="2:65" s="88" customFormat="1" ht="22.5" customHeight="1">
      <c r="B115" s="291"/>
      <c r="C115" s="361" t="s">
        <v>2</v>
      </c>
      <c r="D115" s="361" t="s">
        <v>67</v>
      </c>
      <c r="E115" s="362" t="s">
        <v>139</v>
      </c>
      <c r="F115" s="363" t="s">
        <v>292</v>
      </c>
      <c r="G115" s="364" t="s">
        <v>0</v>
      </c>
      <c r="H115" s="365">
        <v>0</v>
      </c>
      <c r="I115" s="366">
        <v>0</v>
      </c>
      <c r="J115" s="366">
        <f t="shared" si="10"/>
        <v>0</v>
      </c>
      <c r="K115" s="363" t="s">
        <v>0</v>
      </c>
      <c r="L115" s="367"/>
      <c r="M115" s="368" t="s">
        <v>0</v>
      </c>
      <c r="N115" s="369" t="s">
        <v>17</v>
      </c>
      <c r="O115" s="355">
        <v>0</v>
      </c>
      <c r="P115" s="355">
        <f t="shared" si="11"/>
        <v>0</v>
      </c>
      <c r="Q115" s="355">
        <v>0</v>
      </c>
      <c r="R115" s="355">
        <f t="shared" si="12"/>
        <v>0</v>
      </c>
      <c r="S115" s="355">
        <v>0</v>
      </c>
      <c r="T115" s="356">
        <f t="shared" si="13"/>
        <v>0</v>
      </c>
      <c r="AR115" s="82" t="s">
        <v>243</v>
      </c>
      <c r="AT115" s="82" t="s">
        <v>67</v>
      </c>
      <c r="AU115" s="82" t="s">
        <v>28</v>
      </c>
      <c r="AY115" s="82" t="s">
        <v>43</v>
      </c>
      <c r="BE115" s="156">
        <f t="shared" si="14"/>
        <v>0</v>
      </c>
      <c r="BF115" s="156">
        <f t="shared" si="15"/>
        <v>0</v>
      </c>
      <c r="BG115" s="156">
        <f t="shared" si="16"/>
        <v>0</v>
      </c>
      <c r="BH115" s="156">
        <f t="shared" si="17"/>
        <v>0</v>
      </c>
      <c r="BI115" s="156">
        <f t="shared" si="18"/>
        <v>0</v>
      </c>
      <c r="BJ115" s="82" t="s">
        <v>28</v>
      </c>
      <c r="BK115" s="156">
        <f t="shared" si="19"/>
        <v>0</v>
      </c>
      <c r="BL115" s="82" t="s">
        <v>243</v>
      </c>
      <c r="BM115" s="82" t="s">
        <v>1111</v>
      </c>
    </row>
    <row r="116" spans="2:65" s="88" customFormat="1" ht="22.5" customHeight="1">
      <c r="B116" s="291"/>
      <c r="C116" s="361" t="s">
        <v>65</v>
      </c>
      <c r="D116" s="361" t="s">
        <v>67</v>
      </c>
      <c r="E116" s="362" t="s">
        <v>138</v>
      </c>
      <c r="F116" s="363" t="s">
        <v>606</v>
      </c>
      <c r="G116" s="364" t="s">
        <v>0</v>
      </c>
      <c r="H116" s="365">
        <v>0</v>
      </c>
      <c r="I116" s="366">
        <v>0</v>
      </c>
      <c r="J116" s="366">
        <f t="shared" si="10"/>
        <v>0</v>
      </c>
      <c r="K116" s="363" t="s">
        <v>0</v>
      </c>
      <c r="L116" s="367"/>
      <c r="M116" s="368" t="s">
        <v>0</v>
      </c>
      <c r="N116" s="369" t="s">
        <v>17</v>
      </c>
      <c r="O116" s="355">
        <v>0</v>
      </c>
      <c r="P116" s="355">
        <f t="shared" si="11"/>
        <v>0</v>
      </c>
      <c r="Q116" s="355">
        <v>0</v>
      </c>
      <c r="R116" s="355">
        <f t="shared" si="12"/>
        <v>0</v>
      </c>
      <c r="S116" s="355">
        <v>0</v>
      </c>
      <c r="T116" s="356">
        <f t="shared" si="13"/>
        <v>0</v>
      </c>
      <c r="AR116" s="82" t="s">
        <v>243</v>
      </c>
      <c r="AT116" s="82" t="s">
        <v>67</v>
      </c>
      <c r="AU116" s="82" t="s">
        <v>28</v>
      </c>
      <c r="AY116" s="82" t="s">
        <v>43</v>
      </c>
      <c r="BE116" s="156">
        <f t="shared" si="14"/>
        <v>0</v>
      </c>
      <c r="BF116" s="156">
        <f t="shared" si="15"/>
        <v>0</v>
      </c>
      <c r="BG116" s="156">
        <f t="shared" si="16"/>
        <v>0</v>
      </c>
      <c r="BH116" s="156">
        <f t="shared" si="17"/>
        <v>0</v>
      </c>
      <c r="BI116" s="156">
        <f t="shared" si="18"/>
        <v>0</v>
      </c>
      <c r="BJ116" s="82" t="s">
        <v>28</v>
      </c>
      <c r="BK116" s="156">
        <f t="shared" si="19"/>
        <v>0</v>
      </c>
      <c r="BL116" s="82" t="s">
        <v>243</v>
      </c>
      <c r="BM116" s="82" t="s">
        <v>1112</v>
      </c>
    </row>
    <row r="117" spans="2:65" s="88" customFormat="1" ht="16.5" customHeight="1">
      <c r="B117" s="291"/>
      <c r="C117" s="361" t="s">
        <v>66</v>
      </c>
      <c r="D117" s="361" t="s">
        <v>67</v>
      </c>
      <c r="E117" s="362" t="s">
        <v>140</v>
      </c>
      <c r="F117" s="363" t="s">
        <v>255</v>
      </c>
      <c r="G117" s="364" t="s">
        <v>0</v>
      </c>
      <c r="H117" s="365">
        <v>0</v>
      </c>
      <c r="I117" s="366">
        <v>0</v>
      </c>
      <c r="J117" s="366">
        <f t="shared" si="10"/>
        <v>0</v>
      </c>
      <c r="K117" s="363" t="s">
        <v>0</v>
      </c>
      <c r="L117" s="367"/>
      <c r="M117" s="368" t="s">
        <v>0</v>
      </c>
      <c r="N117" s="369" t="s">
        <v>17</v>
      </c>
      <c r="O117" s="355">
        <v>0</v>
      </c>
      <c r="P117" s="355">
        <f t="shared" si="11"/>
        <v>0</v>
      </c>
      <c r="Q117" s="355">
        <v>0</v>
      </c>
      <c r="R117" s="355">
        <f t="shared" si="12"/>
        <v>0</v>
      </c>
      <c r="S117" s="355">
        <v>0</v>
      </c>
      <c r="T117" s="356">
        <f t="shared" si="13"/>
        <v>0</v>
      </c>
      <c r="AR117" s="82" t="s">
        <v>243</v>
      </c>
      <c r="AT117" s="82" t="s">
        <v>67</v>
      </c>
      <c r="AU117" s="82" t="s">
        <v>28</v>
      </c>
      <c r="AY117" s="82" t="s">
        <v>43</v>
      </c>
      <c r="BE117" s="156">
        <f t="shared" si="14"/>
        <v>0</v>
      </c>
      <c r="BF117" s="156">
        <f t="shared" si="15"/>
        <v>0</v>
      </c>
      <c r="BG117" s="156">
        <f t="shared" si="16"/>
        <v>0</v>
      </c>
      <c r="BH117" s="156">
        <f t="shared" si="17"/>
        <v>0</v>
      </c>
      <c r="BI117" s="156">
        <f t="shared" si="18"/>
        <v>0</v>
      </c>
      <c r="BJ117" s="82" t="s">
        <v>28</v>
      </c>
      <c r="BK117" s="156">
        <f t="shared" si="19"/>
        <v>0</v>
      </c>
      <c r="BL117" s="82" t="s">
        <v>243</v>
      </c>
      <c r="BM117" s="82" t="s">
        <v>1113</v>
      </c>
    </row>
    <row r="118" spans="2:65" s="88" customFormat="1" ht="22.5" customHeight="1">
      <c r="B118" s="291"/>
      <c r="C118" s="361" t="s">
        <v>68</v>
      </c>
      <c r="D118" s="361" t="s">
        <v>67</v>
      </c>
      <c r="E118" s="362" t="s">
        <v>141</v>
      </c>
      <c r="F118" s="363" t="s">
        <v>293</v>
      </c>
      <c r="G118" s="364" t="s">
        <v>0</v>
      </c>
      <c r="H118" s="365">
        <v>0</v>
      </c>
      <c r="I118" s="366">
        <v>0</v>
      </c>
      <c r="J118" s="366">
        <f t="shared" si="10"/>
        <v>0</v>
      </c>
      <c r="K118" s="363" t="s">
        <v>0</v>
      </c>
      <c r="L118" s="367"/>
      <c r="M118" s="368" t="s">
        <v>0</v>
      </c>
      <c r="N118" s="369" t="s">
        <v>17</v>
      </c>
      <c r="O118" s="355">
        <v>0</v>
      </c>
      <c r="P118" s="355">
        <f t="shared" si="11"/>
        <v>0</v>
      </c>
      <c r="Q118" s="355">
        <v>0</v>
      </c>
      <c r="R118" s="355">
        <f t="shared" si="12"/>
        <v>0</v>
      </c>
      <c r="S118" s="355">
        <v>0</v>
      </c>
      <c r="T118" s="356">
        <f t="shared" si="13"/>
        <v>0</v>
      </c>
      <c r="AR118" s="82" t="s">
        <v>243</v>
      </c>
      <c r="AT118" s="82" t="s">
        <v>67</v>
      </c>
      <c r="AU118" s="82" t="s">
        <v>28</v>
      </c>
      <c r="AY118" s="82" t="s">
        <v>43</v>
      </c>
      <c r="BE118" s="156">
        <f t="shared" si="14"/>
        <v>0</v>
      </c>
      <c r="BF118" s="156">
        <f t="shared" si="15"/>
        <v>0</v>
      </c>
      <c r="BG118" s="156">
        <f t="shared" si="16"/>
        <v>0</v>
      </c>
      <c r="BH118" s="156">
        <f t="shared" si="17"/>
        <v>0</v>
      </c>
      <c r="BI118" s="156">
        <f t="shared" si="18"/>
        <v>0</v>
      </c>
      <c r="BJ118" s="82" t="s">
        <v>28</v>
      </c>
      <c r="BK118" s="156">
        <f t="shared" si="19"/>
        <v>0</v>
      </c>
      <c r="BL118" s="82" t="s">
        <v>243</v>
      </c>
      <c r="BM118" s="82" t="s">
        <v>1114</v>
      </c>
    </row>
    <row r="119" spans="2:65" s="342" customFormat="1" ht="25.9" customHeight="1">
      <c r="B119" s="341"/>
      <c r="D119" s="343" t="s">
        <v>26</v>
      </c>
      <c r="E119" s="344" t="s">
        <v>506</v>
      </c>
      <c r="F119" s="344" t="s">
        <v>351</v>
      </c>
      <c r="J119" s="345">
        <f>BK119</f>
        <v>0</v>
      </c>
      <c r="L119" s="341"/>
      <c r="M119" s="346"/>
      <c r="P119" s="347">
        <f>SUM(P120:P121)</f>
        <v>0</v>
      </c>
      <c r="R119" s="347">
        <f>SUM(R120:R121)</f>
        <v>0</v>
      </c>
      <c r="T119" s="348">
        <f>SUM(T120:T121)</f>
        <v>0</v>
      </c>
      <c r="AR119" s="343" t="s">
        <v>45</v>
      </c>
      <c r="AT119" s="349" t="s">
        <v>26</v>
      </c>
      <c r="AU119" s="349" t="s">
        <v>27</v>
      </c>
      <c r="AY119" s="343" t="s">
        <v>43</v>
      </c>
      <c r="BK119" s="350">
        <f>SUM(BK120:BK121)</f>
        <v>0</v>
      </c>
    </row>
    <row r="120" spans="2:65" s="88" customFormat="1" ht="16.5" customHeight="1">
      <c r="B120" s="291"/>
      <c r="C120" s="292" t="s">
        <v>69</v>
      </c>
      <c r="D120" s="292" t="s">
        <v>44</v>
      </c>
      <c r="E120" s="293" t="s">
        <v>258</v>
      </c>
      <c r="F120" s="294" t="s">
        <v>294</v>
      </c>
      <c r="G120" s="295" t="s">
        <v>257</v>
      </c>
      <c r="H120" s="296">
        <v>48</v>
      </c>
      <c r="I120" s="297"/>
      <c r="J120" s="297">
        <f>ROUND(I120*H120,2)</f>
        <v>0</v>
      </c>
      <c r="K120" s="294" t="s">
        <v>0</v>
      </c>
      <c r="L120" s="89"/>
      <c r="M120" s="353" t="s">
        <v>0</v>
      </c>
      <c r="N120" s="354" t="s">
        <v>17</v>
      </c>
      <c r="O120" s="355">
        <v>0</v>
      </c>
      <c r="P120" s="355">
        <f>O120*H120</f>
        <v>0</v>
      </c>
      <c r="Q120" s="355">
        <v>0</v>
      </c>
      <c r="R120" s="355">
        <f>Q120*H120</f>
        <v>0</v>
      </c>
      <c r="S120" s="355">
        <v>0</v>
      </c>
      <c r="T120" s="356">
        <f>S120*H120</f>
        <v>0</v>
      </c>
      <c r="AR120" s="82" t="s">
        <v>243</v>
      </c>
      <c r="AT120" s="82" t="s">
        <v>44</v>
      </c>
      <c r="AU120" s="82" t="s">
        <v>28</v>
      </c>
      <c r="AY120" s="82" t="s">
        <v>43</v>
      </c>
      <c r="BE120" s="156">
        <f>IF(N120="základní",J120,0)</f>
        <v>0</v>
      </c>
      <c r="BF120" s="156">
        <f>IF(N120="snížená",J120,0)</f>
        <v>0</v>
      </c>
      <c r="BG120" s="156">
        <f>IF(N120="zákl. přenesená",J120,0)</f>
        <v>0</v>
      </c>
      <c r="BH120" s="156">
        <f>IF(N120="sníž. přenesená",J120,0)</f>
        <v>0</v>
      </c>
      <c r="BI120" s="156">
        <f>IF(N120="nulová",J120,0)</f>
        <v>0</v>
      </c>
      <c r="BJ120" s="82" t="s">
        <v>28</v>
      </c>
      <c r="BK120" s="156">
        <f>ROUND(I120*H120,2)</f>
        <v>0</v>
      </c>
      <c r="BL120" s="82" t="s">
        <v>243</v>
      </c>
      <c r="BM120" s="82" t="s">
        <v>1115</v>
      </c>
    </row>
    <row r="121" spans="2:65" s="88" customFormat="1" ht="16.5" customHeight="1">
      <c r="B121" s="291"/>
      <c r="C121" s="292" t="s">
        <v>70</v>
      </c>
      <c r="D121" s="292" t="s">
        <v>44</v>
      </c>
      <c r="E121" s="293" t="s">
        <v>259</v>
      </c>
      <c r="F121" s="294" t="s">
        <v>607</v>
      </c>
      <c r="G121" s="295" t="s">
        <v>257</v>
      </c>
      <c r="H121" s="296">
        <v>12</v>
      </c>
      <c r="I121" s="297"/>
      <c r="J121" s="297">
        <f>ROUND(I121*H121,2)</f>
        <v>0</v>
      </c>
      <c r="K121" s="294" t="s">
        <v>0</v>
      </c>
      <c r="L121" s="89"/>
      <c r="M121" s="370" t="s">
        <v>0</v>
      </c>
      <c r="N121" s="371" t="s">
        <v>17</v>
      </c>
      <c r="O121" s="372">
        <v>0</v>
      </c>
      <c r="P121" s="372">
        <f>O121*H121</f>
        <v>0</v>
      </c>
      <c r="Q121" s="372">
        <v>0</v>
      </c>
      <c r="R121" s="372">
        <f>Q121*H121</f>
        <v>0</v>
      </c>
      <c r="S121" s="372">
        <v>0</v>
      </c>
      <c r="T121" s="373">
        <f>S121*H121</f>
        <v>0</v>
      </c>
      <c r="AR121" s="82" t="s">
        <v>243</v>
      </c>
      <c r="AT121" s="82" t="s">
        <v>44</v>
      </c>
      <c r="AU121" s="82" t="s">
        <v>28</v>
      </c>
      <c r="AY121" s="82" t="s">
        <v>43</v>
      </c>
      <c r="BE121" s="156">
        <f>IF(N121="základní",J121,0)</f>
        <v>0</v>
      </c>
      <c r="BF121" s="156">
        <f>IF(N121="snížená",J121,0)</f>
        <v>0</v>
      </c>
      <c r="BG121" s="156">
        <f>IF(N121="zákl. přenesená",J121,0)</f>
        <v>0</v>
      </c>
      <c r="BH121" s="156">
        <f>IF(N121="sníž. přenesená",J121,0)</f>
        <v>0</v>
      </c>
      <c r="BI121" s="156">
        <f>IF(N121="nulová",J121,0)</f>
        <v>0</v>
      </c>
      <c r="BJ121" s="82" t="s">
        <v>28</v>
      </c>
      <c r="BK121" s="156">
        <f>ROUND(I121*H121,2)</f>
        <v>0</v>
      </c>
      <c r="BL121" s="82" t="s">
        <v>243</v>
      </c>
      <c r="BM121" s="82" t="s">
        <v>1116</v>
      </c>
    </row>
    <row r="122" spans="2:65" s="88" customFormat="1" ht="6.95" customHeight="1">
      <c r="B122" s="108"/>
      <c r="C122" s="109"/>
      <c r="D122" s="109"/>
      <c r="E122" s="109"/>
      <c r="F122" s="109"/>
      <c r="G122" s="109"/>
      <c r="H122" s="109"/>
      <c r="I122" s="109"/>
      <c r="J122" s="109"/>
      <c r="K122" s="109"/>
      <c r="L122" s="89"/>
    </row>
  </sheetData>
  <autoFilter ref="C85:K121" xr:uid="{00000000-0009-0000-0000-000009000000}"/>
  <mergeCells count="8">
    <mergeCell ref="E76:H76"/>
    <mergeCell ref="E78:H78"/>
    <mergeCell ref="L2:V2"/>
    <mergeCell ref="E7:H7"/>
    <mergeCell ref="E9:H9"/>
    <mergeCell ref="E27:H27"/>
    <mergeCell ref="E48:H48"/>
    <mergeCell ref="E50:H50"/>
  </mergeCells>
  <pageMargins left="0.39374999999999999" right="0.39374999999999999" top="0.39374999999999999" bottom="0.39374999999999999"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37"/>
  <sheetViews>
    <sheetView showGridLines="0" view="pageBreakPreview" topLeftCell="A113" zoomScale="85" zoomScaleNormal="100" zoomScaleSheetLayoutView="85" workbookViewId="0">
      <selection activeCell="W136" sqref="W136"/>
    </sheetView>
  </sheetViews>
  <sheetFormatPr defaultRowHeight="11.25"/>
  <cols>
    <col min="1" max="1" width="8.33203125" style="81" customWidth="1"/>
    <col min="2" max="2" width="1.6640625" style="81" customWidth="1"/>
    <col min="3" max="3" width="4.1640625" style="81" customWidth="1"/>
    <col min="4" max="4" width="4.33203125" style="81" customWidth="1"/>
    <col min="5" max="5" width="17.1640625" style="81" customWidth="1"/>
    <col min="6" max="6" width="100.83203125" style="81" customWidth="1"/>
    <col min="7" max="7" width="8.6640625" style="81" customWidth="1"/>
    <col min="8" max="8" width="11.1640625" style="81" customWidth="1"/>
    <col min="9" max="9" width="14.1640625" style="81" customWidth="1"/>
    <col min="10" max="10" width="23.5" style="81" customWidth="1"/>
    <col min="11" max="11" width="15.5" style="81" hidden="1" customWidth="1"/>
    <col min="12" max="12" width="9.33203125" style="81" customWidth="1"/>
    <col min="13" max="13" width="10.83203125" style="81" hidden="1" customWidth="1"/>
    <col min="14" max="14" width="9.33203125" style="81"/>
    <col min="15" max="20" width="14.1640625" style="81" hidden="1" customWidth="1"/>
    <col min="21" max="21" width="16.33203125" style="81" hidden="1" customWidth="1"/>
    <col min="22" max="22" width="12.33203125" style="81" customWidth="1"/>
    <col min="23" max="23" width="16.33203125" style="81" customWidth="1"/>
    <col min="24" max="24" width="12.33203125" style="81" customWidth="1"/>
    <col min="25" max="25" width="15" style="81" customWidth="1"/>
    <col min="26" max="26" width="11" style="81" customWidth="1"/>
    <col min="27" max="27" width="15" style="81" customWidth="1"/>
    <col min="28" max="28" width="16.33203125" style="81" customWidth="1"/>
    <col min="29" max="29" width="11" style="81" customWidth="1"/>
    <col min="30" max="30" width="15" style="81" customWidth="1"/>
    <col min="31" max="31" width="16.33203125" style="81" customWidth="1"/>
    <col min="32" max="16384" width="9.33203125" style="81"/>
  </cols>
  <sheetData>
    <row r="2" spans="2:46" ht="36.950000000000003" customHeight="1">
      <c r="L2" s="915" t="s">
        <v>689</v>
      </c>
      <c r="M2" s="894"/>
      <c r="N2" s="894"/>
      <c r="O2" s="894"/>
      <c r="P2" s="894"/>
      <c r="Q2" s="894"/>
      <c r="R2" s="894"/>
      <c r="S2" s="894"/>
      <c r="T2" s="894"/>
      <c r="U2" s="894"/>
      <c r="V2" s="894"/>
      <c r="AT2" s="82" t="s">
        <v>1019</v>
      </c>
    </row>
    <row r="3" spans="2:46" ht="6.95" hidden="1" customHeight="1">
      <c r="B3" s="83"/>
      <c r="C3" s="84"/>
      <c r="D3" s="84"/>
      <c r="E3" s="84"/>
      <c r="F3" s="84"/>
      <c r="G3" s="84"/>
      <c r="H3" s="84"/>
      <c r="I3" s="84"/>
      <c r="J3" s="84"/>
      <c r="K3" s="84"/>
      <c r="L3" s="85"/>
      <c r="AT3" s="82" t="s">
        <v>29</v>
      </c>
    </row>
    <row r="4" spans="2:46" ht="24.95" hidden="1" customHeight="1">
      <c r="B4" s="85"/>
      <c r="D4" s="304" t="s">
        <v>438</v>
      </c>
      <c r="L4" s="85"/>
      <c r="M4" s="305" t="s">
        <v>4</v>
      </c>
      <c r="AT4" s="82" t="s">
        <v>1</v>
      </c>
    </row>
    <row r="5" spans="2:46" ht="6.95" hidden="1" customHeight="1">
      <c r="B5" s="85"/>
      <c r="L5" s="85"/>
    </row>
    <row r="6" spans="2:46" ht="12" hidden="1" customHeight="1">
      <c r="B6" s="85"/>
      <c r="D6" s="306" t="s">
        <v>5</v>
      </c>
      <c r="L6" s="85"/>
    </row>
    <row r="7" spans="2:46" ht="16.5" hidden="1" customHeight="1">
      <c r="B7" s="85"/>
      <c r="E7" s="912" t="s">
        <v>1391</v>
      </c>
      <c r="F7" s="913"/>
      <c r="G7" s="913"/>
      <c r="H7" s="913"/>
      <c r="L7" s="85"/>
    </row>
    <row r="8" spans="2:46" s="88" customFormat="1" ht="12" hidden="1" customHeight="1">
      <c r="B8" s="89"/>
      <c r="D8" s="306" t="s">
        <v>609</v>
      </c>
      <c r="L8" s="89"/>
    </row>
    <row r="9" spans="2:46" s="88" customFormat="1" ht="36.950000000000003" hidden="1" customHeight="1">
      <c r="B9" s="89"/>
      <c r="E9" s="914" t="s">
        <v>1020</v>
      </c>
      <c r="F9" s="890"/>
      <c r="G9" s="890"/>
      <c r="H9" s="890"/>
      <c r="L9" s="89"/>
    </row>
    <row r="10" spans="2:46" s="88" customFormat="1" hidden="1">
      <c r="B10" s="89"/>
      <c r="L10" s="89"/>
    </row>
    <row r="11" spans="2:46" s="88" customFormat="1" ht="12" hidden="1" customHeight="1">
      <c r="B11" s="89"/>
      <c r="D11" s="306" t="s">
        <v>439</v>
      </c>
      <c r="F11" s="82" t="s">
        <v>0</v>
      </c>
      <c r="I11" s="306" t="s">
        <v>6</v>
      </c>
      <c r="J11" s="82" t="s">
        <v>0</v>
      </c>
      <c r="L11" s="89"/>
    </row>
    <row r="12" spans="2:46" s="88" customFormat="1" ht="12" hidden="1" customHeight="1">
      <c r="B12" s="89"/>
      <c r="D12" s="306" t="s">
        <v>7</v>
      </c>
      <c r="F12" s="82" t="s">
        <v>8</v>
      </c>
      <c r="I12" s="306" t="s">
        <v>9</v>
      </c>
      <c r="J12" s="91" t="s">
        <v>1392</v>
      </c>
      <c r="L12" s="89"/>
    </row>
    <row r="13" spans="2:46" s="88" customFormat="1" ht="10.9" hidden="1" customHeight="1">
      <c r="B13" s="89"/>
      <c r="L13" s="89"/>
    </row>
    <row r="14" spans="2:46" s="88" customFormat="1" ht="12" hidden="1" customHeight="1">
      <c r="B14" s="89"/>
      <c r="D14" s="306" t="s">
        <v>440</v>
      </c>
      <c r="I14" s="306" t="s">
        <v>10</v>
      </c>
      <c r="J14" s="82" t="s">
        <v>0</v>
      </c>
      <c r="L14" s="89"/>
    </row>
    <row r="15" spans="2:46" s="88" customFormat="1" ht="18" hidden="1" customHeight="1">
      <c r="B15" s="89"/>
      <c r="E15" s="82" t="s">
        <v>8</v>
      </c>
      <c r="I15" s="306" t="s">
        <v>11</v>
      </c>
      <c r="J15" s="82" t="s">
        <v>0</v>
      </c>
      <c r="L15" s="89"/>
    </row>
    <row r="16" spans="2:46" s="88" customFormat="1" ht="6.95" hidden="1" customHeight="1">
      <c r="B16" s="89"/>
      <c r="L16" s="89"/>
    </row>
    <row r="17" spans="2:12" s="88" customFormat="1" ht="12" hidden="1" customHeight="1">
      <c r="B17" s="89"/>
      <c r="D17" s="306" t="s">
        <v>441</v>
      </c>
      <c r="I17" s="306" t="s">
        <v>10</v>
      </c>
      <c r="J17" s="82" t="s">
        <v>0</v>
      </c>
      <c r="L17" s="89"/>
    </row>
    <row r="18" spans="2:12" s="88" customFormat="1" ht="18" hidden="1" customHeight="1">
      <c r="B18" s="89"/>
      <c r="E18" s="82" t="s">
        <v>8</v>
      </c>
      <c r="I18" s="306" t="s">
        <v>11</v>
      </c>
      <c r="J18" s="82" t="s">
        <v>0</v>
      </c>
      <c r="L18" s="89"/>
    </row>
    <row r="19" spans="2:12" s="88" customFormat="1" ht="6.95" hidden="1" customHeight="1">
      <c r="B19" s="89"/>
      <c r="L19" s="89"/>
    </row>
    <row r="20" spans="2:12" s="88" customFormat="1" ht="12" hidden="1" customHeight="1">
      <c r="B20" s="89"/>
      <c r="D20" s="306" t="s">
        <v>12</v>
      </c>
      <c r="I20" s="306" t="s">
        <v>10</v>
      </c>
      <c r="J20" s="82" t="s">
        <v>0</v>
      </c>
      <c r="L20" s="89"/>
    </row>
    <row r="21" spans="2:12" s="88" customFormat="1" ht="18" hidden="1" customHeight="1">
      <c r="B21" s="89"/>
      <c r="E21" s="82" t="s">
        <v>8</v>
      </c>
      <c r="I21" s="306" t="s">
        <v>11</v>
      </c>
      <c r="J21" s="82" t="s">
        <v>0</v>
      </c>
      <c r="L21" s="89"/>
    </row>
    <row r="22" spans="2:12" s="88" customFormat="1" ht="6.95" hidden="1" customHeight="1">
      <c r="B22" s="89"/>
      <c r="L22" s="89"/>
    </row>
    <row r="23" spans="2:12" s="88" customFormat="1" ht="12" hidden="1" customHeight="1">
      <c r="B23" s="89"/>
      <c r="D23" s="306" t="s">
        <v>13</v>
      </c>
      <c r="I23" s="306" t="s">
        <v>10</v>
      </c>
      <c r="J23" s="82" t="s">
        <v>0</v>
      </c>
      <c r="L23" s="89"/>
    </row>
    <row r="24" spans="2:12" s="88" customFormat="1" ht="18" hidden="1" customHeight="1">
      <c r="B24" s="89"/>
      <c r="E24" s="82" t="s">
        <v>8</v>
      </c>
      <c r="I24" s="306" t="s">
        <v>11</v>
      </c>
      <c r="J24" s="82" t="s">
        <v>0</v>
      </c>
      <c r="L24" s="89"/>
    </row>
    <row r="25" spans="2:12" s="88" customFormat="1" ht="6.95" hidden="1" customHeight="1">
      <c r="B25" s="89"/>
      <c r="L25" s="89"/>
    </row>
    <row r="26" spans="2:12" s="88" customFormat="1" ht="12" hidden="1" customHeight="1">
      <c r="B26" s="89"/>
      <c r="D26" s="306" t="s">
        <v>14</v>
      </c>
      <c r="L26" s="89"/>
    </row>
    <row r="27" spans="2:12" s="93" customFormat="1" ht="16.5" hidden="1" customHeight="1">
      <c r="B27" s="92"/>
      <c r="E27" s="896" t="s">
        <v>0</v>
      </c>
      <c r="F27" s="896"/>
      <c r="G27" s="896"/>
      <c r="H27" s="896"/>
      <c r="L27" s="92"/>
    </row>
    <row r="28" spans="2:12" s="88" customFormat="1" ht="6.95" hidden="1" customHeight="1">
      <c r="B28" s="89"/>
      <c r="L28" s="89"/>
    </row>
    <row r="29" spans="2:12" s="88" customFormat="1" ht="6.95" hidden="1" customHeight="1">
      <c r="B29" s="89"/>
      <c r="D29" s="95"/>
      <c r="E29" s="95"/>
      <c r="F29" s="95"/>
      <c r="G29" s="95"/>
      <c r="H29" s="95"/>
      <c r="I29" s="95"/>
      <c r="J29" s="95"/>
      <c r="K29" s="95"/>
      <c r="L29" s="89"/>
    </row>
    <row r="30" spans="2:12" s="88" customFormat="1" ht="25.35" hidden="1" customHeight="1">
      <c r="B30" s="89"/>
      <c r="D30" s="307" t="s">
        <v>15</v>
      </c>
      <c r="J30" s="308">
        <f>ROUND(J88, 2)</f>
        <v>0</v>
      </c>
      <c r="L30" s="89"/>
    </row>
    <row r="31" spans="2:12" s="88" customFormat="1" ht="6.95" hidden="1" customHeight="1">
      <c r="B31" s="89"/>
      <c r="D31" s="95"/>
      <c r="E31" s="95"/>
      <c r="F31" s="95"/>
      <c r="G31" s="95"/>
      <c r="H31" s="95"/>
      <c r="I31" s="95"/>
      <c r="J31" s="95"/>
      <c r="K31" s="95"/>
      <c r="L31" s="89"/>
    </row>
    <row r="32" spans="2:12" s="88" customFormat="1" ht="14.45" hidden="1" customHeight="1">
      <c r="B32" s="89"/>
      <c r="F32" s="309" t="s">
        <v>442</v>
      </c>
      <c r="I32" s="309" t="s">
        <v>443</v>
      </c>
      <c r="J32" s="309" t="s">
        <v>444</v>
      </c>
      <c r="L32" s="89"/>
    </row>
    <row r="33" spans="2:12" s="88" customFormat="1" ht="14.45" hidden="1" customHeight="1">
      <c r="B33" s="89"/>
      <c r="D33" s="306" t="s">
        <v>16</v>
      </c>
      <c r="E33" s="306" t="s">
        <v>17</v>
      </c>
      <c r="F33" s="310">
        <f>ROUND((SUM(BE88:BE136)),  2)</f>
        <v>0</v>
      </c>
      <c r="I33" s="311">
        <v>0.21</v>
      </c>
      <c r="J33" s="310">
        <f>ROUND(((SUM(BE88:BE136))*I33),  2)</f>
        <v>0</v>
      </c>
      <c r="L33" s="89"/>
    </row>
    <row r="34" spans="2:12" s="88" customFormat="1" ht="14.45" hidden="1" customHeight="1">
      <c r="B34" s="89"/>
      <c r="E34" s="306" t="s">
        <v>18</v>
      </c>
      <c r="F34" s="310">
        <f>ROUND((SUM(BF88:BF136)),  2)</f>
        <v>0</v>
      </c>
      <c r="I34" s="311">
        <v>0.15</v>
      </c>
      <c r="J34" s="310">
        <f>ROUND(((SUM(BF88:BF136))*I34),  2)</f>
        <v>0</v>
      </c>
      <c r="L34" s="89"/>
    </row>
    <row r="35" spans="2:12" s="88" customFormat="1" ht="14.45" hidden="1" customHeight="1">
      <c r="B35" s="89"/>
      <c r="E35" s="306" t="s">
        <v>19</v>
      </c>
      <c r="F35" s="310">
        <f>ROUND((SUM(BG88:BG136)),  2)</f>
        <v>0</v>
      </c>
      <c r="I35" s="311">
        <v>0.21</v>
      </c>
      <c r="J35" s="310">
        <f>0</f>
        <v>0</v>
      </c>
      <c r="L35" s="89"/>
    </row>
    <row r="36" spans="2:12" s="88" customFormat="1" ht="14.45" hidden="1" customHeight="1">
      <c r="B36" s="89"/>
      <c r="E36" s="306" t="s">
        <v>20</v>
      </c>
      <c r="F36" s="310">
        <f>ROUND((SUM(BH88:BH136)),  2)</f>
        <v>0</v>
      </c>
      <c r="I36" s="311">
        <v>0.15</v>
      </c>
      <c r="J36" s="310">
        <f>0</f>
        <v>0</v>
      </c>
      <c r="L36" s="89"/>
    </row>
    <row r="37" spans="2:12" s="88" customFormat="1" ht="14.45" hidden="1" customHeight="1">
      <c r="B37" s="89"/>
      <c r="E37" s="306" t="s">
        <v>21</v>
      </c>
      <c r="F37" s="310">
        <f>ROUND((SUM(BI88:BI136)),  2)</f>
        <v>0</v>
      </c>
      <c r="I37" s="311">
        <v>0</v>
      </c>
      <c r="J37" s="310">
        <f>0</f>
        <v>0</v>
      </c>
      <c r="L37" s="89"/>
    </row>
    <row r="38" spans="2:12" s="88" customFormat="1" ht="6.95" hidden="1" customHeight="1">
      <c r="B38" s="89"/>
      <c r="L38" s="89"/>
    </row>
    <row r="39" spans="2:12" s="88" customFormat="1" ht="25.35" hidden="1" customHeight="1">
      <c r="B39" s="89"/>
      <c r="C39" s="101"/>
      <c r="D39" s="312" t="s">
        <v>22</v>
      </c>
      <c r="E39" s="103"/>
      <c r="F39" s="103"/>
      <c r="G39" s="313" t="s">
        <v>23</v>
      </c>
      <c r="H39" s="314" t="s">
        <v>24</v>
      </c>
      <c r="I39" s="103"/>
      <c r="J39" s="315">
        <f>SUM(J30:J37)</f>
        <v>0</v>
      </c>
      <c r="K39" s="107"/>
      <c r="L39" s="89"/>
    </row>
    <row r="40" spans="2:12" s="88" customFormat="1" ht="14.45" hidden="1" customHeight="1">
      <c r="B40" s="108"/>
      <c r="C40" s="109"/>
      <c r="D40" s="109"/>
      <c r="E40" s="109"/>
      <c r="F40" s="109"/>
      <c r="G40" s="109"/>
      <c r="H40" s="109"/>
      <c r="I40" s="109"/>
      <c r="J40" s="109"/>
      <c r="K40" s="109"/>
      <c r="L40" s="89"/>
    </row>
    <row r="41" spans="2:12" hidden="1"/>
    <row r="42" spans="2:12" hidden="1"/>
    <row r="43" spans="2:12" hidden="1"/>
    <row r="44" spans="2:12" s="88" customFormat="1" ht="6.95" hidden="1" customHeight="1">
      <c r="B44" s="110"/>
      <c r="C44" s="111"/>
      <c r="D44" s="111"/>
      <c r="E44" s="111"/>
      <c r="F44" s="111"/>
      <c r="G44" s="111"/>
      <c r="H44" s="111"/>
      <c r="I44" s="111"/>
      <c r="J44" s="111"/>
      <c r="K44" s="111"/>
      <c r="L44" s="89"/>
    </row>
    <row r="45" spans="2:12" s="88" customFormat="1" ht="24.95" hidden="1" customHeight="1">
      <c r="B45" s="89"/>
      <c r="C45" s="304" t="s">
        <v>445</v>
      </c>
      <c r="L45" s="89"/>
    </row>
    <row r="46" spans="2:12" s="88" customFormat="1" ht="6.95" hidden="1" customHeight="1">
      <c r="B46" s="89"/>
      <c r="L46" s="89"/>
    </row>
    <row r="47" spans="2:12" s="88" customFormat="1" ht="12" hidden="1" customHeight="1">
      <c r="B47" s="89"/>
      <c r="C47" s="306" t="s">
        <v>5</v>
      </c>
      <c r="L47" s="89"/>
    </row>
    <row r="48" spans="2:12" s="88" customFormat="1" ht="16.5" hidden="1" customHeight="1">
      <c r="B48" s="89"/>
      <c r="E48" s="912" t="str">
        <f>E7</f>
        <v>BUDOVA T TECHNICKÉ UNIVERZITY V LIBERCI - DOPROJEKTOVÁNÍ PROSTOROVÝCH REZERV</v>
      </c>
      <c r="F48" s="913"/>
      <c r="G48" s="913"/>
      <c r="H48" s="913"/>
      <c r="L48" s="89"/>
    </row>
    <row r="49" spans="2:47" s="88" customFormat="1" ht="12" hidden="1" customHeight="1">
      <c r="B49" s="89"/>
      <c r="C49" s="306" t="s">
        <v>609</v>
      </c>
      <c r="L49" s="89"/>
    </row>
    <row r="50" spans="2:47" s="88" customFormat="1" ht="16.5" hidden="1" customHeight="1">
      <c r="B50" s="89"/>
      <c r="E50" s="914" t="str">
        <f>E9</f>
        <v>TU-Lib - Třebízského-doprojektování2019-CHL</v>
      </c>
      <c r="F50" s="890"/>
      <c r="G50" s="890"/>
      <c r="H50" s="890"/>
      <c r="L50" s="89"/>
    </row>
    <row r="51" spans="2:47" s="88" customFormat="1" ht="6.95" hidden="1" customHeight="1">
      <c r="B51" s="89"/>
      <c r="L51" s="89"/>
    </row>
    <row r="52" spans="2:47" s="88" customFormat="1" ht="12" hidden="1" customHeight="1">
      <c r="B52" s="89"/>
      <c r="C52" s="306" t="s">
        <v>7</v>
      </c>
      <c r="F52" s="82" t="str">
        <f>F12</f>
        <v xml:space="preserve"> </v>
      </c>
      <c r="I52" s="306" t="s">
        <v>9</v>
      </c>
      <c r="J52" s="91" t="str">
        <f>IF(J12="","",J12)</f>
        <v>19. 3. 2019</v>
      </c>
      <c r="L52" s="89"/>
    </row>
    <row r="53" spans="2:47" s="88" customFormat="1" ht="6.95" hidden="1" customHeight="1">
      <c r="B53" s="89"/>
      <c r="L53" s="89"/>
    </row>
    <row r="54" spans="2:47" s="88" customFormat="1" ht="13.7" hidden="1" customHeight="1">
      <c r="B54" s="89"/>
      <c r="C54" s="306" t="s">
        <v>440</v>
      </c>
      <c r="F54" s="82" t="str">
        <f>E15</f>
        <v xml:space="preserve"> </v>
      </c>
      <c r="I54" s="306" t="s">
        <v>12</v>
      </c>
      <c r="J54" s="94" t="str">
        <f>E21</f>
        <v xml:space="preserve"> </v>
      </c>
      <c r="L54" s="89"/>
    </row>
    <row r="55" spans="2:47" s="88" customFormat="1" ht="13.7" hidden="1" customHeight="1">
      <c r="B55" s="89"/>
      <c r="C55" s="306" t="s">
        <v>441</v>
      </c>
      <c r="F55" s="82" t="str">
        <f>IF(E18="","",E18)</f>
        <v xml:space="preserve"> </v>
      </c>
      <c r="I55" s="306" t="s">
        <v>13</v>
      </c>
      <c r="J55" s="94" t="str">
        <f>E24</f>
        <v xml:space="preserve"> </v>
      </c>
      <c r="L55" s="89"/>
    </row>
    <row r="56" spans="2:47" s="88" customFormat="1" ht="10.35" hidden="1" customHeight="1">
      <c r="B56" s="89"/>
      <c r="L56" s="89"/>
    </row>
    <row r="57" spans="2:47" s="88" customFormat="1" ht="29.25" hidden="1" customHeight="1">
      <c r="B57" s="89"/>
      <c r="C57" s="316" t="s">
        <v>446</v>
      </c>
      <c r="D57" s="101"/>
      <c r="E57" s="101"/>
      <c r="F57" s="101"/>
      <c r="G57" s="101"/>
      <c r="H57" s="101"/>
      <c r="I57" s="101"/>
      <c r="J57" s="317" t="s">
        <v>30</v>
      </c>
      <c r="K57" s="101"/>
      <c r="L57" s="89"/>
    </row>
    <row r="58" spans="2:47" s="88" customFormat="1" ht="10.35" hidden="1" customHeight="1">
      <c r="B58" s="89"/>
      <c r="L58" s="89"/>
    </row>
    <row r="59" spans="2:47" s="88" customFormat="1" ht="22.9" hidden="1" customHeight="1">
      <c r="B59" s="89"/>
      <c r="C59" s="318" t="s">
        <v>447</v>
      </c>
      <c r="J59" s="308">
        <f>J88</f>
        <v>0</v>
      </c>
      <c r="L59" s="89"/>
      <c r="AU59" s="82" t="s">
        <v>31</v>
      </c>
    </row>
    <row r="60" spans="2:47" s="320" customFormat="1" ht="24.95" hidden="1" customHeight="1">
      <c r="B60" s="319"/>
      <c r="D60" s="321" t="s">
        <v>32</v>
      </c>
      <c r="E60" s="322"/>
      <c r="F60" s="322"/>
      <c r="G60" s="322"/>
      <c r="H60" s="322"/>
      <c r="I60" s="322"/>
      <c r="J60" s="323">
        <f>J89</f>
        <v>0</v>
      </c>
      <c r="L60" s="319"/>
    </row>
    <row r="61" spans="2:47" s="325" customFormat="1" ht="19.899999999999999" hidden="1" customHeight="1">
      <c r="B61" s="324"/>
      <c r="D61" s="326" t="s">
        <v>86</v>
      </c>
      <c r="E61" s="327"/>
      <c r="F61" s="327"/>
      <c r="G61" s="327"/>
      <c r="H61" s="327"/>
      <c r="I61" s="327"/>
      <c r="J61" s="328">
        <f>J90</f>
        <v>0</v>
      </c>
      <c r="L61" s="324"/>
    </row>
    <row r="62" spans="2:47" s="325" customFormat="1" ht="19.899999999999999" hidden="1" customHeight="1">
      <c r="B62" s="324"/>
      <c r="D62" s="326" t="s">
        <v>144</v>
      </c>
      <c r="E62" s="327"/>
      <c r="F62" s="327"/>
      <c r="G62" s="327"/>
      <c r="H62" s="327"/>
      <c r="I62" s="327"/>
      <c r="J62" s="328">
        <f>J95</f>
        <v>0</v>
      </c>
      <c r="L62" s="324"/>
    </row>
    <row r="63" spans="2:47" s="325" customFormat="1" ht="19.899999999999999" hidden="1" customHeight="1">
      <c r="B63" s="324"/>
      <c r="D63" s="326" t="s">
        <v>162</v>
      </c>
      <c r="E63" s="327"/>
      <c r="F63" s="327"/>
      <c r="G63" s="327"/>
      <c r="H63" s="327"/>
      <c r="I63" s="327"/>
      <c r="J63" s="328">
        <f>J99</f>
        <v>0</v>
      </c>
      <c r="L63" s="324"/>
    </row>
    <row r="64" spans="2:47" s="325" customFormat="1" ht="19.899999999999999" hidden="1" customHeight="1">
      <c r="B64" s="324"/>
      <c r="D64" s="326" t="s">
        <v>163</v>
      </c>
      <c r="E64" s="327"/>
      <c r="F64" s="327"/>
      <c r="G64" s="327"/>
      <c r="H64" s="327"/>
      <c r="I64" s="327"/>
      <c r="J64" s="328">
        <f>J109</f>
        <v>0</v>
      </c>
      <c r="L64" s="324"/>
    </row>
    <row r="65" spans="2:12" s="325" customFormat="1" ht="19.899999999999999" hidden="1" customHeight="1">
      <c r="B65" s="324"/>
      <c r="D65" s="326" t="s">
        <v>164</v>
      </c>
      <c r="E65" s="327"/>
      <c r="F65" s="327"/>
      <c r="G65" s="327"/>
      <c r="H65" s="327"/>
      <c r="I65" s="327"/>
      <c r="J65" s="328">
        <f>J118</f>
        <v>0</v>
      </c>
      <c r="L65" s="324"/>
    </row>
    <row r="66" spans="2:12" s="325" customFormat="1" ht="19.899999999999999" hidden="1" customHeight="1">
      <c r="B66" s="324"/>
      <c r="D66" s="326" t="s">
        <v>127</v>
      </c>
      <c r="E66" s="327"/>
      <c r="F66" s="327"/>
      <c r="G66" s="327"/>
      <c r="H66" s="327"/>
      <c r="I66" s="327"/>
      <c r="J66" s="328">
        <f>J121</f>
        <v>0</v>
      </c>
      <c r="L66" s="324"/>
    </row>
    <row r="67" spans="2:12" s="320" customFormat="1" ht="24.95" hidden="1" customHeight="1">
      <c r="B67" s="319"/>
      <c r="D67" s="321" t="s">
        <v>165</v>
      </c>
      <c r="E67" s="322"/>
      <c r="F67" s="322"/>
      <c r="G67" s="322"/>
      <c r="H67" s="322"/>
      <c r="I67" s="322"/>
      <c r="J67" s="323">
        <f>J126</f>
        <v>0</v>
      </c>
      <c r="L67" s="319"/>
    </row>
    <row r="68" spans="2:12" s="320" customFormat="1" ht="24.95" hidden="1" customHeight="1">
      <c r="B68" s="319"/>
      <c r="D68" s="321" t="s">
        <v>166</v>
      </c>
      <c r="E68" s="322"/>
      <c r="F68" s="322"/>
      <c r="G68" s="322"/>
      <c r="H68" s="322"/>
      <c r="I68" s="322"/>
      <c r="J68" s="323">
        <f>J134</f>
        <v>0</v>
      </c>
      <c r="L68" s="319"/>
    </row>
    <row r="69" spans="2:12" s="88" customFormat="1" ht="21.75" hidden="1" customHeight="1">
      <c r="B69" s="89"/>
      <c r="L69" s="89"/>
    </row>
    <row r="70" spans="2:12" s="88" customFormat="1" ht="6.95" hidden="1" customHeight="1">
      <c r="B70" s="108"/>
      <c r="C70" s="109"/>
      <c r="D70" s="109"/>
      <c r="E70" s="109"/>
      <c r="F70" s="109"/>
      <c r="G70" s="109"/>
      <c r="H70" s="109"/>
      <c r="I70" s="109"/>
      <c r="J70" s="109"/>
      <c r="K70" s="109"/>
      <c r="L70" s="89"/>
    </row>
    <row r="71" spans="2:12" hidden="1"/>
    <row r="72" spans="2:12" hidden="1"/>
    <row r="73" spans="2:12" hidden="1"/>
    <row r="74" spans="2:12" s="88" customFormat="1" ht="6.95" customHeight="1">
      <c r="B74" s="110"/>
      <c r="C74" s="111"/>
      <c r="D74" s="111"/>
      <c r="E74" s="111"/>
      <c r="F74" s="111"/>
      <c r="G74" s="111"/>
      <c r="H74" s="111"/>
      <c r="I74" s="111"/>
      <c r="J74" s="111"/>
      <c r="K74" s="111"/>
      <c r="L74" s="89"/>
    </row>
    <row r="75" spans="2:12" s="88" customFormat="1" ht="24.95" customHeight="1">
      <c r="B75" s="89"/>
      <c r="C75" s="304" t="s">
        <v>448</v>
      </c>
      <c r="L75" s="89"/>
    </row>
    <row r="76" spans="2:12" s="88" customFormat="1" ht="6.95" customHeight="1">
      <c r="B76" s="89"/>
      <c r="L76" s="89"/>
    </row>
    <row r="77" spans="2:12" s="88" customFormat="1" ht="12" customHeight="1">
      <c r="B77" s="89"/>
      <c r="C77" s="306" t="s">
        <v>5</v>
      </c>
      <c r="L77" s="89"/>
    </row>
    <row r="78" spans="2:12" s="88" customFormat="1" ht="16.5" customHeight="1">
      <c r="B78" s="89"/>
      <c r="E78" s="912" t="str">
        <f>E7</f>
        <v>BUDOVA T TECHNICKÉ UNIVERZITY V LIBERCI - DOPROJEKTOVÁNÍ PROSTOROVÝCH REZERV</v>
      </c>
      <c r="F78" s="913"/>
      <c r="G78" s="913"/>
      <c r="H78" s="913"/>
      <c r="L78" s="89"/>
    </row>
    <row r="79" spans="2:12" s="88" customFormat="1" ht="12" customHeight="1">
      <c r="B79" s="89"/>
      <c r="C79" s="306" t="s">
        <v>609</v>
      </c>
      <c r="L79" s="89"/>
    </row>
    <row r="80" spans="2:12" s="88" customFormat="1" ht="16.5" customHeight="1">
      <c r="B80" s="89"/>
      <c r="E80" s="914" t="s">
        <v>362</v>
      </c>
      <c r="F80" s="890"/>
      <c r="G80" s="890"/>
      <c r="H80" s="890"/>
      <c r="L80" s="89"/>
    </row>
    <row r="81" spans="2:65" s="88" customFormat="1" ht="6.95" customHeight="1">
      <c r="B81" s="89"/>
      <c r="L81" s="89"/>
    </row>
    <row r="82" spans="2:65" s="88" customFormat="1" ht="12" customHeight="1">
      <c r="B82" s="89"/>
      <c r="C82" s="306" t="s">
        <v>7</v>
      </c>
      <c r="F82" s="82" t="str">
        <f>F12</f>
        <v xml:space="preserve"> </v>
      </c>
      <c r="I82" s="306" t="s">
        <v>9</v>
      </c>
      <c r="J82" s="91" t="str">
        <f>IF(J12="","",J12)</f>
        <v>19. 3. 2019</v>
      </c>
      <c r="L82" s="89"/>
    </row>
    <row r="83" spans="2:65" s="88" customFormat="1" ht="6.95" customHeight="1">
      <c r="B83" s="89"/>
      <c r="L83" s="89"/>
    </row>
    <row r="84" spans="2:65" s="88" customFormat="1" ht="13.7" customHeight="1">
      <c r="B84" s="89"/>
      <c r="C84" s="306" t="s">
        <v>440</v>
      </c>
      <c r="F84" s="82" t="str">
        <f>E15</f>
        <v xml:space="preserve"> </v>
      </c>
      <c r="I84" s="306" t="s">
        <v>12</v>
      </c>
      <c r="J84" s="94" t="str">
        <f>E21</f>
        <v xml:space="preserve"> </v>
      </c>
      <c r="L84" s="89"/>
    </row>
    <row r="85" spans="2:65" s="88" customFormat="1" ht="13.7" customHeight="1">
      <c r="B85" s="89"/>
      <c r="C85" s="306" t="s">
        <v>441</v>
      </c>
      <c r="F85" s="82" t="str">
        <f>IF(E18="","",E18)</f>
        <v xml:space="preserve"> </v>
      </c>
      <c r="I85" s="306" t="s">
        <v>13</v>
      </c>
      <c r="J85" s="94" t="str">
        <f>E24</f>
        <v xml:space="preserve"> </v>
      </c>
      <c r="L85" s="89"/>
    </row>
    <row r="86" spans="2:65" s="88" customFormat="1" ht="10.35" customHeight="1">
      <c r="B86" s="89"/>
      <c r="L86" s="89"/>
    </row>
    <row r="87" spans="2:65" s="133" customFormat="1" ht="29.25" customHeight="1">
      <c r="B87" s="125"/>
      <c r="C87" s="329" t="s">
        <v>33</v>
      </c>
      <c r="D87" s="330" t="s">
        <v>34</v>
      </c>
      <c r="E87" s="330" t="s">
        <v>25</v>
      </c>
      <c r="F87" s="330" t="s">
        <v>35</v>
      </c>
      <c r="G87" s="330" t="s">
        <v>36</v>
      </c>
      <c r="H87" s="330" t="s">
        <v>37</v>
      </c>
      <c r="I87" s="330" t="s">
        <v>38</v>
      </c>
      <c r="J87" s="331" t="s">
        <v>30</v>
      </c>
      <c r="K87" s="332" t="s">
        <v>449</v>
      </c>
      <c r="L87" s="125"/>
      <c r="M87" s="333" t="s">
        <v>0</v>
      </c>
      <c r="N87" s="334" t="s">
        <v>16</v>
      </c>
      <c r="O87" s="334" t="s">
        <v>39</v>
      </c>
      <c r="P87" s="334" t="s">
        <v>40</v>
      </c>
      <c r="Q87" s="334" t="s">
        <v>450</v>
      </c>
      <c r="R87" s="334" t="s">
        <v>451</v>
      </c>
      <c r="S87" s="334" t="s">
        <v>41</v>
      </c>
      <c r="T87" s="335" t="s">
        <v>42</v>
      </c>
    </row>
    <row r="88" spans="2:65" s="88" customFormat="1" ht="22.9" customHeight="1">
      <c r="B88" s="89"/>
      <c r="C88" s="336" t="s">
        <v>452</v>
      </c>
      <c r="J88" s="337">
        <f>BK88</f>
        <v>0</v>
      </c>
      <c r="L88" s="89"/>
      <c r="M88" s="136"/>
      <c r="N88" s="95"/>
      <c r="O88" s="95"/>
      <c r="P88" s="338">
        <f>P89+P126+P134</f>
        <v>36.984200000000001</v>
      </c>
      <c r="Q88" s="95"/>
      <c r="R88" s="338">
        <f>R89+R126+R134</f>
        <v>0.12558</v>
      </c>
      <c r="S88" s="95"/>
      <c r="T88" s="339">
        <f>T89+T126+T134</f>
        <v>0.17555999999999999</v>
      </c>
      <c r="AT88" s="82" t="s">
        <v>26</v>
      </c>
      <c r="AU88" s="82" t="s">
        <v>31</v>
      </c>
      <c r="BK88" s="340">
        <f>BK89+BK126+BK134</f>
        <v>0</v>
      </c>
    </row>
    <row r="89" spans="2:65" s="342" customFormat="1" ht="25.9" customHeight="1">
      <c r="B89" s="341"/>
      <c r="D89" s="343" t="s">
        <v>26</v>
      </c>
      <c r="E89" s="344" t="s">
        <v>387</v>
      </c>
      <c r="F89" s="344" t="s">
        <v>453</v>
      </c>
      <c r="J89" s="345">
        <f>BK89</f>
        <v>0</v>
      </c>
      <c r="L89" s="341"/>
      <c r="M89" s="346"/>
      <c r="P89" s="347">
        <f>P90+P95+P99+P109+P118+P121</f>
        <v>36.984200000000001</v>
      </c>
      <c r="R89" s="347">
        <f>R90+R95+R99+R109+R118+R121</f>
        <v>0.12558</v>
      </c>
      <c r="T89" s="348">
        <f>T90+T95+T99+T109+T118+T121</f>
        <v>0.17555999999999999</v>
      </c>
      <c r="AR89" s="343" t="s">
        <v>29</v>
      </c>
      <c r="AT89" s="349" t="s">
        <v>26</v>
      </c>
      <c r="AU89" s="349" t="s">
        <v>27</v>
      </c>
      <c r="AY89" s="343" t="s">
        <v>43</v>
      </c>
      <c r="BK89" s="350">
        <f>BK90+BK95+BK99+BK109+BK118+BK121</f>
        <v>0</v>
      </c>
    </row>
    <row r="90" spans="2:65" s="342" customFormat="1" ht="22.9" customHeight="1">
      <c r="B90" s="341"/>
      <c r="D90" s="343" t="s">
        <v>26</v>
      </c>
      <c r="E90" s="351" t="s">
        <v>454</v>
      </c>
      <c r="F90" s="351" t="s">
        <v>455</v>
      </c>
      <c r="J90" s="352">
        <f>BK90</f>
        <v>0</v>
      </c>
      <c r="L90" s="341"/>
      <c r="M90" s="346"/>
      <c r="P90" s="347">
        <f>SUM(P91:P94)</f>
        <v>4.2027999999999999</v>
      </c>
      <c r="R90" s="347">
        <f>SUM(R91:R94)</f>
        <v>8.5120000000000005E-3</v>
      </c>
      <c r="T90" s="348">
        <f>SUM(T91:T94)</f>
        <v>0</v>
      </c>
      <c r="AR90" s="343" t="s">
        <v>29</v>
      </c>
      <c r="AT90" s="349" t="s">
        <v>26</v>
      </c>
      <c r="AU90" s="349" t="s">
        <v>28</v>
      </c>
      <c r="AY90" s="343" t="s">
        <v>43</v>
      </c>
      <c r="BK90" s="350">
        <f>SUM(BK91:BK94)</f>
        <v>0</v>
      </c>
    </row>
    <row r="91" spans="2:65" s="88" customFormat="1" ht="16.5" customHeight="1">
      <c r="B91" s="291"/>
      <c r="C91" s="292" t="s">
        <v>28</v>
      </c>
      <c r="D91" s="292" t="s">
        <v>44</v>
      </c>
      <c r="E91" s="293" t="s">
        <v>1021</v>
      </c>
      <c r="F91" s="294" t="s">
        <v>1022</v>
      </c>
      <c r="G91" s="295" t="s">
        <v>76</v>
      </c>
      <c r="H91" s="296">
        <v>0.3</v>
      </c>
      <c r="I91" s="297"/>
      <c r="J91" s="297">
        <f>ROUND(I91*H91,2)</f>
        <v>0</v>
      </c>
      <c r="K91" s="294" t="s">
        <v>0</v>
      </c>
      <c r="L91" s="89"/>
      <c r="M91" s="353" t="s">
        <v>0</v>
      </c>
      <c r="N91" s="354" t="s">
        <v>17</v>
      </c>
      <c r="O91" s="355">
        <v>0.316</v>
      </c>
      <c r="P91" s="355">
        <f>O91*H91</f>
        <v>9.4799999999999995E-2</v>
      </c>
      <c r="Q91" s="355">
        <v>6.4000000000000005E-4</v>
      </c>
      <c r="R91" s="355">
        <f>Q91*H91</f>
        <v>1.92E-4</v>
      </c>
      <c r="S91" s="355">
        <v>0</v>
      </c>
      <c r="T91" s="356">
        <f>S91*H91</f>
        <v>0</v>
      </c>
      <c r="AR91" s="82" t="s">
        <v>60</v>
      </c>
      <c r="AT91" s="82" t="s">
        <v>44</v>
      </c>
      <c r="AU91" s="82" t="s">
        <v>29</v>
      </c>
      <c r="AY91" s="82" t="s">
        <v>43</v>
      </c>
      <c r="BE91" s="156">
        <f>IF(N91="základní",J91,0)</f>
        <v>0</v>
      </c>
      <c r="BF91" s="156">
        <f>IF(N91="snížená",J91,0)</f>
        <v>0</v>
      </c>
      <c r="BG91" s="156">
        <f>IF(N91="zákl. přenesená",J91,0)</f>
        <v>0</v>
      </c>
      <c r="BH91" s="156">
        <f>IF(N91="sníž. přenesená",J91,0)</f>
        <v>0</v>
      </c>
      <c r="BI91" s="156">
        <f>IF(N91="nulová",J91,0)</f>
        <v>0</v>
      </c>
      <c r="BJ91" s="82" t="s">
        <v>28</v>
      </c>
      <c r="BK91" s="156">
        <f>ROUND(I91*H91,2)</f>
        <v>0</v>
      </c>
      <c r="BL91" s="82" t="s">
        <v>60</v>
      </c>
      <c r="BM91" s="82" t="s">
        <v>1023</v>
      </c>
    </row>
    <row r="92" spans="2:65" s="88" customFormat="1" ht="48.75">
      <c r="B92" s="89"/>
      <c r="D92" s="357" t="s">
        <v>1118</v>
      </c>
      <c r="F92" s="358" t="s">
        <v>1119</v>
      </c>
      <c r="L92" s="89"/>
      <c r="M92" s="359"/>
      <c r="T92" s="360"/>
      <c r="AT92" s="82" t="s">
        <v>1118</v>
      </c>
      <c r="AU92" s="82" t="s">
        <v>29</v>
      </c>
    </row>
    <row r="93" spans="2:65" s="88" customFormat="1" ht="16.5" customHeight="1">
      <c r="B93" s="291"/>
      <c r="C93" s="292" t="s">
        <v>29</v>
      </c>
      <c r="D93" s="292" t="s">
        <v>44</v>
      </c>
      <c r="E93" s="293" t="s">
        <v>1024</v>
      </c>
      <c r="F93" s="294" t="s">
        <v>1025</v>
      </c>
      <c r="G93" s="295" t="s">
        <v>76</v>
      </c>
      <c r="H93" s="296">
        <v>13</v>
      </c>
      <c r="I93" s="297"/>
      <c r="J93" s="297">
        <f>ROUND(I93*H93,2)</f>
        <v>0</v>
      </c>
      <c r="K93" s="294" t="s">
        <v>0</v>
      </c>
      <c r="L93" s="89"/>
      <c r="M93" s="353" t="s">
        <v>0</v>
      </c>
      <c r="N93" s="354" t="s">
        <v>17</v>
      </c>
      <c r="O93" s="355">
        <v>0.316</v>
      </c>
      <c r="P93" s="355">
        <f>O93*H93</f>
        <v>4.1079999999999997</v>
      </c>
      <c r="Q93" s="355">
        <v>6.4000000000000005E-4</v>
      </c>
      <c r="R93" s="355">
        <f>Q93*H93</f>
        <v>8.320000000000001E-3</v>
      </c>
      <c r="S93" s="355">
        <v>0</v>
      </c>
      <c r="T93" s="356">
        <f>S93*H93</f>
        <v>0</v>
      </c>
      <c r="AR93" s="82" t="s">
        <v>60</v>
      </c>
      <c r="AT93" s="82" t="s">
        <v>44</v>
      </c>
      <c r="AU93" s="82" t="s">
        <v>29</v>
      </c>
      <c r="AY93" s="82" t="s">
        <v>43</v>
      </c>
      <c r="BE93" s="156">
        <f>IF(N93="základní",J93,0)</f>
        <v>0</v>
      </c>
      <c r="BF93" s="156">
        <f>IF(N93="snížená",J93,0)</f>
        <v>0</v>
      </c>
      <c r="BG93" s="156">
        <f>IF(N93="zákl. přenesená",J93,0)</f>
        <v>0</v>
      </c>
      <c r="BH93" s="156">
        <f>IF(N93="sníž. přenesená",J93,0)</f>
        <v>0</v>
      </c>
      <c r="BI93" s="156">
        <f>IF(N93="nulová",J93,0)</f>
        <v>0</v>
      </c>
      <c r="BJ93" s="82" t="s">
        <v>28</v>
      </c>
      <c r="BK93" s="156">
        <f>ROUND(I93*H93,2)</f>
        <v>0</v>
      </c>
      <c r="BL93" s="82" t="s">
        <v>60</v>
      </c>
      <c r="BM93" s="82" t="s">
        <v>1026</v>
      </c>
    </row>
    <row r="94" spans="2:65" s="88" customFormat="1" ht="48.75">
      <c r="B94" s="89"/>
      <c r="D94" s="357" t="s">
        <v>1118</v>
      </c>
      <c r="F94" s="358" t="s">
        <v>1119</v>
      </c>
      <c r="L94" s="89"/>
      <c r="M94" s="359"/>
      <c r="T94" s="360"/>
      <c r="AT94" s="82" t="s">
        <v>1118</v>
      </c>
      <c r="AU94" s="82" t="s">
        <v>29</v>
      </c>
    </row>
    <row r="95" spans="2:65" s="342" customFormat="1" ht="22.9" customHeight="1">
      <c r="B95" s="341"/>
      <c r="D95" s="343" t="s">
        <v>26</v>
      </c>
      <c r="E95" s="351" t="s">
        <v>470</v>
      </c>
      <c r="F95" s="351" t="s">
        <v>471</v>
      </c>
      <c r="J95" s="352">
        <f>BK95</f>
        <v>0</v>
      </c>
      <c r="L95" s="341"/>
      <c r="M95" s="346"/>
      <c r="P95" s="347">
        <f>SUM(P96:P98)</f>
        <v>4.2210000000000001</v>
      </c>
      <c r="R95" s="347">
        <f>SUM(R96:R98)</f>
        <v>1.738E-2</v>
      </c>
      <c r="T95" s="348">
        <f>SUM(T96:T98)</f>
        <v>0</v>
      </c>
      <c r="AR95" s="343" t="s">
        <v>29</v>
      </c>
      <c r="AT95" s="349" t="s">
        <v>26</v>
      </c>
      <c r="AU95" s="349" t="s">
        <v>28</v>
      </c>
      <c r="AY95" s="343" t="s">
        <v>43</v>
      </c>
      <c r="BK95" s="350">
        <f>SUM(BK96:BK98)</f>
        <v>0</v>
      </c>
    </row>
    <row r="96" spans="2:65" s="88" customFormat="1" ht="16.5" customHeight="1">
      <c r="B96" s="291"/>
      <c r="C96" s="292" t="s">
        <v>46</v>
      </c>
      <c r="D96" s="292" t="s">
        <v>44</v>
      </c>
      <c r="E96" s="293" t="s">
        <v>173</v>
      </c>
      <c r="F96" s="294" t="s">
        <v>174</v>
      </c>
      <c r="G96" s="295" t="s">
        <v>143</v>
      </c>
      <c r="H96" s="296">
        <v>5</v>
      </c>
      <c r="I96" s="297"/>
      <c r="J96" s="297">
        <f>ROUND(I96*H96,2)</f>
        <v>0</v>
      </c>
      <c r="K96" s="294" t="s">
        <v>0</v>
      </c>
      <c r="L96" s="89"/>
      <c r="M96" s="353" t="s">
        <v>0</v>
      </c>
      <c r="N96" s="354" t="s">
        <v>17</v>
      </c>
      <c r="O96" s="355">
        <v>0.114</v>
      </c>
      <c r="P96" s="355">
        <f>O96*H96</f>
        <v>0.57000000000000006</v>
      </c>
      <c r="Q96" s="355">
        <v>1.1299999999999999E-3</v>
      </c>
      <c r="R96" s="355">
        <f>Q96*H96</f>
        <v>5.6499999999999996E-3</v>
      </c>
      <c r="S96" s="355">
        <v>0</v>
      </c>
      <c r="T96" s="356">
        <f>S96*H96</f>
        <v>0</v>
      </c>
      <c r="AR96" s="82" t="s">
        <v>60</v>
      </c>
      <c r="AT96" s="82" t="s">
        <v>44</v>
      </c>
      <c r="AU96" s="82" t="s">
        <v>29</v>
      </c>
      <c r="AY96" s="82" t="s">
        <v>43</v>
      </c>
      <c r="BE96" s="156">
        <f>IF(N96="základní",J96,0)</f>
        <v>0</v>
      </c>
      <c r="BF96" s="156">
        <f>IF(N96="snížená",J96,0)</f>
        <v>0</v>
      </c>
      <c r="BG96" s="156">
        <f>IF(N96="zákl. přenesená",J96,0)</f>
        <v>0</v>
      </c>
      <c r="BH96" s="156">
        <f>IF(N96="sníž. přenesená",J96,0)</f>
        <v>0</v>
      </c>
      <c r="BI96" s="156">
        <f>IF(N96="nulová",J96,0)</f>
        <v>0</v>
      </c>
      <c r="BJ96" s="82" t="s">
        <v>28</v>
      </c>
      <c r="BK96" s="156">
        <f>ROUND(I96*H96,2)</f>
        <v>0</v>
      </c>
      <c r="BL96" s="82" t="s">
        <v>60</v>
      </c>
      <c r="BM96" s="82" t="s">
        <v>1027</v>
      </c>
    </row>
    <row r="97" spans="2:65" s="88" customFormat="1" ht="29.25">
      <c r="B97" s="89"/>
      <c r="D97" s="357" t="s">
        <v>1118</v>
      </c>
      <c r="F97" s="358" t="s">
        <v>1120</v>
      </c>
      <c r="L97" s="89"/>
      <c r="M97" s="359"/>
      <c r="T97" s="360"/>
      <c r="AT97" s="82" t="s">
        <v>1118</v>
      </c>
      <c r="AU97" s="82" t="s">
        <v>29</v>
      </c>
    </row>
    <row r="98" spans="2:65" s="88" customFormat="1" ht="16.5" customHeight="1">
      <c r="B98" s="291"/>
      <c r="C98" s="292" t="s">
        <v>45</v>
      </c>
      <c r="D98" s="292" t="s">
        <v>44</v>
      </c>
      <c r="E98" s="293" t="s">
        <v>1028</v>
      </c>
      <c r="F98" s="294" t="s">
        <v>1029</v>
      </c>
      <c r="G98" s="295" t="s">
        <v>106</v>
      </c>
      <c r="H98" s="296">
        <v>3</v>
      </c>
      <c r="I98" s="297"/>
      <c r="J98" s="297">
        <f>ROUND(I98*H98,2)</f>
        <v>0</v>
      </c>
      <c r="K98" s="294" t="s">
        <v>0</v>
      </c>
      <c r="L98" s="89"/>
      <c r="M98" s="353" t="s">
        <v>0</v>
      </c>
      <c r="N98" s="354" t="s">
        <v>17</v>
      </c>
      <c r="O98" s="355">
        <v>1.2170000000000001</v>
      </c>
      <c r="P98" s="355">
        <f>O98*H98</f>
        <v>3.6510000000000002</v>
      </c>
      <c r="Q98" s="355">
        <v>3.9100000000000003E-3</v>
      </c>
      <c r="R98" s="355">
        <f>Q98*H98</f>
        <v>1.1730000000000001E-2</v>
      </c>
      <c r="S98" s="355">
        <v>0</v>
      </c>
      <c r="T98" s="356">
        <f>S98*H98</f>
        <v>0</v>
      </c>
      <c r="AR98" s="82" t="s">
        <v>60</v>
      </c>
      <c r="AT98" s="82" t="s">
        <v>44</v>
      </c>
      <c r="AU98" s="82" t="s">
        <v>29</v>
      </c>
      <c r="AY98" s="82" t="s">
        <v>43</v>
      </c>
      <c r="BE98" s="156">
        <f>IF(N98="základní",J98,0)</f>
        <v>0</v>
      </c>
      <c r="BF98" s="156">
        <f>IF(N98="snížená",J98,0)</f>
        <v>0</v>
      </c>
      <c r="BG98" s="156">
        <f>IF(N98="zákl. přenesená",J98,0)</f>
        <v>0</v>
      </c>
      <c r="BH98" s="156">
        <f>IF(N98="sníž. přenesená",J98,0)</f>
        <v>0</v>
      </c>
      <c r="BI98" s="156">
        <f>IF(N98="nulová",J98,0)</f>
        <v>0</v>
      </c>
      <c r="BJ98" s="82" t="s">
        <v>28</v>
      </c>
      <c r="BK98" s="156">
        <f>ROUND(I98*H98,2)</f>
        <v>0</v>
      </c>
      <c r="BL98" s="82" t="s">
        <v>60</v>
      </c>
      <c r="BM98" s="82" t="s">
        <v>1030</v>
      </c>
    </row>
    <row r="99" spans="2:65" s="342" customFormat="1" ht="22.9" customHeight="1">
      <c r="B99" s="341"/>
      <c r="D99" s="343" t="s">
        <v>26</v>
      </c>
      <c r="E99" s="351" t="s">
        <v>475</v>
      </c>
      <c r="F99" s="351" t="s">
        <v>476</v>
      </c>
      <c r="J99" s="352">
        <f>BK99</f>
        <v>0</v>
      </c>
      <c r="L99" s="341"/>
      <c r="M99" s="346"/>
      <c r="P99" s="347">
        <f>SUM(P100:P108)</f>
        <v>20.959</v>
      </c>
      <c r="R99" s="347">
        <f>SUM(R100:R108)</f>
        <v>8.5079999999999989E-2</v>
      </c>
      <c r="T99" s="348">
        <f>SUM(T100:T108)</f>
        <v>0.17555999999999999</v>
      </c>
      <c r="AR99" s="343" t="s">
        <v>29</v>
      </c>
      <c r="AT99" s="349" t="s">
        <v>26</v>
      </c>
      <c r="AU99" s="349" t="s">
        <v>28</v>
      </c>
      <c r="AY99" s="343" t="s">
        <v>43</v>
      </c>
      <c r="BK99" s="350">
        <f>SUM(BK100:BK108)</f>
        <v>0</v>
      </c>
    </row>
    <row r="100" spans="2:65" s="88" customFormat="1" ht="16.5" customHeight="1">
      <c r="B100" s="291"/>
      <c r="C100" s="292" t="s">
        <v>47</v>
      </c>
      <c r="D100" s="292" t="s">
        <v>44</v>
      </c>
      <c r="E100" s="293" t="s">
        <v>265</v>
      </c>
      <c r="F100" s="294" t="s">
        <v>1031</v>
      </c>
      <c r="G100" s="295" t="s">
        <v>55</v>
      </c>
      <c r="H100" s="296">
        <v>8</v>
      </c>
      <c r="I100" s="297"/>
      <c r="J100" s="297">
        <f t="shared" ref="J100:J108" si="0">ROUND(I100*H100,2)</f>
        <v>0</v>
      </c>
      <c r="K100" s="294" t="s">
        <v>0</v>
      </c>
      <c r="L100" s="89"/>
      <c r="M100" s="353" t="s">
        <v>0</v>
      </c>
      <c r="N100" s="354" t="s">
        <v>17</v>
      </c>
      <c r="O100" s="355">
        <v>0.10299999999999999</v>
      </c>
      <c r="P100" s="355">
        <f t="shared" ref="P100:P108" si="1">O100*H100</f>
        <v>0.82399999999999995</v>
      </c>
      <c r="Q100" s="355">
        <v>5.0000000000000002E-5</v>
      </c>
      <c r="R100" s="355">
        <f t="shared" ref="R100:R108" si="2">Q100*H100</f>
        <v>4.0000000000000002E-4</v>
      </c>
      <c r="S100" s="355">
        <v>5.3200000000000001E-3</v>
      </c>
      <c r="T100" s="356">
        <f t="shared" ref="T100:T108" si="3">S100*H100</f>
        <v>4.2560000000000001E-2</v>
      </c>
      <c r="AR100" s="82" t="s">
        <v>60</v>
      </c>
      <c r="AT100" s="82" t="s">
        <v>44</v>
      </c>
      <c r="AU100" s="82" t="s">
        <v>29</v>
      </c>
      <c r="AY100" s="82" t="s">
        <v>43</v>
      </c>
      <c r="BE100" s="156">
        <f t="shared" ref="BE100:BE108" si="4">IF(N100="základní",J100,0)</f>
        <v>0</v>
      </c>
      <c r="BF100" s="156">
        <f t="shared" ref="BF100:BF108" si="5">IF(N100="snížená",J100,0)</f>
        <v>0</v>
      </c>
      <c r="BG100" s="156">
        <f t="shared" ref="BG100:BG108" si="6">IF(N100="zákl. přenesená",J100,0)</f>
        <v>0</v>
      </c>
      <c r="BH100" s="156">
        <f t="shared" ref="BH100:BH108" si="7">IF(N100="sníž. přenesená",J100,0)</f>
        <v>0</v>
      </c>
      <c r="BI100" s="156">
        <f t="shared" ref="BI100:BI108" si="8">IF(N100="nulová",J100,0)</f>
        <v>0</v>
      </c>
      <c r="BJ100" s="82" t="s">
        <v>28</v>
      </c>
      <c r="BK100" s="156">
        <f t="shared" ref="BK100:BK108" si="9">ROUND(I100*H100,2)</f>
        <v>0</v>
      </c>
      <c r="BL100" s="82" t="s">
        <v>60</v>
      </c>
      <c r="BM100" s="82" t="s">
        <v>1032</v>
      </c>
    </row>
    <row r="101" spans="2:65" s="88" customFormat="1" ht="22.5" customHeight="1">
      <c r="B101" s="291"/>
      <c r="C101" s="292" t="s">
        <v>48</v>
      </c>
      <c r="D101" s="292" t="s">
        <v>44</v>
      </c>
      <c r="E101" s="293" t="s">
        <v>267</v>
      </c>
      <c r="F101" s="294" t="s">
        <v>268</v>
      </c>
      <c r="G101" s="295" t="s">
        <v>126</v>
      </c>
      <c r="H101" s="296">
        <v>25</v>
      </c>
      <c r="I101" s="297"/>
      <c r="J101" s="297">
        <f t="shared" si="0"/>
        <v>0</v>
      </c>
      <c r="K101" s="294" t="s">
        <v>0</v>
      </c>
      <c r="L101" s="89"/>
      <c r="M101" s="353" t="s">
        <v>0</v>
      </c>
      <c r="N101" s="354" t="s">
        <v>17</v>
      </c>
      <c r="O101" s="355">
        <v>0.10299999999999999</v>
      </c>
      <c r="P101" s="355">
        <f t="shared" si="1"/>
        <v>2.5749999999999997</v>
      </c>
      <c r="Q101" s="355">
        <v>5.0000000000000002E-5</v>
      </c>
      <c r="R101" s="355">
        <f t="shared" si="2"/>
        <v>1.25E-3</v>
      </c>
      <c r="S101" s="355">
        <v>5.3200000000000001E-3</v>
      </c>
      <c r="T101" s="356">
        <f t="shared" si="3"/>
        <v>0.13300000000000001</v>
      </c>
      <c r="AR101" s="82" t="s">
        <v>60</v>
      </c>
      <c r="AT101" s="82" t="s">
        <v>44</v>
      </c>
      <c r="AU101" s="82" t="s">
        <v>29</v>
      </c>
      <c r="AY101" s="82" t="s">
        <v>43</v>
      </c>
      <c r="BE101" s="156">
        <f t="shared" si="4"/>
        <v>0</v>
      </c>
      <c r="BF101" s="156">
        <f t="shared" si="5"/>
        <v>0</v>
      </c>
      <c r="BG101" s="156">
        <f t="shared" si="6"/>
        <v>0</v>
      </c>
      <c r="BH101" s="156">
        <f t="shared" si="7"/>
        <v>0</v>
      </c>
      <c r="BI101" s="156">
        <f t="shared" si="8"/>
        <v>0</v>
      </c>
      <c r="BJ101" s="82" t="s">
        <v>28</v>
      </c>
      <c r="BK101" s="156">
        <f t="shared" si="9"/>
        <v>0</v>
      </c>
      <c r="BL101" s="82" t="s">
        <v>60</v>
      </c>
      <c r="BM101" s="82" t="s">
        <v>1033</v>
      </c>
    </row>
    <row r="102" spans="2:65" s="88" customFormat="1" ht="16.5" customHeight="1">
      <c r="B102" s="291"/>
      <c r="C102" s="292" t="s">
        <v>49</v>
      </c>
      <c r="D102" s="292" t="s">
        <v>44</v>
      </c>
      <c r="E102" s="293" t="s">
        <v>1034</v>
      </c>
      <c r="F102" s="294" t="s">
        <v>1035</v>
      </c>
      <c r="G102" s="295" t="s">
        <v>55</v>
      </c>
      <c r="H102" s="296">
        <v>1</v>
      </c>
      <c r="I102" s="297"/>
      <c r="J102" s="297">
        <f t="shared" si="0"/>
        <v>0</v>
      </c>
      <c r="K102" s="294" t="s">
        <v>0</v>
      </c>
      <c r="L102" s="89"/>
      <c r="M102" s="353" t="s">
        <v>0</v>
      </c>
      <c r="N102" s="354" t="s">
        <v>17</v>
      </c>
      <c r="O102" s="355">
        <v>3.2879999999999998</v>
      </c>
      <c r="P102" s="355">
        <f t="shared" si="1"/>
        <v>3.2879999999999998</v>
      </c>
      <c r="Q102" s="355">
        <v>3.3119999999999997E-2</v>
      </c>
      <c r="R102" s="355">
        <f t="shared" si="2"/>
        <v>3.3119999999999997E-2</v>
      </c>
      <c r="S102" s="355">
        <v>0</v>
      </c>
      <c r="T102" s="356">
        <f t="shared" si="3"/>
        <v>0</v>
      </c>
      <c r="AR102" s="82" t="s">
        <v>60</v>
      </c>
      <c r="AT102" s="82" t="s">
        <v>44</v>
      </c>
      <c r="AU102" s="82" t="s">
        <v>29</v>
      </c>
      <c r="AY102" s="82" t="s">
        <v>43</v>
      </c>
      <c r="BE102" s="156">
        <f t="shared" si="4"/>
        <v>0</v>
      </c>
      <c r="BF102" s="156">
        <f t="shared" si="5"/>
        <v>0</v>
      </c>
      <c r="BG102" s="156">
        <f t="shared" si="6"/>
        <v>0</v>
      </c>
      <c r="BH102" s="156">
        <f t="shared" si="7"/>
        <v>0</v>
      </c>
      <c r="BI102" s="156">
        <f t="shared" si="8"/>
        <v>0</v>
      </c>
      <c r="BJ102" s="82" t="s">
        <v>28</v>
      </c>
      <c r="BK102" s="156">
        <f t="shared" si="9"/>
        <v>0</v>
      </c>
      <c r="BL102" s="82" t="s">
        <v>60</v>
      </c>
      <c r="BM102" s="82" t="s">
        <v>1036</v>
      </c>
    </row>
    <row r="103" spans="2:65" s="88" customFormat="1" ht="16.5" customHeight="1">
      <c r="B103" s="291"/>
      <c r="C103" s="292" t="s">
        <v>51</v>
      </c>
      <c r="D103" s="292" t="s">
        <v>44</v>
      </c>
      <c r="E103" s="293" t="s">
        <v>184</v>
      </c>
      <c r="F103" s="294" t="s">
        <v>185</v>
      </c>
      <c r="G103" s="295" t="s">
        <v>76</v>
      </c>
      <c r="H103" s="296">
        <v>3</v>
      </c>
      <c r="I103" s="297"/>
      <c r="J103" s="297">
        <f t="shared" si="0"/>
        <v>0</v>
      </c>
      <c r="K103" s="294" t="s">
        <v>485</v>
      </c>
      <c r="L103" s="89"/>
      <c r="M103" s="353" t="s">
        <v>0</v>
      </c>
      <c r="N103" s="354" t="s">
        <v>17</v>
      </c>
      <c r="O103" s="355">
        <v>0.42399999999999999</v>
      </c>
      <c r="P103" s="355">
        <f t="shared" si="1"/>
        <v>1.272</v>
      </c>
      <c r="Q103" s="355">
        <v>7.2000000000000005E-4</v>
      </c>
      <c r="R103" s="355">
        <f t="shared" si="2"/>
        <v>2.16E-3</v>
      </c>
      <c r="S103" s="355">
        <v>0</v>
      </c>
      <c r="T103" s="356">
        <f t="shared" si="3"/>
        <v>0</v>
      </c>
      <c r="AR103" s="82" t="s">
        <v>60</v>
      </c>
      <c r="AT103" s="82" t="s">
        <v>44</v>
      </c>
      <c r="AU103" s="82" t="s">
        <v>29</v>
      </c>
      <c r="AY103" s="82" t="s">
        <v>43</v>
      </c>
      <c r="BE103" s="156">
        <f t="shared" si="4"/>
        <v>0</v>
      </c>
      <c r="BF103" s="156">
        <f t="shared" si="5"/>
        <v>0</v>
      </c>
      <c r="BG103" s="156">
        <f t="shared" si="6"/>
        <v>0</v>
      </c>
      <c r="BH103" s="156">
        <f t="shared" si="7"/>
        <v>0</v>
      </c>
      <c r="BI103" s="156">
        <f t="shared" si="8"/>
        <v>0</v>
      </c>
      <c r="BJ103" s="82" t="s">
        <v>28</v>
      </c>
      <c r="BK103" s="156">
        <f t="shared" si="9"/>
        <v>0</v>
      </c>
      <c r="BL103" s="82" t="s">
        <v>60</v>
      </c>
      <c r="BM103" s="82" t="s">
        <v>1037</v>
      </c>
    </row>
    <row r="104" spans="2:65" s="88" customFormat="1" ht="16.5" customHeight="1">
      <c r="B104" s="291"/>
      <c r="C104" s="292" t="s">
        <v>52</v>
      </c>
      <c r="D104" s="292" t="s">
        <v>44</v>
      </c>
      <c r="E104" s="293" t="s">
        <v>192</v>
      </c>
      <c r="F104" s="294" t="s">
        <v>193</v>
      </c>
      <c r="G104" s="295" t="s">
        <v>76</v>
      </c>
      <c r="H104" s="296">
        <v>13</v>
      </c>
      <c r="I104" s="297"/>
      <c r="J104" s="297">
        <f t="shared" si="0"/>
        <v>0</v>
      </c>
      <c r="K104" s="294" t="s">
        <v>485</v>
      </c>
      <c r="L104" s="89"/>
      <c r="M104" s="353" t="s">
        <v>0</v>
      </c>
      <c r="N104" s="354" t="s">
        <v>17</v>
      </c>
      <c r="O104" s="355">
        <v>0.50600000000000001</v>
      </c>
      <c r="P104" s="355">
        <f t="shared" si="1"/>
        <v>6.5780000000000003</v>
      </c>
      <c r="Q104" s="355">
        <v>3.3899999999999998E-3</v>
      </c>
      <c r="R104" s="355">
        <f t="shared" si="2"/>
        <v>4.4069999999999998E-2</v>
      </c>
      <c r="S104" s="355">
        <v>0</v>
      </c>
      <c r="T104" s="356">
        <f t="shared" si="3"/>
        <v>0</v>
      </c>
      <c r="AR104" s="82" t="s">
        <v>60</v>
      </c>
      <c r="AT104" s="82" t="s">
        <v>44</v>
      </c>
      <c r="AU104" s="82" t="s">
        <v>29</v>
      </c>
      <c r="AY104" s="82" t="s">
        <v>43</v>
      </c>
      <c r="BE104" s="156">
        <f t="shared" si="4"/>
        <v>0</v>
      </c>
      <c r="BF104" s="156">
        <f t="shared" si="5"/>
        <v>0</v>
      </c>
      <c r="BG104" s="156">
        <f t="shared" si="6"/>
        <v>0</v>
      </c>
      <c r="BH104" s="156">
        <f t="shared" si="7"/>
        <v>0</v>
      </c>
      <c r="BI104" s="156">
        <f t="shared" si="8"/>
        <v>0</v>
      </c>
      <c r="BJ104" s="82" t="s">
        <v>28</v>
      </c>
      <c r="BK104" s="156">
        <f t="shared" si="9"/>
        <v>0</v>
      </c>
      <c r="BL104" s="82" t="s">
        <v>60</v>
      </c>
      <c r="BM104" s="82" t="s">
        <v>1038</v>
      </c>
    </row>
    <row r="105" spans="2:65" s="88" customFormat="1" ht="16.5" customHeight="1">
      <c r="B105" s="291"/>
      <c r="C105" s="292" t="s">
        <v>54</v>
      </c>
      <c r="D105" s="292" t="s">
        <v>44</v>
      </c>
      <c r="E105" s="293" t="s">
        <v>1039</v>
      </c>
      <c r="F105" s="294" t="s">
        <v>1040</v>
      </c>
      <c r="G105" s="295" t="s">
        <v>76</v>
      </c>
      <c r="H105" s="296">
        <v>13</v>
      </c>
      <c r="I105" s="297"/>
      <c r="J105" s="297">
        <f t="shared" si="0"/>
        <v>0</v>
      </c>
      <c r="K105" s="294" t="s">
        <v>485</v>
      </c>
      <c r="L105" s="89"/>
      <c r="M105" s="353" t="s">
        <v>0</v>
      </c>
      <c r="N105" s="354" t="s">
        <v>17</v>
      </c>
      <c r="O105" s="355">
        <v>0.31</v>
      </c>
      <c r="P105" s="355">
        <f t="shared" si="1"/>
        <v>4.03</v>
      </c>
      <c r="Q105" s="355">
        <v>2.4000000000000001E-4</v>
      </c>
      <c r="R105" s="355">
        <f t="shared" si="2"/>
        <v>3.1199999999999999E-3</v>
      </c>
      <c r="S105" s="355">
        <v>0</v>
      </c>
      <c r="T105" s="356">
        <f t="shared" si="3"/>
        <v>0</v>
      </c>
      <c r="AR105" s="82" t="s">
        <v>60</v>
      </c>
      <c r="AT105" s="82" t="s">
        <v>44</v>
      </c>
      <c r="AU105" s="82" t="s">
        <v>29</v>
      </c>
      <c r="AY105" s="82" t="s">
        <v>43</v>
      </c>
      <c r="BE105" s="156">
        <f t="shared" si="4"/>
        <v>0</v>
      </c>
      <c r="BF105" s="156">
        <f t="shared" si="5"/>
        <v>0</v>
      </c>
      <c r="BG105" s="156">
        <f t="shared" si="6"/>
        <v>0</v>
      </c>
      <c r="BH105" s="156">
        <f t="shared" si="7"/>
        <v>0</v>
      </c>
      <c r="BI105" s="156">
        <f t="shared" si="8"/>
        <v>0</v>
      </c>
      <c r="BJ105" s="82" t="s">
        <v>28</v>
      </c>
      <c r="BK105" s="156">
        <f t="shared" si="9"/>
        <v>0</v>
      </c>
      <c r="BL105" s="82" t="s">
        <v>60</v>
      </c>
      <c r="BM105" s="82" t="s">
        <v>1041</v>
      </c>
    </row>
    <row r="106" spans="2:65" s="88" customFormat="1" ht="16.5" customHeight="1">
      <c r="B106" s="291"/>
      <c r="C106" s="292" t="s">
        <v>56</v>
      </c>
      <c r="D106" s="292" t="s">
        <v>44</v>
      </c>
      <c r="E106" s="293" t="s">
        <v>296</v>
      </c>
      <c r="F106" s="294" t="s">
        <v>297</v>
      </c>
      <c r="G106" s="295" t="s">
        <v>55</v>
      </c>
      <c r="H106" s="296">
        <v>4</v>
      </c>
      <c r="I106" s="297"/>
      <c r="J106" s="297">
        <f t="shared" si="0"/>
        <v>0</v>
      </c>
      <c r="K106" s="294" t="s">
        <v>485</v>
      </c>
      <c r="L106" s="89"/>
      <c r="M106" s="353" t="s">
        <v>0</v>
      </c>
      <c r="N106" s="354" t="s">
        <v>17</v>
      </c>
      <c r="O106" s="355">
        <v>0.42</v>
      </c>
      <c r="P106" s="355">
        <f t="shared" si="1"/>
        <v>1.68</v>
      </c>
      <c r="Q106" s="355">
        <v>2.4000000000000001E-4</v>
      </c>
      <c r="R106" s="355">
        <f t="shared" si="2"/>
        <v>9.6000000000000002E-4</v>
      </c>
      <c r="S106" s="355">
        <v>0</v>
      </c>
      <c r="T106" s="356">
        <f t="shared" si="3"/>
        <v>0</v>
      </c>
      <c r="AR106" s="82" t="s">
        <v>60</v>
      </c>
      <c r="AT106" s="82" t="s">
        <v>44</v>
      </c>
      <c r="AU106" s="82" t="s">
        <v>29</v>
      </c>
      <c r="AY106" s="82" t="s">
        <v>43</v>
      </c>
      <c r="BE106" s="156">
        <f t="shared" si="4"/>
        <v>0</v>
      </c>
      <c r="BF106" s="156">
        <f t="shared" si="5"/>
        <v>0</v>
      </c>
      <c r="BG106" s="156">
        <f t="shared" si="6"/>
        <v>0</v>
      </c>
      <c r="BH106" s="156">
        <f t="shared" si="7"/>
        <v>0</v>
      </c>
      <c r="BI106" s="156">
        <f t="shared" si="8"/>
        <v>0</v>
      </c>
      <c r="BJ106" s="82" t="s">
        <v>28</v>
      </c>
      <c r="BK106" s="156">
        <f t="shared" si="9"/>
        <v>0</v>
      </c>
      <c r="BL106" s="82" t="s">
        <v>60</v>
      </c>
      <c r="BM106" s="82" t="s">
        <v>1042</v>
      </c>
    </row>
    <row r="107" spans="2:65" s="88" customFormat="1" ht="16.5" customHeight="1">
      <c r="B107" s="291"/>
      <c r="C107" s="292" t="s">
        <v>57</v>
      </c>
      <c r="D107" s="292" t="s">
        <v>44</v>
      </c>
      <c r="E107" s="293" t="s">
        <v>196</v>
      </c>
      <c r="F107" s="294" t="s">
        <v>197</v>
      </c>
      <c r="G107" s="295" t="s">
        <v>76</v>
      </c>
      <c r="H107" s="296">
        <v>3</v>
      </c>
      <c r="I107" s="297"/>
      <c r="J107" s="297">
        <f t="shared" si="0"/>
        <v>0</v>
      </c>
      <c r="K107" s="294" t="s">
        <v>485</v>
      </c>
      <c r="L107" s="89"/>
      <c r="M107" s="353" t="s">
        <v>0</v>
      </c>
      <c r="N107" s="354" t="s">
        <v>17</v>
      </c>
      <c r="O107" s="355">
        <v>3.7999999999999999E-2</v>
      </c>
      <c r="P107" s="355">
        <f t="shared" si="1"/>
        <v>0.11399999999999999</v>
      </c>
      <c r="Q107" s="355">
        <v>0</v>
      </c>
      <c r="R107" s="355">
        <f t="shared" si="2"/>
        <v>0</v>
      </c>
      <c r="S107" s="355">
        <v>0</v>
      </c>
      <c r="T107" s="356">
        <f t="shared" si="3"/>
        <v>0</v>
      </c>
      <c r="AR107" s="82" t="s">
        <v>60</v>
      </c>
      <c r="AT107" s="82" t="s">
        <v>44</v>
      </c>
      <c r="AU107" s="82" t="s">
        <v>29</v>
      </c>
      <c r="AY107" s="82" t="s">
        <v>43</v>
      </c>
      <c r="BE107" s="156">
        <f t="shared" si="4"/>
        <v>0</v>
      </c>
      <c r="BF107" s="156">
        <f t="shared" si="5"/>
        <v>0</v>
      </c>
      <c r="BG107" s="156">
        <f t="shared" si="6"/>
        <v>0</v>
      </c>
      <c r="BH107" s="156">
        <f t="shared" si="7"/>
        <v>0</v>
      </c>
      <c r="BI107" s="156">
        <f t="shared" si="8"/>
        <v>0</v>
      </c>
      <c r="BJ107" s="82" t="s">
        <v>28</v>
      </c>
      <c r="BK107" s="156">
        <f t="shared" si="9"/>
        <v>0</v>
      </c>
      <c r="BL107" s="82" t="s">
        <v>60</v>
      </c>
      <c r="BM107" s="82" t="s">
        <v>1043</v>
      </c>
    </row>
    <row r="108" spans="2:65" s="88" customFormat="1" ht="16.5" customHeight="1">
      <c r="B108" s="291"/>
      <c r="C108" s="292" t="s">
        <v>58</v>
      </c>
      <c r="D108" s="292" t="s">
        <v>44</v>
      </c>
      <c r="E108" s="293" t="s">
        <v>198</v>
      </c>
      <c r="F108" s="294" t="s">
        <v>199</v>
      </c>
      <c r="G108" s="295" t="s">
        <v>76</v>
      </c>
      <c r="H108" s="296">
        <v>13</v>
      </c>
      <c r="I108" s="297"/>
      <c r="J108" s="297">
        <f t="shared" si="0"/>
        <v>0</v>
      </c>
      <c r="K108" s="294" t="s">
        <v>485</v>
      </c>
      <c r="L108" s="89"/>
      <c r="M108" s="353" t="s">
        <v>0</v>
      </c>
      <c r="N108" s="354" t="s">
        <v>17</v>
      </c>
      <c r="O108" s="355">
        <v>4.5999999999999999E-2</v>
      </c>
      <c r="P108" s="355">
        <f t="shared" si="1"/>
        <v>0.59799999999999998</v>
      </c>
      <c r="Q108" s="355">
        <v>0</v>
      </c>
      <c r="R108" s="355">
        <f t="shared" si="2"/>
        <v>0</v>
      </c>
      <c r="S108" s="355">
        <v>0</v>
      </c>
      <c r="T108" s="356">
        <f t="shared" si="3"/>
        <v>0</v>
      </c>
      <c r="AR108" s="82" t="s">
        <v>60</v>
      </c>
      <c r="AT108" s="82" t="s">
        <v>44</v>
      </c>
      <c r="AU108" s="82" t="s">
        <v>29</v>
      </c>
      <c r="AY108" s="82" t="s">
        <v>43</v>
      </c>
      <c r="BE108" s="156">
        <f t="shared" si="4"/>
        <v>0</v>
      </c>
      <c r="BF108" s="156">
        <f t="shared" si="5"/>
        <v>0</v>
      </c>
      <c r="BG108" s="156">
        <f t="shared" si="6"/>
        <v>0</v>
      </c>
      <c r="BH108" s="156">
        <f t="shared" si="7"/>
        <v>0</v>
      </c>
      <c r="BI108" s="156">
        <f t="shared" si="8"/>
        <v>0</v>
      </c>
      <c r="BJ108" s="82" t="s">
        <v>28</v>
      </c>
      <c r="BK108" s="156">
        <f t="shared" si="9"/>
        <v>0</v>
      </c>
      <c r="BL108" s="82" t="s">
        <v>60</v>
      </c>
      <c r="BM108" s="82" t="s">
        <v>1044</v>
      </c>
    </row>
    <row r="109" spans="2:65" s="342" customFormat="1" ht="22.9" customHeight="1">
      <c r="B109" s="341"/>
      <c r="D109" s="343" t="s">
        <v>26</v>
      </c>
      <c r="E109" s="351" t="s">
        <v>486</v>
      </c>
      <c r="F109" s="351" t="s">
        <v>487</v>
      </c>
      <c r="J109" s="352">
        <f>BK109</f>
        <v>0</v>
      </c>
      <c r="L109" s="341"/>
      <c r="M109" s="346"/>
      <c r="P109" s="347">
        <f>SUM(P110:P117)</f>
        <v>4.7629999999999999</v>
      </c>
      <c r="R109" s="347">
        <f>SUM(R110:R117)</f>
        <v>1.4500000000000001E-2</v>
      </c>
      <c r="T109" s="348">
        <f>SUM(T110:T117)</f>
        <v>0</v>
      </c>
      <c r="AR109" s="343" t="s">
        <v>29</v>
      </c>
      <c r="AT109" s="349" t="s">
        <v>26</v>
      </c>
      <c r="AU109" s="349" t="s">
        <v>28</v>
      </c>
      <c r="AY109" s="343" t="s">
        <v>43</v>
      </c>
      <c r="BK109" s="350">
        <f>SUM(BK110:BK117)</f>
        <v>0</v>
      </c>
    </row>
    <row r="110" spans="2:65" s="88" customFormat="1" ht="16.5" customHeight="1">
      <c r="B110" s="291"/>
      <c r="C110" s="292" t="s">
        <v>59</v>
      </c>
      <c r="D110" s="292" t="s">
        <v>44</v>
      </c>
      <c r="E110" s="293" t="s">
        <v>200</v>
      </c>
      <c r="F110" s="294" t="s">
        <v>1045</v>
      </c>
      <c r="G110" s="295" t="s">
        <v>55</v>
      </c>
      <c r="H110" s="296">
        <v>1</v>
      </c>
      <c r="I110" s="297"/>
      <c r="J110" s="297">
        <f t="shared" ref="J110:J117" si="10">ROUND(I110*H110,2)</f>
        <v>0</v>
      </c>
      <c r="K110" s="294" t="s">
        <v>0</v>
      </c>
      <c r="L110" s="89"/>
      <c r="M110" s="353" t="s">
        <v>0</v>
      </c>
      <c r="N110" s="354" t="s">
        <v>17</v>
      </c>
      <c r="O110" s="355">
        <v>0.216</v>
      </c>
      <c r="P110" s="355">
        <f t="shared" ref="P110:P117" si="11">O110*H110</f>
        <v>0.216</v>
      </c>
      <c r="Q110" s="355">
        <v>1.2E-4</v>
      </c>
      <c r="R110" s="355">
        <f t="shared" ref="R110:R117" si="12">Q110*H110</f>
        <v>1.2E-4</v>
      </c>
      <c r="S110" s="355">
        <v>0</v>
      </c>
      <c r="T110" s="356">
        <f t="shared" ref="T110:T117" si="13">S110*H110</f>
        <v>0</v>
      </c>
      <c r="AR110" s="82" t="s">
        <v>60</v>
      </c>
      <c r="AT110" s="82" t="s">
        <v>44</v>
      </c>
      <c r="AU110" s="82" t="s">
        <v>29</v>
      </c>
      <c r="AY110" s="82" t="s">
        <v>43</v>
      </c>
      <c r="BE110" s="156">
        <f t="shared" ref="BE110:BE117" si="14">IF(N110="základní",J110,0)</f>
        <v>0</v>
      </c>
      <c r="BF110" s="156">
        <f t="shared" ref="BF110:BF117" si="15">IF(N110="snížená",J110,0)</f>
        <v>0</v>
      </c>
      <c r="BG110" s="156">
        <f t="shared" ref="BG110:BG117" si="16">IF(N110="zákl. přenesená",J110,0)</f>
        <v>0</v>
      </c>
      <c r="BH110" s="156">
        <f t="shared" ref="BH110:BH117" si="17">IF(N110="sníž. přenesená",J110,0)</f>
        <v>0</v>
      </c>
      <c r="BI110" s="156">
        <f t="shared" ref="BI110:BI117" si="18">IF(N110="nulová",J110,0)</f>
        <v>0</v>
      </c>
      <c r="BJ110" s="82" t="s">
        <v>28</v>
      </c>
      <c r="BK110" s="156">
        <f t="shared" ref="BK110:BK117" si="19">ROUND(I110*H110,2)</f>
        <v>0</v>
      </c>
      <c r="BL110" s="82" t="s">
        <v>60</v>
      </c>
      <c r="BM110" s="82" t="s">
        <v>1046</v>
      </c>
    </row>
    <row r="111" spans="2:65" s="88" customFormat="1" ht="16.5" customHeight="1">
      <c r="B111" s="291"/>
      <c r="C111" s="292" t="s">
        <v>3</v>
      </c>
      <c r="D111" s="292" t="s">
        <v>44</v>
      </c>
      <c r="E111" s="293" t="s">
        <v>1047</v>
      </c>
      <c r="F111" s="294" t="s">
        <v>1048</v>
      </c>
      <c r="G111" s="295" t="s">
        <v>55</v>
      </c>
      <c r="H111" s="296">
        <v>1</v>
      </c>
      <c r="I111" s="297"/>
      <c r="J111" s="297">
        <f t="shared" si="10"/>
        <v>0</v>
      </c>
      <c r="K111" s="294" t="s">
        <v>0</v>
      </c>
      <c r="L111" s="89"/>
      <c r="M111" s="353" t="s">
        <v>0</v>
      </c>
      <c r="N111" s="354" t="s">
        <v>17</v>
      </c>
      <c r="O111" s="355">
        <v>0.20599999999999999</v>
      </c>
      <c r="P111" s="355">
        <f t="shared" si="11"/>
        <v>0.20599999999999999</v>
      </c>
      <c r="Q111" s="355">
        <v>1.8000000000000001E-4</v>
      </c>
      <c r="R111" s="355">
        <f t="shared" si="12"/>
        <v>1.8000000000000001E-4</v>
      </c>
      <c r="S111" s="355">
        <v>0</v>
      </c>
      <c r="T111" s="356">
        <f t="shared" si="13"/>
        <v>0</v>
      </c>
      <c r="AR111" s="82" t="s">
        <v>60</v>
      </c>
      <c r="AT111" s="82" t="s">
        <v>44</v>
      </c>
      <c r="AU111" s="82" t="s">
        <v>29</v>
      </c>
      <c r="AY111" s="82" t="s">
        <v>43</v>
      </c>
      <c r="BE111" s="156">
        <f t="shared" si="14"/>
        <v>0</v>
      </c>
      <c r="BF111" s="156">
        <f t="shared" si="15"/>
        <v>0</v>
      </c>
      <c r="BG111" s="156">
        <f t="shared" si="16"/>
        <v>0</v>
      </c>
      <c r="BH111" s="156">
        <f t="shared" si="17"/>
        <v>0</v>
      </c>
      <c r="BI111" s="156">
        <f t="shared" si="18"/>
        <v>0</v>
      </c>
      <c r="BJ111" s="82" t="s">
        <v>28</v>
      </c>
      <c r="BK111" s="156">
        <f t="shared" si="19"/>
        <v>0</v>
      </c>
      <c r="BL111" s="82" t="s">
        <v>60</v>
      </c>
      <c r="BM111" s="82" t="s">
        <v>1049</v>
      </c>
    </row>
    <row r="112" spans="2:65" s="88" customFormat="1" ht="16.5" customHeight="1">
      <c r="B112" s="291"/>
      <c r="C112" s="292" t="s">
        <v>60</v>
      </c>
      <c r="D112" s="292" t="s">
        <v>44</v>
      </c>
      <c r="E112" s="293" t="s">
        <v>218</v>
      </c>
      <c r="F112" s="294" t="s">
        <v>1050</v>
      </c>
      <c r="G112" s="295" t="s">
        <v>55</v>
      </c>
      <c r="H112" s="296">
        <v>4</v>
      </c>
      <c r="I112" s="297"/>
      <c r="J112" s="297">
        <f t="shared" si="10"/>
        <v>0</v>
      </c>
      <c r="K112" s="294" t="s">
        <v>485</v>
      </c>
      <c r="L112" s="89"/>
      <c r="M112" s="353" t="s">
        <v>0</v>
      </c>
      <c r="N112" s="354" t="s">
        <v>17</v>
      </c>
      <c r="O112" s="355">
        <v>8.2000000000000003E-2</v>
      </c>
      <c r="P112" s="355">
        <f t="shared" si="11"/>
        <v>0.32800000000000001</v>
      </c>
      <c r="Q112" s="355">
        <v>2.2000000000000001E-4</v>
      </c>
      <c r="R112" s="355">
        <f t="shared" si="12"/>
        <v>8.8000000000000003E-4</v>
      </c>
      <c r="S112" s="355">
        <v>0</v>
      </c>
      <c r="T112" s="356">
        <f t="shared" si="13"/>
        <v>0</v>
      </c>
      <c r="AR112" s="82" t="s">
        <v>60</v>
      </c>
      <c r="AT112" s="82" t="s">
        <v>44</v>
      </c>
      <c r="AU112" s="82" t="s">
        <v>29</v>
      </c>
      <c r="AY112" s="82" t="s">
        <v>43</v>
      </c>
      <c r="BE112" s="156">
        <f t="shared" si="14"/>
        <v>0</v>
      </c>
      <c r="BF112" s="156">
        <f t="shared" si="15"/>
        <v>0</v>
      </c>
      <c r="BG112" s="156">
        <f t="shared" si="16"/>
        <v>0</v>
      </c>
      <c r="BH112" s="156">
        <f t="shared" si="17"/>
        <v>0</v>
      </c>
      <c r="BI112" s="156">
        <f t="shared" si="18"/>
        <v>0</v>
      </c>
      <c r="BJ112" s="82" t="s">
        <v>28</v>
      </c>
      <c r="BK112" s="156">
        <f t="shared" si="19"/>
        <v>0</v>
      </c>
      <c r="BL112" s="82" t="s">
        <v>60</v>
      </c>
      <c r="BM112" s="82" t="s">
        <v>1051</v>
      </c>
    </row>
    <row r="113" spans="2:65" s="88" customFormat="1" ht="16.5" customHeight="1">
      <c r="B113" s="291"/>
      <c r="C113" s="292" t="s">
        <v>61</v>
      </c>
      <c r="D113" s="292" t="s">
        <v>44</v>
      </c>
      <c r="E113" s="293" t="s">
        <v>1052</v>
      </c>
      <c r="F113" s="294" t="s">
        <v>1053</v>
      </c>
      <c r="G113" s="295" t="s">
        <v>55</v>
      </c>
      <c r="H113" s="296">
        <v>1</v>
      </c>
      <c r="I113" s="297"/>
      <c r="J113" s="297">
        <f t="shared" si="10"/>
        <v>0</v>
      </c>
      <c r="K113" s="294" t="s">
        <v>485</v>
      </c>
      <c r="L113" s="89"/>
      <c r="M113" s="353" t="s">
        <v>0</v>
      </c>
      <c r="N113" s="354" t="s">
        <v>17</v>
      </c>
      <c r="O113" s="355">
        <v>0.42199999999999999</v>
      </c>
      <c r="P113" s="355">
        <f t="shared" si="11"/>
        <v>0.42199999999999999</v>
      </c>
      <c r="Q113" s="355">
        <v>1.73E-3</v>
      </c>
      <c r="R113" s="355">
        <f t="shared" si="12"/>
        <v>1.73E-3</v>
      </c>
      <c r="S113" s="355">
        <v>0</v>
      </c>
      <c r="T113" s="356">
        <f t="shared" si="13"/>
        <v>0</v>
      </c>
      <c r="AR113" s="82" t="s">
        <v>60</v>
      </c>
      <c r="AT113" s="82" t="s">
        <v>44</v>
      </c>
      <c r="AU113" s="82" t="s">
        <v>29</v>
      </c>
      <c r="AY113" s="82" t="s">
        <v>43</v>
      </c>
      <c r="BE113" s="156">
        <f t="shared" si="14"/>
        <v>0</v>
      </c>
      <c r="BF113" s="156">
        <f t="shared" si="15"/>
        <v>0</v>
      </c>
      <c r="BG113" s="156">
        <f t="shared" si="16"/>
        <v>0</v>
      </c>
      <c r="BH113" s="156">
        <f t="shared" si="17"/>
        <v>0</v>
      </c>
      <c r="BI113" s="156">
        <f t="shared" si="18"/>
        <v>0</v>
      </c>
      <c r="BJ113" s="82" t="s">
        <v>28</v>
      </c>
      <c r="BK113" s="156">
        <f t="shared" si="19"/>
        <v>0</v>
      </c>
      <c r="BL113" s="82" t="s">
        <v>60</v>
      </c>
      <c r="BM113" s="82" t="s">
        <v>1054</v>
      </c>
    </row>
    <row r="114" spans="2:65" s="88" customFormat="1" ht="16.5" customHeight="1">
      <c r="B114" s="291"/>
      <c r="C114" s="292" t="s">
        <v>62</v>
      </c>
      <c r="D114" s="292" t="s">
        <v>44</v>
      </c>
      <c r="E114" s="293" t="s">
        <v>222</v>
      </c>
      <c r="F114" s="294" t="s">
        <v>223</v>
      </c>
      <c r="G114" s="295" t="s">
        <v>55</v>
      </c>
      <c r="H114" s="296">
        <v>1</v>
      </c>
      <c r="I114" s="297"/>
      <c r="J114" s="297">
        <f t="shared" si="10"/>
        <v>0</v>
      </c>
      <c r="K114" s="294" t="s">
        <v>485</v>
      </c>
      <c r="L114" s="89"/>
      <c r="M114" s="353" t="s">
        <v>0</v>
      </c>
      <c r="N114" s="354" t="s">
        <v>17</v>
      </c>
      <c r="O114" s="355">
        <v>0.16</v>
      </c>
      <c r="P114" s="355">
        <f t="shared" si="11"/>
        <v>0.16</v>
      </c>
      <c r="Q114" s="355">
        <v>2.3000000000000001E-4</v>
      </c>
      <c r="R114" s="355">
        <f t="shared" si="12"/>
        <v>2.3000000000000001E-4</v>
      </c>
      <c r="S114" s="355">
        <v>0</v>
      </c>
      <c r="T114" s="356">
        <f t="shared" si="13"/>
        <v>0</v>
      </c>
      <c r="AR114" s="82" t="s">
        <v>60</v>
      </c>
      <c r="AT114" s="82" t="s">
        <v>44</v>
      </c>
      <c r="AU114" s="82" t="s">
        <v>29</v>
      </c>
      <c r="AY114" s="82" t="s">
        <v>43</v>
      </c>
      <c r="BE114" s="156">
        <f t="shared" si="14"/>
        <v>0</v>
      </c>
      <c r="BF114" s="156">
        <f t="shared" si="15"/>
        <v>0</v>
      </c>
      <c r="BG114" s="156">
        <f t="shared" si="16"/>
        <v>0</v>
      </c>
      <c r="BH114" s="156">
        <f t="shared" si="17"/>
        <v>0</v>
      </c>
      <c r="BI114" s="156">
        <f t="shared" si="18"/>
        <v>0</v>
      </c>
      <c r="BJ114" s="82" t="s">
        <v>28</v>
      </c>
      <c r="BK114" s="156">
        <f t="shared" si="19"/>
        <v>0</v>
      </c>
      <c r="BL114" s="82" t="s">
        <v>60</v>
      </c>
      <c r="BM114" s="82" t="s">
        <v>1055</v>
      </c>
    </row>
    <row r="115" spans="2:65" s="88" customFormat="1" ht="16.5" customHeight="1">
      <c r="B115" s="291"/>
      <c r="C115" s="292" t="s">
        <v>63</v>
      </c>
      <c r="D115" s="292" t="s">
        <v>44</v>
      </c>
      <c r="E115" s="293" t="s">
        <v>228</v>
      </c>
      <c r="F115" s="294" t="s">
        <v>1056</v>
      </c>
      <c r="G115" s="295" t="s">
        <v>55</v>
      </c>
      <c r="H115" s="296">
        <v>3</v>
      </c>
      <c r="I115" s="297"/>
      <c r="J115" s="297">
        <f t="shared" si="10"/>
        <v>0</v>
      </c>
      <c r="K115" s="294" t="s">
        <v>0</v>
      </c>
      <c r="L115" s="89"/>
      <c r="M115" s="353" t="s">
        <v>0</v>
      </c>
      <c r="N115" s="354" t="s">
        <v>17</v>
      </c>
      <c r="O115" s="355">
        <v>0.38100000000000001</v>
      </c>
      <c r="P115" s="355">
        <f t="shared" si="11"/>
        <v>1.143</v>
      </c>
      <c r="Q115" s="355">
        <v>7.2000000000000005E-4</v>
      </c>
      <c r="R115" s="355">
        <f t="shared" si="12"/>
        <v>2.16E-3</v>
      </c>
      <c r="S115" s="355">
        <v>0</v>
      </c>
      <c r="T115" s="356">
        <f t="shared" si="13"/>
        <v>0</v>
      </c>
      <c r="AR115" s="82" t="s">
        <v>60</v>
      </c>
      <c r="AT115" s="82" t="s">
        <v>44</v>
      </c>
      <c r="AU115" s="82" t="s">
        <v>29</v>
      </c>
      <c r="AY115" s="82" t="s">
        <v>43</v>
      </c>
      <c r="BE115" s="156">
        <f t="shared" si="14"/>
        <v>0</v>
      </c>
      <c r="BF115" s="156">
        <f t="shared" si="15"/>
        <v>0</v>
      </c>
      <c r="BG115" s="156">
        <f t="shared" si="16"/>
        <v>0</v>
      </c>
      <c r="BH115" s="156">
        <f t="shared" si="17"/>
        <v>0</v>
      </c>
      <c r="BI115" s="156">
        <f t="shared" si="18"/>
        <v>0</v>
      </c>
      <c r="BJ115" s="82" t="s">
        <v>28</v>
      </c>
      <c r="BK115" s="156">
        <f t="shared" si="19"/>
        <v>0</v>
      </c>
      <c r="BL115" s="82" t="s">
        <v>60</v>
      </c>
      <c r="BM115" s="82" t="s">
        <v>1057</v>
      </c>
    </row>
    <row r="116" spans="2:65" s="88" customFormat="1" ht="16.5" customHeight="1">
      <c r="B116" s="291"/>
      <c r="C116" s="292" t="s">
        <v>64</v>
      </c>
      <c r="D116" s="292" t="s">
        <v>44</v>
      </c>
      <c r="E116" s="293" t="s">
        <v>229</v>
      </c>
      <c r="F116" s="294" t="s">
        <v>1058</v>
      </c>
      <c r="G116" s="295" t="s">
        <v>55</v>
      </c>
      <c r="H116" s="296">
        <v>4</v>
      </c>
      <c r="I116" s="297"/>
      <c r="J116" s="297">
        <f t="shared" si="10"/>
        <v>0</v>
      </c>
      <c r="K116" s="294" t="s">
        <v>0</v>
      </c>
      <c r="L116" s="89"/>
      <c r="M116" s="353" t="s">
        <v>0</v>
      </c>
      <c r="N116" s="354" t="s">
        <v>17</v>
      </c>
      <c r="O116" s="355">
        <v>0.433</v>
      </c>
      <c r="P116" s="355">
        <f t="shared" si="11"/>
        <v>1.732</v>
      </c>
      <c r="Q116" s="355">
        <v>2.1800000000000001E-3</v>
      </c>
      <c r="R116" s="355">
        <f t="shared" si="12"/>
        <v>8.7200000000000003E-3</v>
      </c>
      <c r="S116" s="355">
        <v>0</v>
      </c>
      <c r="T116" s="356">
        <f t="shared" si="13"/>
        <v>0</v>
      </c>
      <c r="AR116" s="82" t="s">
        <v>60</v>
      </c>
      <c r="AT116" s="82" t="s">
        <v>44</v>
      </c>
      <c r="AU116" s="82" t="s">
        <v>29</v>
      </c>
      <c r="AY116" s="82" t="s">
        <v>43</v>
      </c>
      <c r="BE116" s="156">
        <f t="shared" si="14"/>
        <v>0</v>
      </c>
      <c r="BF116" s="156">
        <f t="shared" si="15"/>
        <v>0</v>
      </c>
      <c r="BG116" s="156">
        <f t="shared" si="16"/>
        <v>0</v>
      </c>
      <c r="BH116" s="156">
        <f t="shared" si="17"/>
        <v>0</v>
      </c>
      <c r="BI116" s="156">
        <f t="shared" si="18"/>
        <v>0</v>
      </c>
      <c r="BJ116" s="82" t="s">
        <v>28</v>
      </c>
      <c r="BK116" s="156">
        <f t="shared" si="19"/>
        <v>0</v>
      </c>
      <c r="BL116" s="82" t="s">
        <v>60</v>
      </c>
      <c r="BM116" s="82" t="s">
        <v>1059</v>
      </c>
    </row>
    <row r="117" spans="2:65" s="88" customFormat="1" ht="16.5" customHeight="1">
      <c r="B117" s="291"/>
      <c r="C117" s="292" t="s">
        <v>2</v>
      </c>
      <c r="D117" s="292" t="s">
        <v>44</v>
      </c>
      <c r="E117" s="293" t="s">
        <v>1060</v>
      </c>
      <c r="F117" s="294" t="s">
        <v>1061</v>
      </c>
      <c r="G117" s="295" t="s">
        <v>55</v>
      </c>
      <c r="H117" s="296">
        <v>2</v>
      </c>
      <c r="I117" s="297"/>
      <c r="J117" s="297">
        <f t="shared" si="10"/>
        <v>0</v>
      </c>
      <c r="K117" s="294" t="s">
        <v>0</v>
      </c>
      <c r="L117" s="89"/>
      <c r="M117" s="353" t="s">
        <v>0</v>
      </c>
      <c r="N117" s="354" t="s">
        <v>17</v>
      </c>
      <c r="O117" s="355">
        <v>0.27800000000000002</v>
      </c>
      <c r="P117" s="355">
        <f t="shared" si="11"/>
        <v>0.55600000000000005</v>
      </c>
      <c r="Q117" s="355">
        <v>2.4000000000000001E-4</v>
      </c>
      <c r="R117" s="355">
        <f t="shared" si="12"/>
        <v>4.8000000000000001E-4</v>
      </c>
      <c r="S117" s="355">
        <v>0</v>
      </c>
      <c r="T117" s="356">
        <f t="shared" si="13"/>
        <v>0</v>
      </c>
      <c r="AR117" s="82" t="s">
        <v>60</v>
      </c>
      <c r="AT117" s="82" t="s">
        <v>44</v>
      </c>
      <c r="AU117" s="82" t="s">
        <v>29</v>
      </c>
      <c r="AY117" s="82" t="s">
        <v>43</v>
      </c>
      <c r="BE117" s="156">
        <f t="shared" si="14"/>
        <v>0</v>
      </c>
      <c r="BF117" s="156">
        <f t="shared" si="15"/>
        <v>0</v>
      </c>
      <c r="BG117" s="156">
        <f t="shared" si="16"/>
        <v>0</v>
      </c>
      <c r="BH117" s="156">
        <f t="shared" si="17"/>
        <v>0</v>
      </c>
      <c r="BI117" s="156">
        <f t="shared" si="18"/>
        <v>0</v>
      </c>
      <c r="BJ117" s="82" t="s">
        <v>28</v>
      </c>
      <c r="BK117" s="156">
        <f t="shared" si="19"/>
        <v>0</v>
      </c>
      <c r="BL117" s="82" t="s">
        <v>60</v>
      </c>
      <c r="BM117" s="82" t="s">
        <v>1062</v>
      </c>
    </row>
    <row r="118" spans="2:65" s="342" customFormat="1" ht="22.9" customHeight="1">
      <c r="B118" s="341"/>
      <c r="D118" s="343" t="s">
        <v>26</v>
      </c>
      <c r="E118" s="351" t="s">
        <v>499</v>
      </c>
      <c r="F118" s="351" t="s">
        <v>500</v>
      </c>
      <c r="J118" s="352">
        <f>BK118</f>
        <v>0</v>
      </c>
      <c r="L118" s="341"/>
      <c r="M118" s="346"/>
      <c r="P118" s="347">
        <f>SUM(P119:P120)</f>
        <v>2.68</v>
      </c>
      <c r="R118" s="347">
        <f>SUM(R119:R120)</f>
        <v>0</v>
      </c>
      <c r="T118" s="348">
        <f>SUM(T119:T120)</f>
        <v>0</v>
      </c>
      <c r="AR118" s="343" t="s">
        <v>29</v>
      </c>
      <c r="AT118" s="349" t="s">
        <v>26</v>
      </c>
      <c r="AU118" s="349" t="s">
        <v>28</v>
      </c>
      <c r="AY118" s="343" t="s">
        <v>43</v>
      </c>
      <c r="BK118" s="350">
        <f>SUM(BK119:BK120)</f>
        <v>0</v>
      </c>
    </row>
    <row r="119" spans="2:65" s="88" customFormat="1" ht="16.5" customHeight="1">
      <c r="B119" s="291"/>
      <c r="C119" s="292" t="s">
        <v>65</v>
      </c>
      <c r="D119" s="292" t="s">
        <v>44</v>
      </c>
      <c r="E119" s="293" t="s">
        <v>232</v>
      </c>
      <c r="F119" s="294" t="s">
        <v>233</v>
      </c>
      <c r="G119" s="295" t="s">
        <v>106</v>
      </c>
      <c r="H119" s="296">
        <v>8</v>
      </c>
      <c r="I119" s="297"/>
      <c r="J119" s="297">
        <f>ROUND(I119*H119,2)</f>
        <v>0</v>
      </c>
      <c r="K119" s="294" t="s">
        <v>0</v>
      </c>
      <c r="L119" s="89"/>
      <c r="M119" s="353" t="s">
        <v>0</v>
      </c>
      <c r="N119" s="354" t="s">
        <v>17</v>
      </c>
      <c r="O119" s="355">
        <v>0.26800000000000002</v>
      </c>
      <c r="P119" s="355">
        <f>O119*H119</f>
        <v>2.1440000000000001</v>
      </c>
      <c r="Q119" s="355">
        <v>0</v>
      </c>
      <c r="R119" s="355">
        <f>Q119*H119</f>
        <v>0</v>
      </c>
      <c r="S119" s="355">
        <v>0</v>
      </c>
      <c r="T119" s="356">
        <f>S119*H119</f>
        <v>0</v>
      </c>
      <c r="AR119" s="82" t="s">
        <v>60</v>
      </c>
      <c r="AT119" s="82" t="s">
        <v>44</v>
      </c>
      <c r="AU119" s="82" t="s">
        <v>29</v>
      </c>
      <c r="AY119" s="82" t="s">
        <v>43</v>
      </c>
      <c r="BE119" s="156">
        <f>IF(N119="základní",J119,0)</f>
        <v>0</v>
      </c>
      <c r="BF119" s="156">
        <f>IF(N119="snížená",J119,0)</f>
        <v>0</v>
      </c>
      <c r="BG119" s="156">
        <f>IF(N119="zákl. přenesená",J119,0)</f>
        <v>0</v>
      </c>
      <c r="BH119" s="156">
        <f>IF(N119="sníž. přenesená",J119,0)</f>
        <v>0</v>
      </c>
      <c r="BI119" s="156">
        <f>IF(N119="nulová",J119,0)</f>
        <v>0</v>
      </c>
      <c r="BJ119" s="82" t="s">
        <v>28</v>
      </c>
      <c r="BK119" s="156">
        <f>ROUND(I119*H119,2)</f>
        <v>0</v>
      </c>
      <c r="BL119" s="82" t="s">
        <v>60</v>
      </c>
      <c r="BM119" s="82" t="s">
        <v>1063</v>
      </c>
    </row>
    <row r="120" spans="2:65" s="88" customFormat="1" ht="16.5" customHeight="1">
      <c r="B120" s="291"/>
      <c r="C120" s="292" t="s">
        <v>66</v>
      </c>
      <c r="D120" s="292" t="s">
        <v>44</v>
      </c>
      <c r="E120" s="293" t="s">
        <v>1064</v>
      </c>
      <c r="F120" s="294" t="s">
        <v>1065</v>
      </c>
      <c r="G120" s="295" t="s">
        <v>106</v>
      </c>
      <c r="H120" s="296">
        <v>2</v>
      </c>
      <c r="I120" s="297"/>
      <c r="J120" s="297">
        <f>ROUND(I120*H120,2)</f>
        <v>0</v>
      </c>
      <c r="K120" s="294" t="s">
        <v>0</v>
      </c>
      <c r="L120" s="89"/>
      <c r="M120" s="353" t="s">
        <v>0</v>
      </c>
      <c r="N120" s="354" t="s">
        <v>17</v>
      </c>
      <c r="O120" s="355">
        <v>0.26800000000000002</v>
      </c>
      <c r="P120" s="355">
        <f>O120*H120</f>
        <v>0.53600000000000003</v>
      </c>
      <c r="Q120" s="355">
        <v>0</v>
      </c>
      <c r="R120" s="355">
        <f>Q120*H120</f>
        <v>0</v>
      </c>
      <c r="S120" s="355">
        <v>0</v>
      </c>
      <c r="T120" s="356">
        <f>S120*H120</f>
        <v>0</v>
      </c>
      <c r="AR120" s="82" t="s">
        <v>60</v>
      </c>
      <c r="AT120" s="82" t="s">
        <v>44</v>
      </c>
      <c r="AU120" s="82" t="s">
        <v>29</v>
      </c>
      <c r="AY120" s="82" t="s">
        <v>43</v>
      </c>
      <c r="BE120" s="156">
        <f>IF(N120="základní",J120,0)</f>
        <v>0</v>
      </c>
      <c r="BF120" s="156">
        <f>IF(N120="snížená",J120,0)</f>
        <v>0</v>
      </c>
      <c r="BG120" s="156">
        <f>IF(N120="zákl. přenesená",J120,0)</f>
        <v>0</v>
      </c>
      <c r="BH120" s="156">
        <f>IF(N120="sníž. přenesená",J120,0)</f>
        <v>0</v>
      </c>
      <c r="BI120" s="156">
        <f>IF(N120="nulová",J120,0)</f>
        <v>0</v>
      </c>
      <c r="BJ120" s="82" t="s">
        <v>28</v>
      </c>
      <c r="BK120" s="156">
        <f>ROUND(I120*H120,2)</f>
        <v>0</v>
      </c>
      <c r="BL120" s="82" t="s">
        <v>60</v>
      </c>
      <c r="BM120" s="82" t="s">
        <v>1066</v>
      </c>
    </row>
    <row r="121" spans="2:65" s="342" customFormat="1" ht="22.9" customHeight="1">
      <c r="B121" s="341"/>
      <c r="D121" s="343" t="s">
        <v>26</v>
      </c>
      <c r="E121" s="351" t="s">
        <v>501</v>
      </c>
      <c r="F121" s="351" t="s">
        <v>502</v>
      </c>
      <c r="J121" s="352">
        <f>BK121</f>
        <v>0</v>
      </c>
      <c r="L121" s="341"/>
      <c r="M121" s="346"/>
      <c r="P121" s="347">
        <f>SUM(P122:P125)</f>
        <v>0.15840000000000001</v>
      </c>
      <c r="R121" s="347">
        <f>SUM(R122:R125)</f>
        <v>1.0800000000000001E-4</v>
      </c>
      <c r="T121" s="348">
        <f>SUM(T122:T125)</f>
        <v>0</v>
      </c>
      <c r="AR121" s="343" t="s">
        <v>29</v>
      </c>
      <c r="AT121" s="349" t="s">
        <v>26</v>
      </c>
      <c r="AU121" s="349" t="s">
        <v>28</v>
      </c>
      <c r="AY121" s="343" t="s">
        <v>43</v>
      </c>
      <c r="BK121" s="350">
        <f>SUM(BK122:BK125)</f>
        <v>0</v>
      </c>
    </row>
    <row r="122" spans="2:65" s="88" customFormat="1" ht="16.5" customHeight="1">
      <c r="B122" s="291"/>
      <c r="C122" s="292" t="s">
        <v>68</v>
      </c>
      <c r="D122" s="292" t="s">
        <v>44</v>
      </c>
      <c r="E122" s="293" t="s">
        <v>1067</v>
      </c>
      <c r="F122" s="294" t="s">
        <v>1068</v>
      </c>
      <c r="G122" s="295" t="s">
        <v>76</v>
      </c>
      <c r="H122" s="296">
        <v>3</v>
      </c>
      <c r="I122" s="297"/>
      <c r="J122" s="297">
        <f>ROUND(I122*H122,2)</f>
        <v>0</v>
      </c>
      <c r="K122" s="294" t="s">
        <v>0</v>
      </c>
      <c r="L122" s="89"/>
      <c r="M122" s="353" t="s">
        <v>0</v>
      </c>
      <c r="N122" s="354" t="s">
        <v>17</v>
      </c>
      <c r="O122" s="355">
        <v>4.3999999999999997E-2</v>
      </c>
      <c r="P122" s="355">
        <f>O122*H122</f>
        <v>0.13200000000000001</v>
      </c>
      <c r="Q122" s="355">
        <v>3.0000000000000001E-5</v>
      </c>
      <c r="R122" s="355">
        <f>Q122*H122</f>
        <v>9.0000000000000006E-5</v>
      </c>
      <c r="S122" s="355">
        <v>0</v>
      </c>
      <c r="T122" s="356">
        <f>S122*H122</f>
        <v>0</v>
      </c>
      <c r="AR122" s="82" t="s">
        <v>60</v>
      </c>
      <c r="AT122" s="82" t="s">
        <v>44</v>
      </c>
      <c r="AU122" s="82" t="s">
        <v>29</v>
      </c>
      <c r="AY122" s="82" t="s">
        <v>43</v>
      </c>
      <c r="BE122" s="156">
        <f>IF(N122="základní",J122,0)</f>
        <v>0</v>
      </c>
      <c r="BF122" s="156">
        <f>IF(N122="snížená",J122,0)</f>
        <v>0</v>
      </c>
      <c r="BG122" s="156">
        <f>IF(N122="zákl. přenesená",J122,0)</f>
        <v>0</v>
      </c>
      <c r="BH122" s="156">
        <f>IF(N122="sníž. přenesená",J122,0)</f>
        <v>0</v>
      </c>
      <c r="BI122" s="156">
        <f>IF(N122="nulová",J122,0)</f>
        <v>0</v>
      </c>
      <c r="BJ122" s="82" t="s">
        <v>28</v>
      </c>
      <c r="BK122" s="156">
        <f>ROUND(I122*H122,2)</f>
        <v>0</v>
      </c>
      <c r="BL122" s="82" t="s">
        <v>60</v>
      </c>
      <c r="BM122" s="82" t="s">
        <v>1069</v>
      </c>
    </row>
    <row r="123" spans="2:65" s="88" customFormat="1" ht="19.5">
      <c r="B123" s="89"/>
      <c r="D123" s="357" t="s">
        <v>1118</v>
      </c>
      <c r="F123" s="358" t="s">
        <v>1121</v>
      </c>
      <c r="L123" s="89"/>
      <c r="M123" s="359"/>
      <c r="T123" s="360"/>
      <c r="AT123" s="82" t="s">
        <v>1118</v>
      </c>
      <c r="AU123" s="82" t="s">
        <v>29</v>
      </c>
    </row>
    <row r="124" spans="2:65" s="88" customFormat="1" ht="16.5" customHeight="1">
      <c r="B124" s="291"/>
      <c r="C124" s="292" t="s">
        <v>69</v>
      </c>
      <c r="D124" s="292" t="s">
        <v>44</v>
      </c>
      <c r="E124" s="293" t="s">
        <v>1070</v>
      </c>
      <c r="F124" s="294" t="s">
        <v>1071</v>
      </c>
      <c r="G124" s="295" t="s">
        <v>53</v>
      </c>
      <c r="H124" s="296">
        <v>0.6</v>
      </c>
      <c r="I124" s="297"/>
      <c r="J124" s="297">
        <f>ROUND(I124*H124,2)</f>
        <v>0</v>
      </c>
      <c r="K124" s="294" t="s">
        <v>0</v>
      </c>
      <c r="L124" s="89"/>
      <c r="M124" s="353" t="s">
        <v>0</v>
      </c>
      <c r="N124" s="354" t="s">
        <v>17</v>
      </c>
      <c r="O124" s="355">
        <v>4.3999999999999997E-2</v>
      </c>
      <c r="P124" s="355">
        <f>O124*H124</f>
        <v>2.6399999999999996E-2</v>
      </c>
      <c r="Q124" s="355">
        <v>3.0000000000000001E-5</v>
      </c>
      <c r="R124" s="355">
        <f>Q124*H124</f>
        <v>1.8E-5</v>
      </c>
      <c r="S124" s="355">
        <v>0</v>
      </c>
      <c r="T124" s="356">
        <f>S124*H124</f>
        <v>0</v>
      </c>
      <c r="AR124" s="82" t="s">
        <v>60</v>
      </c>
      <c r="AT124" s="82" t="s">
        <v>44</v>
      </c>
      <c r="AU124" s="82" t="s">
        <v>29</v>
      </c>
      <c r="AY124" s="82" t="s">
        <v>43</v>
      </c>
      <c r="BE124" s="156">
        <f>IF(N124="základní",J124,0)</f>
        <v>0</v>
      </c>
      <c r="BF124" s="156">
        <f>IF(N124="snížená",J124,0)</f>
        <v>0</v>
      </c>
      <c r="BG124" s="156">
        <f>IF(N124="zákl. přenesená",J124,0)</f>
        <v>0</v>
      </c>
      <c r="BH124" s="156">
        <f>IF(N124="sníž. přenesená",J124,0)</f>
        <v>0</v>
      </c>
      <c r="BI124" s="156">
        <f>IF(N124="nulová",J124,0)</f>
        <v>0</v>
      </c>
      <c r="BJ124" s="82" t="s">
        <v>28</v>
      </c>
      <c r="BK124" s="156">
        <f>ROUND(I124*H124,2)</f>
        <v>0</v>
      </c>
      <c r="BL124" s="82" t="s">
        <v>60</v>
      </c>
      <c r="BM124" s="82" t="s">
        <v>1072</v>
      </c>
    </row>
    <row r="125" spans="2:65" s="88" customFormat="1" ht="19.5">
      <c r="B125" s="89"/>
      <c r="D125" s="357" t="s">
        <v>1118</v>
      </c>
      <c r="F125" s="358" t="s">
        <v>1122</v>
      </c>
      <c r="L125" s="89"/>
      <c r="M125" s="359"/>
      <c r="T125" s="360"/>
      <c r="AT125" s="82" t="s">
        <v>1118</v>
      </c>
      <c r="AU125" s="82" t="s">
        <v>29</v>
      </c>
    </row>
    <row r="126" spans="2:65" s="342" customFormat="1" ht="25.9" customHeight="1">
      <c r="B126" s="341"/>
      <c r="D126" s="343" t="s">
        <v>26</v>
      </c>
      <c r="E126" s="344" t="s">
        <v>503</v>
      </c>
      <c r="F126" s="344" t="s">
        <v>504</v>
      </c>
      <c r="J126" s="345">
        <f>BK126</f>
        <v>0</v>
      </c>
      <c r="L126" s="341"/>
      <c r="M126" s="346"/>
      <c r="P126" s="347">
        <f>SUM(P127:P133)</f>
        <v>0</v>
      </c>
      <c r="R126" s="347">
        <f>SUM(R127:R133)</f>
        <v>0</v>
      </c>
      <c r="T126" s="348">
        <f>SUM(T127:T133)</f>
        <v>0</v>
      </c>
      <c r="AR126" s="343" t="s">
        <v>45</v>
      </c>
      <c r="AT126" s="349" t="s">
        <v>26</v>
      </c>
      <c r="AU126" s="349" t="s">
        <v>27</v>
      </c>
      <c r="AY126" s="343" t="s">
        <v>43</v>
      </c>
      <c r="BK126" s="350">
        <f>SUM(BK127:BK133)</f>
        <v>0</v>
      </c>
    </row>
    <row r="127" spans="2:65" s="88" customFormat="1" ht="22.5" customHeight="1">
      <c r="B127" s="291"/>
      <c r="C127" s="361" t="s">
        <v>70</v>
      </c>
      <c r="D127" s="361" t="s">
        <v>67</v>
      </c>
      <c r="E127" s="362" t="s">
        <v>129</v>
      </c>
      <c r="F127" s="363" t="s">
        <v>1073</v>
      </c>
      <c r="G127" s="364" t="s">
        <v>0</v>
      </c>
      <c r="H127" s="365">
        <v>0</v>
      </c>
      <c r="I127" s="366">
        <v>0</v>
      </c>
      <c r="J127" s="366">
        <f t="shared" ref="J127:J133" si="20">ROUND(I127*H127,2)</f>
        <v>0</v>
      </c>
      <c r="K127" s="363" t="s">
        <v>0</v>
      </c>
      <c r="L127" s="367"/>
      <c r="M127" s="368" t="s">
        <v>0</v>
      </c>
      <c r="N127" s="369" t="s">
        <v>17</v>
      </c>
      <c r="O127" s="355">
        <v>0</v>
      </c>
      <c r="P127" s="355">
        <f t="shared" ref="P127:P133" si="21">O127*H127</f>
        <v>0</v>
      </c>
      <c r="Q127" s="355">
        <v>0</v>
      </c>
      <c r="R127" s="355">
        <f t="shared" ref="R127:R133" si="22">Q127*H127</f>
        <v>0</v>
      </c>
      <c r="S127" s="355">
        <v>0</v>
      </c>
      <c r="T127" s="356">
        <f t="shared" ref="T127:T133" si="23">S127*H127</f>
        <v>0</v>
      </c>
      <c r="AR127" s="82" t="s">
        <v>243</v>
      </c>
      <c r="AT127" s="82" t="s">
        <v>67</v>
      </c>
      <c r="AU127" s="82" t="s">
        <v>28</v>
      </c>
      <c r="AY127" s="82" t="s">
        <v>43</v>
      </c>
      <c r="BE127" s="156">
        <f t="shared" ref="BE127:BE133" si="24">IF(N127="základní",J127,0)</f>
        <v>0</v>
      </c>
      <c r="BF127" s="156">
        <f t="shared" ref="BF127:BF133" si="25">IF(N127="snížená",J127,0)</f>
        <v>0</v>
      </c>
      <c r="BG127" s="156">
        <f t="shared" ref="BG127:BG133" si="26">IF(N127="zákl. přenesená",J127,0)</f>
        <v>0</v>
      </c>
      <c r="BH127" s="156">
        <f t="shared" ref="BH127:BH133" si="27">IF(N127="sníž. přenesená",J127,0)</f>
        <v>0</v>
      </c>
      <c r="BI127" s="156">
        <f t="shared" ref="BI127:BI133" si="28">IF(N127="nulová",J127,0)</f>
        <v>0</v>
      </c>
      <c r="BJ127" s="82" t="s">
        <v>28</v>
      </c>
      <c r="BK127" s="156">
        <f t="shared" ref="BK127:BK133" si="29">ROUND(I127*H127,2)</f>
        <v>0</v>
      </c>
      <c r="BL127" s="82" t="s">
        <v>243</v>
      </c>
      <c r="BM127" s="82" t="s">
        <v>1074</v>
      </c>
    </row>
    <row r="128" spans="2:65" s="88" customFormat="1" ht="16.5" customHeight="1">
      <c r="B128" s="291"/>
      <c r="C128" s="361" t="s">
        <v>71</v>
      </c>
      <c r="D128" s="361" t="s">
        <v>67</v>
      </c>
      <c r="E128" s="362" t="s">
        <v>130</v>
      </c>
      <c r="F128" s="363" t="s">
        <v>244</v>
      </c>
      <c r="G128" s="364" t="s">
        <v>0</v>
      </c>
      <c r="H128" s="365">
        <v>0</v>
      </c>
      <c r="I128" s="366">
        <v>0</v>
      </c>
      <c r="J128" s="366">
        <f t="shared" si="20"/>
        <v>0</v>
      </c>
      <c r="K128" s="363" t="s">
        <v>0</v>
      </c>
      <c r="L128" s="367"/>
      <c r="M128" s="368" t="s">
        <v>0</v>
      </c>
      <c r="N128" s="369" t="s">
        <v>17</v>
      </c>
      <c r="O128" s="355">
        <v>0</v>
      </c>
      <c r="P128" s="355">
        <f t="shared" si="21"/>
        <v>0</v>
      </c>
      <c r="Q128" s="355">
        <v>0</v>
      </c>
      <c r="R128" s="355">
        <f t="shared" si="22"/>
        <v>0</v>
      </c>
      <c r="S128" s="355">
        <v>0</v>
      </c>
      <c r="T128" s="356">
        <f t="shared" si="23"/>
        <v>0</v>
      </c>
      <c r="AR128" s="82" t="s">
        <v>243</v>
      </c>
      <c r="AT128" s="82" t="s">
        <v>67</v>
      </c>
      <c r="AU128" s="82" t="s">
        <v>28</v>
      </c>
      <c r="AY128" s="82" t="s">
        <v>43</v>
      </c>
      <c r="BE128" s="156">
        <f t="shared" si="24"/>
        <v>0</v>
      </c>
      <c r="BF128" s="156">
        <f t="shared" si="25"/>
        <v>0</v>
      </c>
      <c r="BG128" s="156">
        <f t="shared" si="26"/>
        <v>0</v>
      </c>
      <c r="BH128" s="156">
        <f t="shared" si="27"/>
        <v>0</v>
      </c>
      <c r="BI128" s="156">
        <f t="shared" si="28"/>
        <v>0</v>
      </c>
      <c r="BJ128" s="82" t="s">
        <v>28</v>
      </c>
      <c r="BK128" s="156">
        <f t="shared" si="29"/>
        <v>0</v>
      </c>
      <c r="BL128" s="82" t="s">
        <v>243</v>
      </c>
      <c r="BM128" s="82" t="s">
        <v>1075</v>
      </c>
    </row>
    <row r="129" spans="2:65" s="88" customFormat="1" ht="16.5" customHeight="1">
      <c r="B129" s="291"/>
      <c r="C129" s="361" t="s">
        <v>72</v>
      </c>
      <c r="D129" s="361" t="s">
        <v>67</v>
      </c>
      <c r="E129" s="362" t="s">
        <v>133</v>
      </c>
      <c r="F129" s="363" t="s">
        <v>1076</v>
      </c>
      <c r="G129" s="364" t="s">
        <v>0</v>
      </c>
      <c r="H129" s="365">
        <v>0</v>
      </c>
      <c r="I129" s="366">
        <v>0</v>
      </c>
      <c r="J129" s="366">
        <f t="shared" si="20"/>
        <v>0</v>
      </c>
      <c r="K129" s="363" t="s">
        <v>0</v>
      </c>
      <c r="L129" s="367"/>
      <c r="M129" s="368" t="s">
        <v>0</v>
      </c>
      <c r="N129" s="369" t="s">
        <v>17</v>
      </c>
      <c r="O129" s="355">
        <v>0</v>
      </c>
      <c r="P129" s="355">
        <f t="shared" si="21"/>
        <v>0</v>
      </c>
      <c r="Q129" s="355">
        <v>0</v>
      </c>
      <c r="R129" s="355">
        <f t="shared" si="22"/>
        <v>0</v>
      </c>
      <c r="S129" s="355">
        <v>0</v>
      </c>
      <c r="T129" s="356">
        <f t="shared" si="23"/>
        <v>0</v>
      </c>
      <c r="AR129" s="82" t="s">
        <v>243</v>
      </c>
      <c r="AT129" s="82" t="s">
        <v>67</v>
      </c>
      <c r="AU129" s="82" t="s">
        <v>28</v>
      </c>
      <c r="AY129" s="82" t="s">
        <v>43</v>
      </c>
      <c r="BE129" s="156">
        <f t="shared" si="24"/>
        <v>0</v>
      </c>
      <c r="BF129" s="156">
        <f t="shared" si="25"/>
        <v>0</v>
      </c>
      <c r="BG129" s="156">
        <f t="shared" si="26"/>
        <v>0</v>
      </c>
      <c r="BH129" s="156">
        <f t="shared" si="27"/>
        <v>0</v>
      </c>
      <c r="BI129" s="156">
        <f t="shared" si="28"/>
        <v>0</v>
      </c>
      <c r="BJ129" s="82" t="s">
        <v>28</v>
      </c>
      <c r="BK129" s="156">
        <f t="shared" si="29"/>
        <v>0</v>
      </c>
      <c r="BL129" s="82" t="s">
        <v>243</v>
      </c>
      <c r="BM129" s="82" t="s">
        <v>1077</v>
      </c>
    </row>
    <row r="130" spans="2:65" s="88" customFormat="1" ht="22.5" customHeight="1">
      <c r="B130" s="291"/>
      <c r="C130" s="361" t="s">
        <v>73</v>
      </c>
      <c r="D130" s="361" t="s">
        <v>67</v>
      </c>
      <c r="E130" s="362" t="s">
        <v>135</v>
      </c>
      <c r="F130" s="363" t="s">
        <v>1078</v>
      </c>
      <c r="G130" s="364" t="s">
        <v>0</v>
      </c>
      <c r="H130" s="365">
        <v>0</v>
      </c>
      <c r="I130" s="366">
        <v>0</v>
      </c>
      <c r="J130" s="366">
        <f t="shared" si="20"/>
        <v>0</v>
      </c>
      <c r="K130" s="363" t="s">
        <v>0</v>
      </c>
      <c r="L130" s="367"/>
      <c r="M130" s="368" t="s">
        <v>0</v>
      </c>
      <c r="N130" s="369" t="s">
        <v>17</v>
      </c>
      <c r="O130" s="355">
        <v>0</v>
      </c>
      <c r="P130" s="355">
        <f t="shared" si="21"/>
        <v>0</v>
      </c>
      <c r="Q130" s="355">
        <v>0</v>
      </c>
      <c r="R130" s="355">
        <f t="shared" si="22"/>
        <v>0</v>
      </c>
      <c r="S130" s="355">
        <v>0</v>
      </c>
      <c r="T130" s="356">
        <f t="shared" si="23"/>
        <v>0</v>
      </c>
      <c r="AR130" s="82" t="s">
        <v>243</v>
      </c>
      <c r="AT130" s="82" t="s">
        <v>67</v>
      </c>
      <c r="AU130" s="82" t="s">
        <v>28</v>
      </c>
      <c r="AY130" s="82" t="s">
        <v>43</v>
      </c>
      <c r="BE130" s="156">
        <f t="shared" si="24"/>
        <v>0</v>
      </c>
      <c r="BF130" s="156">
        <f t="shared" si="25"/>
        <v>0</v>
      </c>
      <c r="BG130" s="156">
        <f t="shared" si="26"/>
        <v>0</v>
      </c>
      <c r="BH130" s="156">
        <f t="shared" si="27"/>
        <v>0</v>
      </c>
      <c r="BI130" s="156">
        <f t="shared" si="28"/>
        <v>0</v>
      </c>
      <c r="BJ130" s="82" t="s">
        <v>28</v>
      </c>
      <c r="BK130" s="156">
        <f t="shared" si="29"/>
        <v>0</v>
      </c>
      <c r="BL130" s="82" t="s">
        <v>243</v>
      </c>
      <c r="BM130" s="82" t="s">
        <v>1079</v>
      </c>
    </row>
    <row r="131" spans="2:65" s="88" customFormat="1" ht="16.5" customHeight="1">
      <c r="B131" s="291"/>
      <c r="C131" s="361" t="s">
        <v>74</v>
      </c>
      <c r="D131" s="361" t="s">
        <v>67</v>
      </c>
      <c r="E131" s="362" t="s">
        <v>138</v>
      </c>
      <c r="F131" s="363" t="s">
        <v>1080</v>
      </c>
      <c r="G131" s="364" t="s">
        <v>0</v>
      </c>
      <c r="H131" s="365">
        <v>0</v>
      </c>
      <c r="I131" s="366">
        <v>0</v>
      </c>
      <c r="J131" s="366">
        <f t="shared" si="20"/>
        <v>0</v>
      </c>
      <c r="K131" s="363" t="s">
        <v>0</v>
      </c>
      <c r="L131" s="367"/>
      <c r="M131" s="368" t="s">
        <v>0</v>
      </c>
      <c r="N131" s="369" t="s">
        <v>17</v>
      </c>
      <c r="O131" s="355">
        <v>0</v>
      </c>
      <c r="P131" s="355">
        <f t="shared" si="21"/>
        <v>0</v>
      </c>
      <c r="Q131" s="355">
        <v>0</v>
      </c>
      <c r="R131" s="355">
        <f t="shared" si="22"/>
        <v>0</v>
      </c>
      <c r="S131" s="355">
        <v>0</v>
      </c>
      <c r="T131" s="356">
        <f t="shared" si="23"/>
        <v>0</v>
      </c>
      <c r="AR131" s="82" t="s">
        <v>243</v>
      </c>
      <c r="AT131" s="82" t="s">
        <v>67</v>
      </c>
      <c r="AU131" s="82" t="s">
        <v>28</v>
      </c>
      <c r="AY131" s="82" t="s">
        <v>43</v>
      </c>
      <c r="BE131" s="156">
        <f t="shared" si="24"/>
        <v>0</v>
      </c>
      <c r="BF131" s="156">
        <f t="shared" si="25"/>
        <v>0</v>
      </c>
      <c r="BG131" s="156">
        <f t="shared" si="26"/>
        <v>0</v>
      </c>
      <c r="BH131" s="156">
        <f t="shared" si="27"/>
        <v>0</v>
      </c>
      <c r="BI131" s="156">
        <f t="shared" si="28"/>
        <v>0</v>
      </c>
      <c r="BJ131" s="82" t="s">
        <v>28</v>
      </c>
      <c r="BK131" s="156">
        <f t="shared" si="29"/>
        <v>0</v>
      </c>
      <c r="BL131" s="82" t="s">
        <v>243</v>
      </c>
      <c r="BM131" s="82" t="s">
        <v>1081</v>
      </c>
    </row>
    <row r="132" spans="2:65" s="88" customFormat="1" ht="16.5" customHeight="1">
      <c r="B132" s="291"/>
      <c r="C132" s="361" t="s">
        <v>75</v>
      </c>
      <c r="D132" s="361" t="s">
        <v>67</v>
      </c>
      <c r="E132" s="362" t="s">
        <v>140</v>
      </c>
      <c r="F132" s="363" t="s">
        <v>255</v>
      </c>
      <c r="G132" s="364" t="s">
        <v>0</v>
      </c>
      <c r="H132" s="365">
        <v>0</v>
      </c>
      <c r="I132" s="366">
        <v>0</v>
      </c>
      <c r="J132" s="366">
        <f t="shared" si="20"/>
        <v>0</v>
      </c>
      <c r="K132" s="363" t="s">
        <v>0</v>
      </c>
      <c r="L132" s="367"/>
      <c r="M132" s="368" t="s">
        <v>0</v>
      </c>
      <c r="N132" s="369" t="s">
        <v>17</v>
      </c>
      <c r="O132" s="355">
        <v>0</v>
      </c>
      <c r="P132" s="355">
        <f t="shared" si="21"/>
        <v>0</v>
      </c>
      <c r="Q132" s="355">
        <v>0</v>
      </c>
      <c r="R132" s="355">
        <f t="shared" si="22"/>
        <v>0</v>
      </c>
      <c r="S132" s="355">
        <v>0</v>
      </c>
      <c r="T132" s="356">
        <f t="shared" si="23"/>
        <v>0</v>
      </c>
      <c r="AR132" s="82" t="s">
        <v>243</v>
      </c>
      <c r="AT132" s="82" t="s">
        <v>67</v>
      </c>
      <c r="AU132" s="82" t="s">
        <v>28</v>
      </c>
      <c r="AY132" s="82" t="s">
        <v>43</v>
      </c>
      <c r="BE132" s="156">
        <f t="shared" si="24"/>
        <v>0</v>
      </c>
      <c r="BF132" s="156">
        <f t="shared" si="25"/>
        <v>0</v>
      </c>
      <c r="BG132" s="156">
        <f t="shared" si="26"/>
        <v>0</v>
      </c>
      <c r="BH132" s="156">
        <f t="shared" si="27"/>
        <v>0</v>
      </c>
      <c r="BI132" s="156">
        <f t="shared" si="28"/>
        <v>0</v>
      </c>
      <c r="BJ132" s="82" t="s">
        <v>28</v>
      </c>
      <c r="BK132" s="156">
        <f t="shared" si="29"/>
        <v>0</v>
      </c>
      <c r="BL132" s="82" t="s">
        <v>243</v>
      </c>
      <c r="BM132" s="82" t="s">
        <v>1082</v>
      </c>
    </row>
    <row r="133" spans="2:65" s="88" customFormat="1" ht="16.5" customHeight="1">
      <c r="B133" s="291"/>
      <c r="C133" s="361" t="s">
        <v>77</v>
      </c>
      <c r="D133" s="361" t="s">
        <v>67</v>
      </c>
      <c r="E133" s="362" t="s">
        <v>1083</v>
      </c>
      <c r="F133" s="363" t="s">
        <v>1084</v>
      </c>
      <c r="G133" s="364" t="s">
        <v>0</v>
      </c>
      <c r="H133" s="365">
        <v>0</v>
      </c>
      <c r="I133" s="366">
        <v>0</v>
      </c>
      <c r="J133" s="366">
        <f t="shared" si="20"/>
        <v>0</v>
      </c>
      <c r="K133" s="363" t="s">
        <v>0</v>
      </c>
      <c r="L133" s="367"/>
      <c r="M133" s="368" t="s">
        <v>0</v>
      </c>
      <c r="N133" s="369" t="s">
        <v>17</v>
      </c>
      <c r="O133" s="355">
        <v>0</v>
      </c>
      <c r="P133" s="355">
        <f t="shared" si="21"/>
        <v>0</v>
      </c>
      <c r="Q133" s="355">
        <v>0</v>
      </c>
      <c r="R133" s="355">
        <f t="shared" si="22"/>
        <v>0</v>
      </c>
      <c r="S133" s="355">
        <v>0</v>
      </c>
      <c r="T133" s="356">
        <f t="shared" si="23"/>
        <v>0</v>
      </c>
      <c r="AR133" s="82" t="s">
        <v>243</v>
      </c>
      <c r="AT133" s="82" t="s">
        <v>67</v>
      </c>
      <c r="AU133" s="82" t="s">
        <v>28</v>
      </c>
      <c r="AY133" s="82" t="s">
        <v>43</v>
      </c>
      <c r="BE133" s="156">
        <f t="shared" si="24"/>
        <v>0</v>
      </c>
      <c r="BF133" s="156">
        <f t="shared" si="25"/>
        <v>0</v>
      </c>
      <c r="BG133" s="156">
        <f t="shared" si="26"/>
        <v>0</v>
      </c>
      <c r="BH133" s="156">
        <f t="shared" si="27"/>
        <v>0</v>
      </c>
      <c r="BI133" s="156">
        <f t="shared" si="28"/>
        <v>0</v>
      </c>
      <c r="BJ133" s="82" t="s">
        <v>28</v>
      </c>
      <c r="BK133" s="156">
        <f t="shared" si="29"/>
        <v>0</v>
      </c>
      <c r="BL133" s="82" t="s">
        <v>243</v>
      </c>
      <c r="BM133" s="82" t="s">
        <v>1085</v>
      </c>
    </row>
    <row r="134" spans="2:65" s="342" customFormat="1" ht="25.9" customHeight="1">
      <c r="B134" s="341"/>
      <c r="D134" s="343" t="s">
        <v>26</v>
      </c>
      <c r="E134" s="344" t="s">
        <v>506</v>
      </c>
      <c r="F134" s="344" t="s">
        <v>351</v>
      </c>
      <c r="J134" s="345">
        <f>BK134</f>
        <v>0</v>
      </c>
      <c r="L134" s="341"/>
      <c r="M134" s="346"/>
      <c r="P134" s="347">
        <f>SUM(P135:P136)</f>
        <v>0</v>
      </c>
      <c r="R134" s="347">
        <f>SUM(R135:R136)</f>
        <v>0</v>
      </c>
      <c r="T134" s="348">
        <f>SUM(T135:T136)</f>
        <v>0</v>
      </c>
      <c r="AR134" s="343" t="s">
        <v>45</v>
      </c>
      <c r="AT134" s="349" t="s">
        <v>26</v>
      </c>
      <c r="AU134" s="349" t="s">
        <v>27</v>
      </c>
      <c r="AY134" s="343" t="s">
        <v>43</v>
      </c>
      <c r="BK134" s="350">
        <f>SUM(BK135:BK136)</f>
        <v>0</v>
      </c>
    </row>
    <row r="135" spans="2:65" s="88" customFormat="1" ht="16.5" customHeight="1">
      <c r="B135" s="291"/>
      <c r="C135" s="292" t="s">
        <v>78</v>
      </c>
      <c r="D135" s="292" t="s">
        <v>44</v>
      </c>
      <c r="E135" s="293" t="s">
        <v>258</v>
      </c>
      <c r="F135" s="294" t="s">
        <v>1086</v>
      </c>
      <c r="G135" s="295" t="s">
        <v>257</v>
      </c>
      <c r="H135" s="296">
        <v>72</v>
      </c>
      <c r="I135" s="297"/>
      <c r="J135" s="297">
        <f>ROUND(I135*H135,2)</f>
        <v>0</v>
      </c>
      <c r="K135" s="294" t="s">
        <v>0</v>
      </c>
      <c r="L135" s="89"/>
      <c r="M135" s="353" t="s">
        <v>0</v>
      </c>
      <c r="N135" s="354" t="s">
        <v>17</v>
      </c>
      <c r="O135" s="355">
        <v>0</v>
      </c>
      <c r="P135" s="355">
        <f>O135*H135</f>
        <v>0</v>
      </c>
      <c r="Q135" s="355">
        <v>0</v>
      </c>
      <c r="R135" s="355">
        <f>Q135*H135</f>
        <v>0</v>
      </c>
      <c r="S135" s="355">
        <v>0</v>
      </c>
      <c r="T135" s="356">
        <f>S135*H135</f>
        <v>0</v>
      </c>
      <c r="AR135" s="82" t="s">
        <v>243</v>
      </c>
      <c r="AT135" s="82" t="s">
        <v>44</v>
      </c>
      <c r="AU135" s="82" t="s">
        <v>28</v>
      </c>
      <c r="AY135" s="82" t="s">
        <v>43</v>
      </c>
      <c r="BE135" s="156">
        <f>IF(N135="základní",J135,0)</f>
        <v>0</v>
      </c>
      <c r="BF135" s="156">
        <f>IF(N135="snížená",J135,0)</f>
        <v>0</v>
      </c>
      <c r="BG135" s="156">
        <f>IF(N135="zákl. přenesená",J135,0)</f>
        <v>0</v>
      </c>
      <c r="BH135" s="156">
        <f>IF(N135="sníž. přenesená",J135,0)</f>
        <v>0</v>
      </c>
      <c r="BI135" s="156">
        <f>IF(N135="nulová",J135,0)</f>
        <v>0</v>
      </c>
      <c r="BJ135" s="82" t="s">
        <v>28</v>
      </c>
      <c r="BK135" s="156">
        <f>ROUND(I135*H135,2)</f>
        <v>0</v>
      </c>
      <c r="BL135" s="82" t="s">
        <v>243</v>
      </c>
      <c r="BM135" s="82" t="s">
        <v>1087</v>
      </c>
    </row>
    <row r="136" spans="2:65" s="88" customFormat="1" ht="16.5" customHeight="1">
      <c r="B136" s="291"/>
      <c r="C136" s="292" t="s">
        <v>79</v>
      </c>
      <c r="D136" s="292" t="s">
        <v>44</v>
      </c>
      <c r="E136" s="293" t="s">
        <v>259</v>
      </c>
      <c r="F136" s="294" t="s">
        <v>260</v>
      </c>
      <c r="G136" s="295" t="s">
        <v>257</v>
      </c>
      <c r="H136" s="296">
        <v>8</v>
      </c>
      <c r="I136" s="297"/>
      <c r="J136" s="297">
        <f>ROUND(I136*H136,2)</f>
        <v>0</v>
      </c>
      <c r="K136" s="294" t="s">
        <v>0</v>
      </c>
      <c r="L136" s="89"/>
      <c r="M136" s="370" t="s">
        <v>0</v>
      </c>
      <c r="N136" s="371" t="s">
        <v>17</v>
      </c>
      <c r="O136" s="372">
        <v>0</v>
      </c>
      <c r="P136" s="372">
        <f>O136*H136</f>
        <v>0</v>
      </c>
      <c r="Q136" s="372">
        <v>0</v>
      </c>
      <c r="R136" s="372">
        <f>Q136*H136</f>
        <v>0</v>
      </c>
      <c r="S136" s="372">
        <v>0</v>
      </c>
      <c r="T136" s="373">
        <f>S136*H136</f>
        <v>0</v>
      </c>
      <c r="AR136" s="82" t="s">
        <v>243</v>
      </c>
      <c r="AT136" s="82" t="s">
        <v>44</v>
      </c>
      <c r="AU136" s="82" t="s">
        <v>28</v>
      </c>
      <c r="AY136" s="82" t="s">
        <v>43</v>
      </c>
      <c r="BE136" s="156">
        <f>IF(N136="základní",J136,0)</f>
        <v>0</v>
      </c>
      <c r="BF136" s="156">
        <f>IF(N136="snížená",J136,0)</f>
        <v>0</v>
      </c>
      <c r="BG136" s="156">
        <f>IF(N136="zákl. přenesená",J136,0)</f>
        <v>0</v>
      </c>
      <c r="BH136" s="156">
        <f>IF(N136="sníž. přenesená",J136,0)</f>
        <v>0</v>
      </c>
      <c r="BI136" s="156">
        <f>IF(N136="nulová",J136,0)</f>
        <v>0</v>
      </c>
      <c r="BJ136" s="82" t="s">
        <v>28</v>
      </c>
      <c r="BK136" s="156">
        <f>ROUND(I136*H136,2)</f>
        <v>0</v>
      </c>
      <c r="BL136" s="82" t="s">
        <v>243</v>
      </c>
      <c r="BM136" s="82" t="s">
        <v>1088</v>
      </c>
    </row>
    <row r="137" spans="2:65" s="88" customFormat="1" ht="6.95" customHeight="1">
      <c r="B137" s="108"/>
      <c r="C137" s="109"/>
      <c r="D137" s="109"/>
      <c r="E137" s="109"/>
      <c r="F137" s="109"/>
      <c r="G137" s="109"/>
      <c r="H137" s="109"/>
      <c r="I137" s="109"/>
      <c r="J137" s="109"/>
      <c r="K137" s="109"/>
      <c r="L137" s="89"/>
    </row>
  </sheetData>
  <autoFilter ref="C87:K136" xr:uid="{00000000-0009-0000-0000-00000A000000}"/>
  <mergeCells count="8">
    <mergeCell ref="E78:H78"/>
    <mergeCell ref="E80:H80"/>
    <mergeCell ref="L2:V2"/>
    <mergeCell ref="E7:H7"/>
    <mergeCell ref="E9:H9"/>
    <mergeCell ref="E27:H27"/>
    <mergeCell ref="E48:H48"/>
    <mergeCell ref="E50:H50"/>
  </mergeCells>
  <pageMargins left="0.39374999999999999" right="0.39374999999999999" top="0.39374999999999999" bottom="0.39374999999999999"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H75"/>
  <sheetViews>
    <sheetView view="pageBreakPreview" zoomScaleNormal="100" zoomScaleSheetLayoutView="100" workbookViewId="0">
      <selection activeCell="K50" sqref="K50"/>
    </sheetView>
  </sheetViews>
  <sheetFormatPr defaultColWidth="9.83203125" defaultRowHeight="13.5"/>
  <cols>
    <col min="1" max="1" width="4.6640625" style="218" customWidth="1"/>
    <col min="2" max="2" width="19.1640625" style="218" customWidth="1"/>
    <col min="3" max="3" width="84.1640625" style="218" customWidth="1"/>
    <col min="4" max="4" width="9.6640625" style="218" customWidth="1"/>
    <col min="5" max="5" width="12.5" style="218" customWidth="1"/>
    <col min="6" max="6" width="14.1640625" style="218" customWidth="1"/>
    <col min="7" max="7" width="26.1640625" style="218" customWidth="1"/>
    <col min="8" max="256" width="9.83203125" style="218"/>
    <col min="257" max="257" width="4.6640625" style="218" customWidth="1"/>
    <col min="258" max="258" width="19.1640625" style="218" customWidth="1"/>
    <col min="259" max="259" width="84.1640625" style="218" customWidth="1"/>
    <col min="260" max="260" width="9.6640625" style="218" customWidth="1"/>
    <col min="261" max="261" width="12.5" style="218" customWidth="1"/>
    <col min="262" max="262" width="14.1640625" style="218" customWidth="1"/>
    <col min="263" max="263" width="26.1640625" style="218" customWidth="1"/>
    <col min="264" max="512" width="9.83203125" style="218"/>
    <col min="513" max="513" width="4.6640625" style="218" customWidth="1"/>
    <col min="514" max="514" width="19.1640625" style="218" customWidth="1"/>
    <col min="515" max="515" width="84.1640625" style="218" customWidth="1"/>
    <col min="516" max="516" width="9.6640625" style="218" customWidth="1"/>
    <col min="517" max="517" width="12.5" style="218" customWidth="1"/>
    <col min="518" max="518" width="14.1640625" style="218" customWidth="1"/>
    <col min="519" max="519" width="26.1640625" style="218" customWidth="1"/>
    <col min="520" max="768" width="9.83203125" style="218"/>
    <col min="769" max="769" width="4.6640625" style="218" customWidth="1"/>
    <col min="770" max="770" width="19.1640625" style="218" customWidth="1"/>
    <col min="771" max="771" width="84.1640625" style="218" customWidth="1"/>
    <col min="772" max="772" width="9.6640625" style="218" customWidth="1"/>
    <col min="773" max="773" width="12.5" style="218" customWidth="1"/>
    <col min="774" max="774" width="14.1640625" style="218" customWidth="1"/>
    <col min="775" max="775" width="26.1640625" style="218" customWidth="1"/>
    <col min="776" max="1024" width="9.83203125" style="218"/>
    <col min="1025" max="1025" width="4.6640625" style="218" customWidth="1"/>
    <col min="1026" max="1026" width="19.1640625" style="218" customWidth="1"/>
    <col min="1027" max="1027" width="84.1640625" style="218" customWidth="1"/>
    <col min="1028" max="1028" width="9.6640625" style="218" customWidth="1"/>
    <col min="1029" max="1029" width="12.5" style="218" customWidth="1"/>
    <col min="1030" max="1030" width="14.1640625" style="218" customWidth="1"/>
    <col min="1031" max="1031" width="26.1640625" style="218" customWidth="1"/>
    <col min="1032" max="1280" width="9.83203125" style="218"/>
    <col min="1281" max="1281" width="4.6640625" style="218" customWidth="1"/>
    <col min="1282" max="1282" width="19.1640625" style="218" customWidth="1"/>
    <col min="1283" max="1283" width="84.1640625" style="218" customWidth="1"/>
    <col min="1284" max="1284" width="9.6640625" style="218" customWidth="1"/>
    <col min="1285" max="1285" width="12.5" style="218" customWidth="1"/>
    <col min="1286" max="1286" width="14.1640625" style="218" customWidth="1"/>
    <col min="1287" max="1287" width="26.1640625" style="218" customWidth="1"/>
    <col min="1288" max="1536" width="9.83203125" style="218"/>
    <col min="1537" max="1537" width="4.6640625" style="218" customWidth="1"/>
    <col min="1538" max="1538" width="19.1640625" style="218" customWidth="1"/>
    <col min="1539" max="1539" width="84.1640625" style="218" customWidth="1"/>
    <col min="1540" max="1540" width="9.6640625" style="218" customWidth="1"/>
    <col min="1541" max="1541" width="12.5" style="218" customWidth="1"/>
    <col min="1542" max="1542" width="14.1640625" style="218" customWidth="1"/>
    <col min="1543" max="1543" width="26.1640625" style="218" customWidth="1"/>
    <col min="1544" max="1792" width="9.83203125" style="218"/>
    <col min="1793" max="1793" width="4.6640625" style="218" customWidth="1"/>
    <col min="1794" max="1794" width="19.1640625" style="218" customWidth="1"/>
    <col min="1795" max="1795" width="84.1640625" style="218" customWidth="1"/>
    <col min="1796" max="1796" width="9.6640625" style="218" customWidth="1"/>
    <col min="1797" max="1797" width="12.5" style="218" customWidth="1"/>
    <col min="1798" max="1798" width="14.1640625" style="218" customWidth="1"/>
    <col min="1799" max="1799" width="26.1640625" style="218" customWidth="1"/>
    <col min="1800" max="2048" width="9.83203125" style="218"/>
    <col min="2049" max="2049" width="4.6640625" style="218" customWidth="1"/>
    <col min="2050" max="2050" width="19.1640625" style="218" customWidth="1"/>
    <col min="2051" max="2051" width="84.1640625" style="218" customWidth="1"/>
    <col min="2052" max="2052" width="9.6640625" style="218" customWidth="1"/>
    <col min="2053" max="2053" width="12.5" style="218" customWidth="1"/>
    <col min="2054" max="2054" width="14.1640625" style="218" customWidth="1"/>
    <col min="2055" max="2055" width="26.1640625" style="218" customWidth="1"/>
    <col min="2056" max="2304" width="9.83203125" style="218"/>
    <col min="2305" max="2305" width="4.6640625" style="218" customWidth="1"/>
    <col min="2306" max="2306" width="19.1640625" style="218" customWidth="1"/>
    <col min="2307" max="2307" width="84.1640625" style="218" customWidth="1"/>
    <col min="2308" max="2308" width="9.6640625" style="218" customWidth="1"/>
    <col min="2309" max="2309" width="12.5" style="218" customWidth="1"/>
    <col min="2310" max="2310" width="14.1640625" style="218" customWidth="1"/>
    <col min="2311" max="2311" width="26.1640625" style="218" customWidth="1"/>
    <col min="2312" max="2560" width="9.83203125" style="218"/>
    <col min="2561" max="2561" width="4.6640625" style="218" customWidth="1"/>
    <col min="2562" max="2562" width="19.1640625" style="218" customWidth="1"/>
    <col min="2563" max="2563" width="84.1640625" style="218" customWidth="1"/>
    <col min="2564" max="2564" width="9.6640625" style="218" customWidth="1"/>
    <col min="2565" max="2565" width="12.5" style="218" customWidth="1"/>
    <col min="2566" max="2566" width="14.1640625" style="218" customWidth="1"/>
    <col min="2567" max="2567" width="26.1640625" style="218" customWidth="1"/>
    <col min="2568" max="2816" width="9.83203125" style="218"/>
    <col min="2817" max="2817" width="4.6640625" style="218" customWidth="1"/>
    <col min="2818" max="2818" width="19.1640625" style="218" customWidth="1"/>
    <col min="2819" max="2819" width="84.1640625" style="218" customWidth="1"/>
    <col min="2820" max="2820" width="9.6640625" style="218" customWidth="1"/>
    <col min="2821" max="2821" width="12.5" style="218" customWidth="1"/>
    <col min="2822" max="2822" width="14.1640625" style="218" customWidth="1"/>
    <col min="2823" max="2823" width="26.1640625" style="218" customWidth="1"/>
    <col min="2824" max="3072" width="9.83203125" style="218"/>
    <col min="3073" max="3073" width="4.6640625" style="218" customWidth="1"/>
    <col min="3074" max="3074" width="19.1640625" style="218" customWidth="1"/>
    <col min="3075" max="3075" width="84.1640625" style="218" customWidth="1"/>
    <col min="3076" max="3076" width="9.6640625" style="218" customWidth="1"/>
    <col min="3077" max="3077" width="12.5" style="218" customWidth="1"/>
    <col min="3078" max="3078" width="14.1640625" style="218" customWidth="1"/>
    <col min="3079" max="3079" width="26.1640625" style="218" customWidth="1"/>
    <col min="3080" max="3328" width="9.83203125" style="218"/>
    <col min="3329" max="3329" width="4.6640625" style="218" customWidth="1"/>
    <col min="3330" max="3330" width="19.1640625" style="218" customWidth="1"/>
    <col min="3331" max="3331" width="84.1640625" style="218" customWidth="1"/>
    <col min="3332" max="3332" width="9.6640625" style="218" customWidth="1"/>
    <col min="3333" max="3333" width="12.5" style="218" customWidth="1"/>
    <col min="3334" max="3334" width="14.1640625" style="218" customWidth="1"/>
    <col min="3335" max="3335" width="26.1640625" style="218" customWidth="1"/>
    <col min="3336" max="3584" width="9.83203125" style="218"/>
    <col min="3585" max="3585" width="4.6640625" style="218" customWidth="1"/>
    <col min="3586" max="3586" width="19.1640625" style="218" customWidth="1"/>
    <col min="3587" max="3587" width="84.1640625" style="218" customWidth="1"/>
    <col min="3588" max="3588" width="9.6640625" style="218" customWidth="1"/>
    <col min="3589" max="3589" width="12.5" style="218" customWidth="1"/>
    <col min="3590" max="3590" width="14.1640625" style="218" customWidth="1"/>
    <col min="3591" max="3591" width="26.1640625" style="218" customWidth="1"/>
    <col min="3592" max="3840" width="9.83203125" style="218"/>
    <col min="3841" max="3841" width="4.6640625" style="218" customWidth="1"/>
    <col min="3842" max="3842" width="19.1640625" style="218" customWidth="1"/>
    <col min="3843" max="3843" width="84.1640625" style="218" customWidth="1"/>
    <col min="3844" max="3844" width="9.6640625" style="218" customWidth="1"/>
    <col min="3845" max="3845" width="12.5" style="218" customWidth="1"/>
    <col min="3846" max="3846" width="14.1640625" style="218" customWidth="1"/>
    <col min="3847" max="3847" width="26.1640625" style="218" customWidth="1"/>
    <col min="3848" max="4096" width="9.83203125" style="218"/>
    <col min="4097" max="4097" width="4.6640625" style="218" customWidth="1"/>
    <col min="4098" max="4098" width="19.1640625" style="218" customWidth="1"/>
    <col min="4099" max="4099" width="84.1640625" style="218" customWidth="1"/>
    <col min="4100" max="4100" width="9.6640625" style="218" customWidth="1"/>
    <col min="4101" max="4101" width="12.5" style="218" customWidth="1"/>
    <col min="4102" max="4102" width="14.1640625" style="218" customWidth="1"/>
    <col min="4103" max="4103" width="26.1640625" style="218" customWidth="1"/>
    <col min="4104" max="4352" width="9.83203125" style="218"/>
    <col min="4353" max="4353" width="4.6640625" style="218" customWidth="1"/>
    <col min="4354" max="4354" width="19.1640625" style="218" customWidth="1"/>
    <col min="4355" max="4355" width="84.1640625" style="218" customWidth="1"/>
    <col min="4356" max="4356" width="9.6640625" style="218" customWidth="1"/>
    <col min="4357" max="4357" width="12.5" style="218" customWidth="1"/>
    <col min="4358" max="4358" width="14.1640625" style="218" customWidth="1"/>
    <col min="4359" max="4359" width="26.1640625" style="218" customWidth="1"/>
    <col min="4360" max="4608" width="9.83203125" style="218"/>
    <col min="4609" max="4609" width="4.6640625" style="218" customWidth="1"/>
    <col min="4610" max="4610" width="19.1640625" style="218" customWidth="1"/>
    <col min="4611" max="4611" width="84.1640625" style="218" customWidth="1"/>
    <col min="4612" max="4612" width="9.6640625" style="218" customWidth="1"/>
    <col min="4613" max="4613" width="12.5" style="218" customWidth="1"/>
    <col min="4614" max="4614" width="14.1640625" style="218" customWidth="1"/>
    <col min="4615" max="4615" width="26.1640625" style="218" customWidth="1"/>
    <col min="4616" max="4864" width="9.83203125" style="218"/>
    <col min="4865" max="4865" width="4.6640625" style="218" customWidth="1"/>
    <col min="4866" max="4866" width="19.1640625" style="218" customWidth="1"/>
    <col min="4867" max="4867" width="84.1640625" style="218" customWidth="1"/>
    <col min="4868" max="4868" width="9.6640625" style="218" customWidth="1"/>
    <col min="4869" max="4869" width="12.5" style="218" customWidth="1"/>
    <col min="4870" max="4870" width="14.1640625" style="218" customWidth="1"/>
    <col min="4871" max="4871" width="26.1640625" style="218" customWidth="1"/>
    <col min="4872" max="5120" width="9.83203125" style="218"/>
    <col min="5121" max="5121" width="4.6640625" style="218" customWidth="1"/>
    <col min="5122" max="5122" width="19.1640625" style="218" customWidth="1"/>
    <col min="5123" max="5123" width="84.1640625" style="218" customWidth="1"/>
    <col min="5124" max="5124" width="9.6640625" style="218" customWidth="1"/>
    <col min="5125" max="5125" width="12.5" style="218" customWidth="1"/>
    <col min="5126" max="5126" width="14.1640625" style="218" customWidth="1"/>
    <col min="5127" max="5127" width="26.1640625" style="218" customWidth="1"/>
    <col min="5128" max="5376" width="9.83203125" style="218"/>
    <col min="5377" max="5377" width="4.6640625" style="218" customWidth="1"/>
    <col min="5378" max="5378" width="19.1640625" style="218" customWidth="1"/>
    <col min="5379" max="5379" width="84.1640625" style="218" customWidth="1"/>
    <col min="5380" max="5380" width="9.6640625" style="218" customWidth="1"/>
    <col min="5381" max="5381" width="12.5" style="218" customWidth="1"/>
    <col min="5382" max="5382" width="14.1640625" style="218" customWidth="1"/>
    <col min="5383" max="5383" width="26.1640625" style="218" customWidth="1"/>
    <col min="5384" max="5632" width="9.83203125" style="218"/>
    <col min="5633" max="5633" width="4.6640625" style="218" customWidth="1"/>
    <col min="5634" max="5634" width="19.1640625" style="218" customWidth="1"/>
    <col min="5635" max="5635" width="84.1640625" style="218" customWidth="1"/>
    <col min="5636" max="5636" width="9.6640625" style="218" customWidth="1"/>
    <col min="5637" max="5637" width="12.5" style="218" customWidth="1"/>
    <col min="5638" max="5638" width="14.1640625" style="218" customWidth="1"/>
    <col min="5639" max="5639" width="26.1640625" style="218" customWidth="1"/>
    <col min="5640" max="5888" width="9.83203125" style="218"/>
    <col min="5889" max="5889" width="4.6640625" style="218" customWidth="1"/>
    <col min="5890" max="5890" width="19.1640625" style="218" customWidth="1"/>
    <col min="5891" max="5891" width="84.1640625" style="218" customWidth="1"/>
    <col min="5892" max="5892" width="9.6640625" style="218" customWidth="1"/>
    <col min="5893" max="5893" width="12.5" style="218" customWidth="1"/>
    <col min="5894" max="5894" width="14.1640625" style="218" customWidth="1"/>
    <col min="5895" max="5895" width="26.1640625" style="218" customWidth="1"/>
    <col min="5896" max="6144" width="9.83203125" style="218"/>
    <col min="6145" max="6145" width="4.6640625" style="218" customWidth="1"/>
    <col min="6146" max="6146" width="19.1640625" style="218" customWidth="1"/>
    <col min="6147" max="6147" width="84.1640625" style="218" customWidth="1"/>
    <col min="6148" max="6148" width="9.6640625" style="218" customWidth="1"/>
    <col min="6149" max="6149" width="12.5" style="218" customWidth="1"/>
    <col min="6150" max="6150" width="14.1640625" style="218" customWidth="1"/>
    <col min="6151" max="6151" width="26.1640625" style="218" customWidth="1"/>
    <col min="6152" max="6400" width="9.83203125" style="218"/>
    <col min="6401" max="6401" width="4.6640625" style="218" customWidth="1"/>
    <col min="6402" max="6402" width="19.1640625" style="218" customWidth="1"/>
    <col min="6403" max="6403" width="84.1640625" style="218" customWidth="1"/>
    <col min="6404" max="6404" width="9.6640625" style="218" customWidth="1"/>
    <col min="6405" max="6405" width="12.5" style="218" customWidth="1"/>
    <col min="6406" max="6406" width="14.1640625" style="218" customWidth="1"/>
    <col min="6407" max="6407" width="26.1640625" style="218" customWidth="1"/>
    <col min="6408" max="6656" width="9.83203125" style="218"/>
    <col min="6657" max="6657" width="4.6640625" style="218" customWidth="1"/>
    <col min="6658" max="6658" width="19.1640625" style="218" customWidth="1"/>
    <col min="6659" max="6659" width="84.1640625" style="218" customWidth="1"/>
    <col min="6660" max="6660" width="9.6640625" style="218" customWidth="1"/>
    <col min="6661" max="6661" width="12.5" style="218" customWidth="1"/>
    <col min="6662" max="6662" width="14.1640625" style="218" customWidth="1"/>
    <col min="6663" max="6663" width="26.1640625" style="218" customWidth="1"/>
    <col min="6664" max="6912" width="9.83203125" style="218"/>
    <col min="6913" max="6913" width="4.6640625" style="218" customWidth="1"/>
    <col min="6914" max="6914" width="19.1640625" style="218" customWidth="1"/>
    <col min="6915" max="6915" width="84.1640625" style="218" customWidth="1"/>
    <col min="6916" max="6916" width="9.6640625" style="218" customWidth="1"/>
    <col min="6917" max="6917" width="12.5" style="218" customWidth="1"/>
    <col min="6918" max="6918" width="14.1640625" style="218" customWidth="1"/>
    <col min="6919" max="6919" width="26.1640625" style="218" customWidth="1"/>
    <col min="6920" max="7168" width="9.83203125" style="218"/>
    <col min="7169" max="7169" width="4.6640625" style="218" customWidth="1"/>
    <col min="7170" max="7170" width="19.1640625" style="218" customWidth="1"/>
    <col min="7171" max="7171" width="84.1640625" style="218" customWidth="1"/>
    <col min="7172" max="7172" width="9.6640625" style="218" customWidth="1"/>
    <col min="7173" max="7173" width="12.5" style="218" customWidth="1"/>
    <col min="7174" max="7174" width="14.1640625" style="218" customWidth="1"/>
    <col min="7175" max="7175" width="26.1640625" style="218" customWidth="1"/>
    <col min="7176" max="7424" width="9.83203125" style="218"/>
    <col min="7425" max="7425" width="4.6640625" style="218" customWidth="1"/>
    <col min="7426" max="7426" width="19.1640625" style="218" customWidth="1"/>
    <col min="7427" max="7427" width="84.1640625" style="218" customWidth="1"/>
    <col min="7428" max="7428" width="9.6640625" style="218" customWidth="1"/>
    <col min="7429" max="7429" width="12.5" style="218" customWidth="1"/>
    <col min="7430" max="7430" width="14.1640625" style="218" customWidth="1"/>
    <col min="7431" max="7431" width="26.1640625" style="218" customWidth="1"/>
    <col min="7432" max="7680" width="9.83203125" style="218"/>
    <col min="7681" max="7681" width="4.6640625" style="218" customWidth="1"/>
    <col min="7682" max="7682" width="19.1640625" style="218" customWidth="1"/>
    <col min="7683" max="7683" width="84.1640625" style="218" customWidth="1"/>
    <col min="7684" max="7684" width="9.6640625" style="218" customWidth="1"/>
    <col min="7685" max="7685" width="12.5" style="218" customWidth="1"/>
    <col min="7686" max="7686" width="14.1640625" style="218" customWidth="1"/>
    <col min="7687" max="7687" width="26.1640625" style="218" customWidth="1"/>
    <col min="7688" max="7936" width="9.83203125" style="218"/>
    <col min="7937" max="7937" width="4.6640625" style="218" customWidth="1"/>
    <col min="7938" max="7938" width="19.1640625" style="218" customWidth="1"/>
    <col min="7939" max="7939" width="84.1640625" style="218" customWidth="1"/>
    <col min="7940" max="7940" width="9.6640625" style="218" customWidth="1"/>
    <col min="7941" max="7941" width="12.5" style="218" customWidth="1"/>
    <col min="7942" max="7942" width="14.1640625" style="218" customWidth="1"/>
    <col min="7943" max="7943" width="26.1640625" style="218" customWidth="1"/>
    <col min="7944" max="8192" width="9.83203125" style="218"/>
    <col min="8193" max="8193" width="4.6640625" style="218" customWidth="1"/>
    <col min="8194" max="8194" width="19.1640625" style="218" customWidth="1"/>
    <col min="8195" max="8195" width="84.1640625" style="218" customWidth="1"/>
    <col min="8196" max="8196" width="9.6640625" style="218" customWidth="1"/>
    <col min="8197" max="8197" width="12.5" style="218" customWidth="1"/>
    <col min="8198" max="8198" width="14.1640625" style="218" customWidth="1"/>
    <col min="8199" max="8199" width="26.1640625" style="218" customWidth="1"/>
    <col min="8200" max="8448" width="9.83203125" style="218"/>
    <col min="8449" max="8449" width="4.6640625" style="218" customWidth="1"/>
    <col min="8450" max="8450" width="19.1640625" style="218" customWidth="1"/>
    <col min="8451" max="8451" width="84.1640625" style="218" customWidth="1"/>
    <col min="8452" max="8452" width="9.6640625" style="218" customWidth="1"/>
    <col min="8453" max="8453" width="12.5" style="218" customWidth="1"/>
    <col min="8454" max="8454" width="14.1640625" style="218" customWidth="1"/>
    <col min="8455" max="8455" width="26.1640625" style="218" customWidth="1"/>
    <col min="8456" max="8704" width="9.83203125" style="218"/>
    <col min="8705" max="8705" width="4.6640625" style="218" customWidth="1"/>
    <col min="8706" max="8706" width="19.1640625" style="218" customWidth="1"/>
    <col min="8707" max="8707" width="84.1640625" style="218" customWidth="1"/>
    <col min="8708" max="8708" width="9.6640625" style="218" customWidth="1"/>
    <col min="8709" max="8709" width="12.5" style="218" customWidth="1"/>
    <col min="8710" max="8710" width="14.1640625" style="218" customWidth="1"/>
    <col min="8711" max="8711" width="26.1640625" style="218" customWidth="1"/>
    <col min="8712" max="8960" width="9.83203125" style="218"/>
    <col min="8961" max="8961" width="4.6640625" style="218" customWidth="1"/>
    <col min="8962" max="8962" width="19.1640625" style="218" customWidth="1"/>
    <col min="8963" max="8963" width="84.1640625" style="218" customWidth="1"/>
    <col min="8964" max="8964" width="9.6640625" style="218" customWidth="1"/>
    <col min="8965" max="8965" width="12.5" style="218" customWidth="1"/>
    <col min="8966" max="8966" width="14.1640625" style="218" customWidth="1"/>
    <col min="8967" max="8967" width="26.1640625" style="218" customWidth="1"/>
    <col min="8968" max="9216" width="9.83203125" style="218"/>
    <col min="9217" max="9217" width="4.6640625" style="218" customWidth="1"/>
    <col min="9218" max="9218" width="19.1640625" style="218" customWidth="1"/>
    <col min="9219" max="9219" width="84.1640625" style="218" customWidth="1"/>
    <col min="9220" max="9220" width="9.6640625" style="218" customWidth="1"/>
    <col min="9221" max="9221" width="12.5" style="218" customWidth="1"/>
    <col min="9222" max="9222" width="14.1640625" style="218" customWidth="1"/>
    <col min="9223" max="9223" width="26.1640625" style="218" customWidth="1"/>
    <col min="9224" max="9472" width="9.83203125" style="218"/>
    <col min="9473" max="9473" width="4.6640625" style="218" customWidth="1"/>
    <col min="9474" max="9474" width="19.1640625" style="218" customWidth="1"/>
    <col min="9475" max="9475" width="84.1640625" style="218" customWidth="1"/>
    <col min="9476" max="9476" width="9.6640625" style="218" customWidth="1"/>
    <col min="9477" max="9477" width="12.5" style="218" customWidth="1"/>
    <col min="9478" max="9478" width="14.1640625" style="218" customWidth="1"/>
    <col min="9479" max="9479" width="26.1640625" style="218" customWidth="1"/>
    <col min="9480" max="9728" width="9.83203125" style="218"/>
    <col min="9729" max="9729" width="4.6640625" style="218" customWidth="1"/>
    <col min="9730" max="9730" width="19.1640625" style="218" customWidth="1"/>
    <col min="9731" max="9731" width="84.1640625" style="218" customWidth="1"/>
    <col min="9732" max="9732" width="9.6640625" style="218" customWidth="1"/>
    <col min="9733" max="9733" width="12.5" style="218" customWidth="1"/>
    <col min="9734" max="9734" width="14.1640625" style="218" customWidth="1"/>
    <col min="9735" max="9735" width="26.1640625" style="218" customWidth="1"/>
    <col min="9736" max="9984" width="9.83203125" style="218"/>
    <col min="9985" max="9985" width="4.6640625" style="218" customWidth="1"/>
    <col min="9986" max="9986" width="19.1640625" style="218" customWidth="1"/>
    <col min="9987" max="9987" width="84.1640625" style="218" customWidth="1"/>
    <col min="9988" max="9988" width="9.6640625" style="218" customWidth="1"/>
    <col min="9989" max="9989" width="12.5" style="218" customWidth="1"/>
    <col min="9990" max="9990" width="14.1640625" style="218" customWidth="1"/>
    <col min="9991" max="9991" width="26.1640625" style="218" customWidth="1"/>
    <col min="9992" max="10240" width="9.83203125" style="218"/>
    <col min="10241" max="10241" width="4.6640625" style="218" customWidth="1"/>
    <col min="10242" max="10242" width="19.1640625" style="218" customWidth="1"/>
    <col min="10243" max="10243" width="84.1640625" style="218" customWidth="1"/>
    <col min="10244" max="10244" width="9.6640625" style="218" customWidth="1"/>
    <col min="10245" max="10245" width="12.5" style="218" customWidth="1"/>
    <col min="10246" max="10246" width="14.1640625" style="218" customWidth="1"/>
    <col min="10247" max="10247" width="26.1640625" style="218" customWidth="1"/>
    <col min="10248" max="10496" width="9.83203125" style="218"/>
    <col min="10497" max="10497" width="4.6640625" style="218" customWidth="1"/>
    <col min="10498" max="10498" width="19.1640625" style="218" customWidth="1"/>
    <col min="10499" max="10499" width="84.1640625" style="218" customWidth="1"/>
    <col min="10500" max="10500" width="9.6640625" style="218" customWidth="1"/>
    <col min="10501" max="10501" width="12.5" style="218" customWidth="1"/>
    <col min="10502" max="10502" width="14.1640625" style="218" customWidth="1"/>
    <col min="10503" max="10503" width="26.1640625" style="218" customWidth="1"/>
    <col min="10504" max="10752" width="9.83203125" style="218"/>
    <col min="10753" max="10753" width="4.6640625" style="218" customWidth="1"/>
    <col min="10754" max="10754" width="19.1640625" style="218" customWidth="1"/>
    <col min="10755" max="10755" width="84.1640625" style="218" customWidth="1"/>
    <col min="10756" max="10756" width="9.6640625" style="218" customWidth="1"/>
    <col min="10757" max="10757" width="12.5" style="218" customWidth="1"/>
    <col min="10758" max="10758" width="14.1640625" style="218" customWidth="1"/>
    <col min="10759" max="10759" width="26.1640625" style="218" customWidth="1"/>
    <col min="10760" max="11008" width="9.83203125" style="218"/>
    <col min="11009" max="11009" width="4.6640625" style="218" customWidth="1"/>
    <col min="11010" max="11010" width="19.1640625" style="218" customWidth="1"/>
    <col min="11011" max="11011" width="84.1640625" style="218" customWidth="1"/>
    <col min="11012" max="11012" width="9.6640625" style="218" customWidth="1"/>
    <col min="11013" max="11013" width="12.5" style="218" customWidth="1"/>
    <col min="11014" max="11014" width="14.1640625" style="218" customWidth="1"/>
    <col min="11015" max="11015" width="26.1640625" style="218" customWidth="1"/>
    <col min="11016" max="11264" width="9.83203125" style="218"/>
    <col min="11265" max="11265" width="4.6640625" style="218" customWidth="1"/>
    <col min="11266" max="11266" width="19.1640625" style="218" customWidth="1"/>
    <col min="11267" max="11267" width="84.1640625" style="218" customWidth="1"/>
    <col min="11268" max="11268" width="9.6640625" style="218" customWidth="1"/>
    <col min="11269" max="11269" width="12.5" style="218" customWidth="1"/>
    <col min="11270" max="11270" width="14.1640625" style="218" customWidth="1"/>
    <col min="11271" max="11271" width="26.1640625" style="218" customWidth="1"/>
    <col min="11272" max="11520" width="9.83203125" style="218"/>
    <col min="11521" max="11521" width="4.6640625" style="218" customWidth="1"/>
    <col min="11522" max="11522" width="19.1640625" style="218" customWidth="1"/>
    <col min="11523" max="11523" width="84.1640625" style="218" customWidth="1"/>
    <col min="11524" max="11524" width="9.6640625" style="218" customWidth="1"/>
    <col min="11525" max="11525" width="12.5" style="218" customWidth="1"/>
    <col min="11526" max="11526" width="14.1640625" style="218" customWidth="1"/>
    <col min="11527" max="11527" width="26.1640625" style="218" customWidth="1"/>
    <col min="11528" max="11776" width="9.83203125" style="218"/>
    <col min="11777" max="11777" width="4.6640625" style="218" customWidth="1"/>
    <col min="11778" max="11778" width="19.1640625" style="218" customWidth="1"/>
    <col min="11779" max="11779" width="84.1640625" style="218" customWidth="1"/>
    <col min="11780" max="11780" width="9.6640625" style="218" customWidth="1"/>
    <col min="11781" max="11781" width="12.5" style="218" customWidth="1"/>
    <col min="11782" max="11782" width="14.1640625" style="218" customWidth="1"/>
    <col min="11783" max="11783" width="26.1640625" style="218" customWidth="1"/>
    <col min="11784" max="12032" width="9.83203125" style="218"/>
    <col min="12033" max="12033" width="4.6640625" style="218" customWidth="1"/>
    <col min="12034" max="12034" width="19.1640625" style="218" customWidth="1"/>
    <col min="12035" max="12035" width="84.1640625" style="218" customWidth="1"/>
    <col min="12036" max="12036" width="9.6640625" style="218" customWidth="1"/>
    <col min="12037" max="12037" width="12.5" style="218" customWidth="1"/>
    <col min="12038" max="12038" width="14.1640625" style="218" customWidth="1"/>
    <col min="12039" max="12039" width="26.1640625" style="218" customWidth="1"/>
    <col min="12040" max="12288" width="9.83203125" style="218"/>
    <col min="12289" max="12289" width="4.6640625" style="218" customWidth="1"/>
    <col min="12290" max="12290" width="19.1640625" style="218" customWidth="1"/>
    <col min="12291" max="12291" width="84.1640625" style="218" customWidth="1"/>
    <col min="12292" max="12292" width="9.6640625" style="218" customWidth="1"/>
    <col min="12293" max="12293" width="12.5" style="218" customWidth="1"/>
    <col min="12294" max="12294" width="14.1640625" style="218" customWidth="1"/>
    <col min="12295" max="12295" width="26.1640625" style="218" customWidth="1"/>
    <col min="12296" max="12544" width="9.83203125" style="218"/>
    <col min="12545" max="12545" width="4.6640625" style="218" customWidth="1"/>
    <col min="12546" max="12546" width="19.1640625" style="218" customWidth="1"/>
    <col min="12547" max="12547" width="84.1640625" style="218" customWidth="1"/>
    <col min="12548" max="12548" width="9.6640625" style="218" customWidth="1"/>
    <col min="12549" max="12549" width="12.5" style="218" customWidth="1"/>
    <col min="12550" max="12550" width="14.1640625" style="218" customWidth="1"/>
    <col min="12551" max="12551" width="26.1640625" style="218" customWidth="1"/>
    <col min="12552" max="12800" width="9.83203125" style="218"/>
    <col min="12801" max="12801" width="4.6640625" style="218" customWidth="1"/>
    <col min="12802" max="12802" width="19.1640625" style="218" customWidth="1"/>
    <col min="12803" max="12803" width="84.1640625" style="218" customWidth="1"/>
    <col min="12804" max="12804" width="9.6640625" style="218" customWidth="1"/>
    <col min="12805" max="12805" width="12.5" style="218" customWidth="1"/>
    <col min="12806" max="12806" width="14.1640625" style="218" customWidth="1"/>
    <col min="12807" max="12807" width="26.1640625" style="218" customWidth="1"/>
    <col min="12808" max="13056" width="9.83203125" style="218"/>
    <col min="13057" max="13057" width="4.6640625" style="218" customWidth="1"/>
    <col min="13058" max="13058" width="19.1640625" style="218" customWidth="1"/>
    <col min="13059" max="13059" width="84.1640625" style="218" customWidth="1"/>
    <col min="13060" max="13060" width="9.6640625" style="218" customWidth="1"/>
    <col min="13061" max="13061" width="12.5" style="218" customWidth="1"/>
    <col min="13062" max="13062" width="14.1640625" style="218" customWidth="1"/>
    <col min="13063" max="13063" width="26.1640625" style="218" customWidth="1"/>
    <col min="13064" max="13312" width="9.83203125" style="218"/>
    <col min="13313" max="13313" width="4.6640625" style="218" customWidth="1"/>
    <col min="13314" max="13314" width="19.1640625" style="218" customWidth="1"/>
    <col min="13315" max="13315" width="84.1640625" style="218" customWidth="1"/>
    <col min="13316" max="13316" width="9.6640625" style="218" customWidth="1"/>
    <col min="13317" max="13317" width="12.5" style="218" customWidth="1"/>
    <col min="13318" max="13318" width="14.1640625" style="218" customWidth="1"/>
    <col min="13319" max="13319" width="26.1640625" style="218" customWidth="1"/>
    <col min="13320" max="13568" width="9.83203125" style="218"/>
    <col min="13569" max="13569" width="4.6640625" style="218" customWidth="1"/>
    <col min="13570" max="13570" width="19.1640625" style="218" customWidth="1"/>
    <col min="13571" max="13571" width="84.1640625" style="218" customWidth="1"/>
    <col min="13572" max="13572" width="9.6640625" style="218" customWidth="1"/>
    <col min="13573" max="13573" width="12.5" style="218" customWidth="1"/>
    <col min="13574" max="13574" width="14.1640625" style="218" customWidth="1"/>
    <col min="13575" max="13575" width="26.1640625" style="218" customWidth="1"/>
    <col min="13576" max="13824" width="9.83203125" style="218"/>
    <col min="13825" max="13825" width="4.6640625" style="218" customWidth="1"/>
    <col min="13826" max="13826" width="19.1640625" style="218" customWidth="1"/>
    <col min="13827" max="13827" width="84.1640625" style="218" customWidth="1"/>
    <col min="13828" max="13828" width="9.6640625" style="218" customWidth="1"/>
    <col min="13829" max="13829" width="12.5" style="218" customWidth="1"/>
    <col min="13830" max="13830" width="14.1640625" style="218" customWidth="1"/>
    <col min="13831" max="13831" width="26.1640625" style="218" customWidth="1"/>
    <col min="13832" max="14080" width="9.83203125" style="218"/>
    <col min="14081" max="14081" width="4.6640625" style="218" customWidth="1"/>
    <col min="14082" max="14082" width="19.1640625" style="218" customWidth="1"/>
    <col min="14083" max="14083" width="84.1640625" style="218" customWidth="1"/>
    <col min="14084" max="14084" width="9.6640625" style="218" customWidth="1"/>
    <col min="14085" max="14085" width="12.5" style="218" customWidth="1"/>
    <col min="14086" max="14086" width="14.1640625" style="218" customWidth="1"/>
    <col min="14087" max="14087" width="26.1640625" style="218" customWidth="1"/>
    <col min="14088" max="14336" width="9.83203125" style="218"/>
    <col min="14337" max="14337" width="4.6640625" style="218" customWidth="1"/>
    <col min="14338" max="14338" width="19.1640625" style="218" customWidth="1"/>
    <col min="14339" max="14339" width="84.1640625" style="218" customWidth="1"/>
    <col min="14340" max="14340" width="9.6640625" style="218" customWidth="1"/>
    <col min="14341" max="14341" width="12.5" style="218" customWidth="1"/>
    <col min="14342" max="14342" width="14.1640625" style="218" customWidth="1"/>
    <col min="14343" max="14343" width="26.1640625" style="218" customWidth="1"/>
    <col min="14344" max="14592" width="9.83203125" style="218"/>
    <col min="14593" max="14593" width="4.6640625" style="218" customWidth="1"/>
    <col min="14594" max="14594" width="19.1640625" style="218" customWidth="1"/>
    <col min="14595" max="14595" width="84.1640625" style="218" customWidth="1"/>
    <col min="14596" max="14596" width="9.6640625" style="218" customWidth="1"/>
    <col min="14597" max="14597" width="12.5" style="218" customWidth="1"/>
    <col min="14598" max="14598" width="14.1640625" style="218" customWidth="1"/>
    <col min="14599" max="14599" width="26.1640625" style="218" customWidth="1"/>
    <col min="14600" max="14848" width="9.83203125" style="218"/>
    <col min="14849" max="14849" width="4.6640625" style="218" customWidth="1"/>
    <col min="14850" max="14850" width="19.1640625" style="218" customWidth="1"/>
    <col min="14851" max="14851" width="84.1640625" style="218" customWidth="1"/>
    <col min="14852" max="14852" width="9.6640625" style="218" customWidth="1"/>
    <col min="14853" max="14853" width="12.5" style="218" customWidth="1"/>
    <col min="14854" max="14854" width="14.1640625" style="218" customWidth="1"/>
    <col min="14855" max="14855" width="26.1640625" style="218" customWidth="1"/>
    <col min="14856" max="15104" width="9.83203125" style="218"/>
    <col min="15105" max="15105" width="4.6640625" style="218" customWidth="1"/>
    <col min="15106" max="15106" width="19.1640625" style="218" customWidth="1"/>
    <col min="15107" max="15107" width="84.1640625" style="218" customWidth="1"/>
    <col min="15108" max="15108" width="9.6640625" style="218" customWidth="1"/>
    <col min="15109" max="15109" width="12.5" style="218" customWidth="1"/>
    <col min="15110" max="15110" width="14.1640625" style="218" customWidth="1"/>
    <col min="15111" max="15111" width="26.1640625" style="218" customWidth="1"/>
    <col min="15112" max="15360" width="9.83203125" style="218"/>
    <col min="15361" max="15361" width="4.6640625" style="218" customWidth="1"/>
    <col min="15362" max="15362" width="19.1640625" style="218" customWidth="1"/>
    <col min="15363" max="15363" width="84.1640625" style="218" customWidth="1"/>
    <col min="15364" max="15364" width="9.6640625" style="218" customWidth="1"/>
    <col min="15365" max="15365" width="12.5" style="218" customWidth="1"/>
    <col min="15366" max="15366" width="14.1640625" style="218" customWidth="1"/>
    <col min="15367" max="15367" width="26.1640625" style="218" customWidth="1"/>
    <col min="15368" max="15616" width="9.83203125" style="218"/>
    <col min="15617" max="15617" width="4.6640625" style="218" customWidth="1"/>
    <col min="15618" max="15618" width="19.1640625" style="218" customWidth="1"/>
    <col min="15619" max="15619" width="84.1640625" style="218" customWidth="1"/>
    <col min="15620" max="15620" width="9.6640625" style="218" customWidth="1"/>
    <col min="15621" max="15621" width="12.5" style="218" customWidth="1"/>
    <col min="15622" max="15622" width="14.1640625" style="218" customWidth="1"/>
    <col min="15623" max="15623" width="26.1640625" style="218" customWidth="1"/>
    <col min="15624" max="15872" width="9.83203125" style="218"/>
    <col min="15873" max="15873" width="4.6640625" style="218" customWidth="1"/>
    <col min="15874" max="15874" width="19.1640625" style="218" customWidth="1"/>
    <col min="15875" max="15875" width="84.1640625" style="218" customWidth="1"/>
    <col min="15876" max="15876" width="9.6640625" style="218" customWidth="1"/>
    <col min="15877" max="15877" width="12.5" style="218" customWidth="1"/>
    <col min="15878" max="15878" width="14.1640625" style="218" customWidth="1"/>
    <col min="15879" max="15879" width="26.1640625" style="218" customWidth="1"/>
    <col min="15880" max="16128" width="9.83203125" style="218"/>
    <col min="16129" max="16129" width="4.6640625" style="218" customWidth="1"/>
    <col min="16130" max="16130" width="19.1640625" style="218" customWidth="1"/>
    <col min="16131" max="16131" width="84.1640625" style="218" customWidth="1"/>
    <col min="16132" max="16132" width="9.6640625" style="218" customWidth="1"/>
    <col min="16133" max="16133" width="12.5" style="218" customWidth="1"/>
    <col min="16134" max="16134" width="14.1640625" style="218" customWidth="1"/>
    <col min="16135" max="16135" width="26.1640625" style="218" customWidth="1"/>
    <col min="16136" max="16384" width="9.83203125" style="218"/>
  </cols>
  <sheetData>
    <row r="2" spans="1:7" s="213" customFormat="1" ht="6.95" customHeight="1">
      <c r="A2" s="212"/>
      <c r="B2" s="212"/>
      <c r="C2" s="212"/>
      <c r="D2" s="212"/>
      <c r="E2" s="212"/>
      <c r="F2" s="212"/>
      <c r="G2" s="212"/>
    </row>
    <row r="3" spans="1:7" s="213" customFormat="1" ht="36.950000000000003" customHeight="1">
      <c r="A3" s="214" t="s">
        <v>445</v>
      </c>
    </row>
    <row r="4" spans="1:7" s="213" customFormat="1" ht="6.95" customHeight="1"/>
    <row r="5" spans="1:7" s="213" customFormat="1" ht="14.45" customHeight="1">
      <c r="A5" s="215" t="s">
        <v>5</v>
      </c>
    </row>
    <row r="6" spans="1:7" s="213" customFormat="1" ht="22.5" customHeight="1">
      <c r="B6" s="916" t="s">
        <v>608</v>
      </c>
      <c r="C6" s="916"/>
      <c r="D6" s="916"/>
      <c r="E6" s="916"/>
    </row>
    <row r="7" spans="1:7" s="213" customFormat="1" ht="14.45" customHeight="1">
      <c r="A7" s="215" t="s">
        <v>609</v>
      </c>
    </row>
    <row r="8" spans="1:7" s="213" customFormat="1" ht="23.25" customHeight="1">
      <c r="B8" s="917" t="s">
        <v>610</v>
      </c>
      <c r="C8" s="917"/>
      <c r="D8" s="917"/>
      <c r="E8" s="917"/>
    </row>
    <row r="9" spans="1:7" s="213" customFormat="1" ht="6.95" customHeight="1"/>
    <row r="10" spans="1:7" s="213" customFormat="1" ht="18" customHeight="1">
      <c r="A10" s="215" t="s">
        <v>7</v>
      </c>
      <c r="C10" s="216" t="s">
        <v>611</v>
      </c>
      <c r="F10" s="215" t="s">
        <v>9</v>
      </c>
      <c r="G10" s="217">
        <v>43537</v>
      </c>
    </row>
    <row r="11" spans="1:7" s="213" customFormat="1" ht="6.95" customHeight="1"/>
    <row r="12" spans="1:7" ht="15">
      <c r="A12" s="215" t="s">
        <v>440</v>
      </c>
      <c r="B12" s="213"/>
      <c r="C12" s="216" t="s">
        <v>612</v>
      </c>
      <c r="D12" s="213"/>
      <c r="E12" s="213"/>
      <c r="F12" s="215" t="s">
        <v>12</v>
      </c>
      <c r="G12" s="216" t="s">
        <v>613</v>
      </c>
    </row>
    <row r="13" spans="1:7" ht="14.45" customHeight="1">
      <c r="A13" s="215" t="s">
        <v>441</v>
      </c>
      <c r="B13" s="213"/>
      <c r="C13" s="216" t="s">
        <v>614</v>
      </c>
      <c r="D13" s="213"/>
      <c r="E13" s="213"/>
      <c r="F13" s="213"/>
      <c r="G13" s="213"/>
    </row>
    <row r="14" spans="1:7" ht="10.35" customHeight="1">
      <c r="A14" s="213"/>
      <c r="B14" s="213"/>
      <c r="C14" s="213"/>
      <c r="D14" s="213"/>
      <c r="E14" s="213"/>
      <c r="F14" s="213"/>
      <c r="G14" s="213"/>
    </row>
    <row r="15" spans="1:7" ht="29.25" customHeight="1">
      <c r="A15" s="219"/>
      <c r="B15" s="220" t="s">
        <v>35</v>
      </c>
      <c r="C15" s="221"/>
      <c r="D15" s="221"/>
      <c r="E15" s="221"/>
      <c r="F15" s="221"/>
      <c r="G15" s="222" t="s">
        <v>30</v>
      </c>
    </row>
    <row r="16" spans="1:7" ht="10.35" customHeight="1">
      <c r="A16" s="213"/>
      <c r="B16" s="213"/>
      <c r="C16" s="213"/>
      <c r="D16" s="213"/>
      <c r="E16" s="213"/>
      <c r="F16" s="213"/>
      <c r="G16" s="213"/>
    </row>
    <row r="17" spans="1:7" ht="29.25" customHeight="1">
      <c r="A17" s="223" t="s">
        <v>452</v>
      </c>
      <c r="B17" s="213"/>
      <c r="C17" s="213"/>
      <c r="D17" s="213"/>
      <c r="E17" s="213"/>
      <c r="F17" s="213"/>
      <c r="G17" s="224">
        <f>G18</f>
        <v>0</v>
      </c>
    </row>
    <row r="18" spans="1:7" ht="25.5" customHeight="1">
      <c r="A18" s="225"/>
      <c r="B18" s="226" t="str">
        <f t="shared" ref="B18:B19" si="0">C40</f>
        <v>Rozvody CO2</v>
      </c>
      <c r="C18" s="226"/>
      <c r="D18" s="226"/>
      <c r="E18" s="226"/>
      <c r="F18" s="226"/>
      <c r="G18" s="227">
        <f>SUM(G19:G22)</f>
        <v>0</v>
      </c>
    </row>
    <row r="19" spans="1:7" s="228" customFormat="1" ht="16.5" customHeight="1">
      <c r="B19" s="229" t="str">
        <f t="shared" si="0"/>
        <v>Rozvody</v>
      </c>
      <c r="C19" s="229"/>
      <c r="D19" s="229"/>
      <c r="E19" s="229"/>
      <c r="F19" s="229"/>
      <c r="G19" s="230">
        <f>G41</f>
        <v>0</v>
      </c>
    </row>
    <row r="20" spans="1:7" s="228" customFormat="1" ht="16.5" customHeight="1">
      <c r="B20" s="229" t="str">
        <f>C61</f>
        <v>Signalizace</v>
      </c>
      <c r="C20" s="229"/>
      <c r="D20" s="229"/>
      <c r="E20" s="229"/>
      <c r="F20" s="229"/>
      <c r="G20" s="230">
        <f>G61</f>
        <v>0</v>
      </c>
    </row>
    <row r="21" spans="1:7" s="228" customFormat="1" ht="16.5" customHeight="1">
      <c r="B21" s="229" t="str">
        <f>C64</f>
        <v>Konzole a příchytný materiál</v>
      </c>
      <c r="C21" s="229"/>
      <c r="D21" s="229"/>
      <c r="E21" s="229"/>
      <c r="F21" s="229"/>
      <c r="G21" s="230">
        <f>G64</f>
        <v>0</v>
      </c>
    </row>
    <row r="22" spans="1:7" s="228" customFormat="1" ht="16.5" customHeight="1">
      <c r="B22" s="229" t="str">
        <f>C69</f>
        <v>Ostatní</v>
      </c>
      <c r="C22" s="229"/>
      <c r="D22" s="229"/>
      <c r="E22" s="229"/>
      <c r="F22" s="229"/>
      <c r="G22" s="230">
        <f>G69</f>
        <v>0</v>
      </c>
    </row>
    <row r="23" spans="1:7" ht="21.75" customHeight="1">
      <c r="A23" s="213"/>
      <c r="B23" s="213"/>
      <c r="C23" s="213"/>
      <c r="D23" s="213"/>
      <c r="E23" s="213"/>
      <c r="F23" s="213"/>
      <c r="G23" s="213"/>
    </row>
    <row r="24" spans="1:7" ht="6.95" customHeight="1">
      <c r="A24" s="231"/>
      <c r="B24" s="231"/>
      <c r="C24" s="231"/>
      <c r="D24" s="231"/>
      <c r="E24" s="231"/>
      <c r="F24" s="231"/>
      <c r="G24" s="231"/>
    </row>
    <row r="26" spans="1:7" s="213" customFormat="1" ht="36.950000000000003" customHeight="1">
      <c r="A26" s="214" t="s">
        <v>448</v>
      </c>
    </row>
    <row r="27" spans="1:7" s="213" customFormat="1" ht="6.95" customHeight="1">
      <c r="A27" s="218"/>
    </row>
    <row r="28" spans="1:7" s="213" customFormat="1" ht="14.45" customHeight="1">
      <c r="A28" s="215" t="s">
        <v>5</v>
      </c>
    </row>
    <row r="29" spans="1:7" s="213" customFormat="1" ht="22.5" customHeight="1">
      <c r="A29" s="218"/>
      <c r="B29" s="916" t="str">
        <f>B6</f>
        <v>TUL T – DOPROJEKTOVÁNÍ PROSTOROVÝCH REZERV</v>
      </c>
      <c r="C29" s="916"/>
      <c r="D29" s="916"/>
      <c r="E29" s="916"/>
    </row>
    <row r="30" spans="1:7" s="213" customFormat="1" ht="14.45" customHeight="1">
      <c r="A30" s="215" t="s">
        <v>609</v>
      </c>
      <c r="B30" s="218"/>
      <c r="C30" s="218"/>
      <c r="D30" s="218"/>
      <c r="E30" s="218"/>
    </row>
    <row r="31" spans="1:7" s="213" customFormat="1" ht="23.25" customHeight="1">
      <c r="A31" s="218"/>
      <c r="B31" s="917" t="str">
        <f>B8</f>
        <v>D1.8. - ROZVODY CO2</v>
      </c>
      <c r="C31" s="917"/>
      <c r="D31" s="917"/>
      <c r="E31" s="917"/>
    </row>
    <row r="32" spans="1:7" s="213" customFormat="1" ht="6.95" customHeight="1">
      <c r="A32" s="218"/>
      <c r="B32" s="218"/>
      <c r="C32" s="218"/>
      <c r="D32" s="218"/>
      <c r="E32" s="218"/>
    </row>
    <row r="33" spans="1:8" s="213" customFormat="1" ht="18" customHeight="1">
      <c r="A33" s="215" t="s">
        <v>7</v>
      </c>
      <c r="B33" s="218"/>
      <c r="C33" s="216" t="str">
        <f>C10</f>
        <v>Liberec, Třebízského</v>
      </c>
      <c r="D33" s="218"/>
      <c r="E33" s="218"/>
      <c r="F33" s="215" t="s">
        <v>9</v>
      </c>
      <c r="G33" s="217">
        <f>G10</f>
        <v>43537</v>
      </c>
    </row>
    <row r="34" spans="1:8" s="213" customFormat="1" ht="6.95" customHeight="1">
      <c r="A34" s="218"/>
      <c r="B34" s="218"/>
      <c r="C34" s="218"/>
      <c r="D34" s="218"/>
      <c r="E34" s="218"/>
      <c r="F34" s="218"/>
      <c r="G34" s="218"/>
    </row>
    <row r="35" spans="1:8" s="213" customFormat="1" ht="15">
      <c r="A35" s="215" t="s">
        <v>440</v>
      </c>
      <c r="B35" s="218"/>
      <c r="C35" s="216" t="str">
        <f t="shared" ref="C35:C36" si="1">C12</f>
        <v>TUL</v>
      </c>
      <c r="D35" s="218"/>
      <c r="E35" s="218"/>
      <c r="F35" s="215" t="s">
        <v>12</v>
      </c>
      <c r="G35" s="216" t="str">
        <f>G12</f>
        <v>Ing. Kvapil</v>
      </c>
    </row>
    <row r="36" spans="1:8" s="213" customFormat="1" ht="14.45" customHeight="1">
      <c r="A36" s="215" t="s">
        <v>441</v>
      </c>
      <c r="B36" s="218"/>
      <c r="C36" s="216" t="str">
        <f t="shared" si="1"/>
        <v>-</v>
      </c>
      <c r="D36" s="218"/>
      <c r="E36" s="218"/>
      <c r="F36" s="218"/>
      <c r="G36" s="218"/>
    </row>
    <row r="37" spans="1:8" s="213" customFormat="1" ht="10.35" customHeight="1">
      <c r="A37" s="218"/>
      <c r="B37" s="218"/>
      <c r="C37" s="218"/>
      <c r="D37" s="218"/>
      <c r="E37" s="218"/>
      <c r="F37" s="218"/>
      <c r="G37" s="218"/>
    </row>
    <row r="38" spans="1:8" s="236" customFormat="1" ht="29.25" customHeight="1">
      <c r="A38" s="232" t="s">
        <v>33</v>
      </c>
      <c r="B38" s="233" t="s">
        <v>25</v>
      </c>
      <c r="C38" s="234" t="s">
        <v>35</v>
      </c>
      <c r="D38" s="234" t="s">
        <v>36</v>
      </c>
      <c r="E38" s="234" t="s">
        <v>37</v>
      </c>
      <c r="F38" s="235" t="s">
        <v>38</v>
      </c>
      <c r="G38" s="234" t="s">
        <v>30</v>
      </c>
    </row>
    <row r="39" spans="1:8" s="213" customFormat="1" ht="29.25" customHeight="1">
      <c r="A39" s="237" t="s">
        <v>452</v>
      </c>
      <c r="G39" s="238">
        <f>G40+G77+G128+G74</f>
        <v>0</v>
      </c>
    </row>
    <row r="40" spans="1:8" ht="17.100000000000001" customHeight="1">
      <c r="A40" s="237"/>
      <c r="B40" s="213"/>
      <c r="C40" s="239" t="s">
        <v>615</v>
      </c>
      <c r="D40" s="240"/>
      <c r="E40" s="240"/>
      <c r="F40" s="240"/>
      <c r="G40" s="241">
        <f>G41+G61+G64+G69</f>
        <v>0</v>
      </c>
      <c r="H40" s="242"/>
    </row>
    <row r="41" spans="1:8" ht="17.100000000000001" customHeight="1">
      <c r="A41" s="242"/>
      <c r="B41" s="243"/>
      <c r="C41" s="243" t="s">
        <v>616</v>
      </c>
      <c r="D41" s="242"/>
      <c r="E41" s="242"/>
      <c r="F41" s="242"/>
      <c r="G41" s="244">
        <f>SUM(G42:G60)</f>
        <v>0</v>
      </c>
      <c r="H41" s="242"/>
    </row>
    <row r="42" spans="1:8" ht="17.100000000000001" customHeight="1">
      <c r="A42" s="245">
        <v>1</v>
      </c>
      <c r="B42" s="246" t="s">
        <v>617</v>
      </c>
      <c r="C42" s="247" t="s">
        <v>618</v>
      </c>
      <c r="D42" s="248" t="s">
        <v>76</v>
      </c>
      <c r="E42" s="249">
        <v>20</v>
      </c>
      <c r="F42" s="250"/>
      <c r="G42" s="250">
        <f>E42*F42</f>
        <v>0</v>
      </c>
      <c r="H42" s="242"/>
    </row>
    <row r="43" spans="1:8" ht="17.100000000000001" customHeight="1">
      <c r="A43" s="245"/>
      <c r="B43" s="246"/>
      <c r="C43" s="251" t="s">
        <v>619</v>
      </c>
      <c r="D43" s="248"/>
      <c r="E43" s="249"/>
      <c r="F43" s="250"/>
      <c r="G43" s="250"/>
      <c r="H43" s="242"/>
    </row>
    <row r="44" spans="1:8" ht="17.100000000000001" customHeight="1">
      <c r="A44" s="245">
        <v>2</v>
      </c>
      <c r="B44" s="246" t="s">
        <v>620</v>
      </c>
      <c r="C44" s="247" t="s">
        <v>618</v>
      </c>
      <c r="D44" s="248" t="s">
        <v>76</v>
      </c>
      <c r="E44" s="249">
        <v>10</v>
      </c>
      <c r="F44" s="250"/>
      <c r="G44" s="250">
        <f>E44*F44</f>
        <v>0</v>
      </c>
      <c r="H44" s="242"/>
    </row>
    <row r="45" spans="1:8" ht="17.100000000000001" customHeight="1">
      <c r="A45" s="245"/>
      <c r="B45" s="246"/>
      <c r="C45" s="251" t="s">
        <v>621</v>
      </c>
      <c r="D45" s="248"/>
      <c r="E45" s="249"/>
      <c r="F45" s="250"/>
      <c r="G45" s="250"/>
      <c r="H45" s="242"/>
    </row>
    <row r="46" spans="1:8" ht="17.100000000000001" customHeight="1">
      <c r="A46" s="245">
        <v>3</v>
      </c>
      <c r="B46" s="246" t="s">
        <v>622</v>
      </c>
      <c r="C46" s="247" t="s">
        <v>623</v>
      </c>
      <c r="D46" s="248" t="s">
        <v>143</v>
      </c>
      <c r="E46" s="249">
        <v>4</v>
      </c>
      <c r="F46" s="250"/>
      <c r="G46" s="250">
        <f>E46*F46</f>
        <v>0</v>
      </c>
      <c r="H46" s="242"/>
    </row>
    <row r="47" spans="1:8" ht="17.100000000000001" customHeight="1">
      <c r="A47" s="245"/>
      <c r="B47" s="246"/>
      <c r="C47" s="251" t="s">
        <v>624</v>
      </c>
      <c r="D47" s="248"/>
      <c r="E47" s="249"/>
      <c r="F47" s="250"/>
      <c r="G47" s="250"/>
      <c r="H47" s="242"/>
    </row>
    <row r="48" spans="1:8" ht="17.100000000000001" customHeight="1">
      <c r="A48" s="245">
        <v>4</v>
      </c>
      <c r="B48" s="246" t="s">
        <v>625</v>
      </c>
      <c r="C48" s="247" t="s">
        <v>626</v>
      </c>
      <c r="D48" s="248" t="s">
        <v>76</v>
      </c>
      <c r="E48" s="249">
        <v>30</v>
      </c>
      <c r="F48" s="250"/>
      <c r="G48" s="250">
        <f t="shared" ref="G48:G51" si="2">E48*F48</f>
        <v>0</v>
      </c>
      <c r="H48" s="242"/>
    </row>
    <row r="49" spans="1:8" ht="17.100000000000001" customHeight="1">
      <c r="A49" s="245">
        <v>5</v>
      </c>
      <c r="B49" s="246" t="s">
        <v>627</v>
      </c>
      <c r="C49" s="247" t="s">
        <v>628</v>
      </c>
      <c r="D49" s="248" t="s">
        <v>76</v>
      </c>
      <c r="E49" s="249">
        <v>30</v>
      </c>
      <c r="F49" s="250"/>
      <c r="G49" s="250">
        <f t="shared" si="2"/>
        <v>0</v>
      </c>
      <c r="H49" s="242"/>
    </row>
    <row r="50" spans="1:8" ht="17.100000000000001" customHeight="1">
      <c r="A50" s="245">
        <v>6</v>
      </c>
      <c r="B50" s="246" t="s">
        <v>629</v>
      </c>
      <c r="C50" s="247" t="s">
        <v>630</v>
      </c>
      <c r="D50" s="248" t="s">
        <v>631</v>
      </c>
      <c r="E50" s="249">
        <v>1</v>
      </c>
      <c r="F50" s="250"/>
      <c r="G50" s="250">
        <f t="shared" si="2"/>
        <v>0</v>
      </c>
      <c r="H50" s="242"/>
    </row>
    <row r="51" spans="1:8" ht="17.100000000000001" customHeight="1">
      <c r="A51" s="245">
        <v>7</v>
      </c>
      <c r="B51" s="246" t="s">
        <v>632</v>
      </c>
      <c r="C51" s="252" t="s">
        <v>633</v>
      </c>
      <c r="D51" s="248" t="s">
        <v>143</v>
      </c>
      <c r="E51" s="249">
        <v>1</v>
      </c>
      <c r="F51" s="250"/>
      <c r="G51" s="250">
        <f t="shared" si="2"/>
        <v>0</v>
      </c>
      <c r="H51" s="242"/>
    </row>
    <row r="52" spans="1:8" ht="17.100000000000001" customHeight="1">
      <c r="A52" s="245"/>
      <c r="B52" s="246"/>
      <c r="C52" s="251" t="s">
        <v>634</v>
      </c>
      <c r="D52" s="248"/>
      <c r="E52" s="249"/>
      <c r="F52" s="250"/>
      <c r="G52" s="250"/>
      <c r="H52" s="242"/>
    </row>
    <row r="53" spans="1:8" ht="17.100000000000001" customHeight="1">
      <c r="A53" s="245">
        <v>8</v>
      </c>
      <c r="B53" s="246" t="s">
        <v>635</v>
      </c>
      <c r="C53" s="247" t="s">
        <v>636</v>
      </c>
      <c r="D53" s="248" t="s">
        <v>143</v>
      </c>
      <c r="E53" s="249">
        <v>1</v>
      </c>
      <c r="F53" s="250"/>
      <c r="G53" s="250">
        <f>E53*F53</f>
        <v>0</v>
      </c>
      <c r="H53" s="242"/>
    </row>
    <row r="54" spans="1:8" ht="27">
      <c r="A54" s="245"/>
      <c r="B54" s="246"/>
      <c r="C54" s="251" t="s">
        <v>637</v>
      </c>
      <c r="D54" s="248"/>
      <c r="E54" s="249"/>
      <c r="F54" s="250"/>
      <c r="G54" s="250"/>
      <c r="H54" s="242"/>
    </row>
    <row r="55" spans="1:8" ht="17.100000000000001" customHeight="1">
      <c r="A55" s="245">
        <v>9</v>
      </c>
      <c r="B55" s="246" t="s">
        <v>638</v>
      </c>
      <c r="C55" s="247" t="s">
        <v>639</v>
      </c>
      <c r="D55" s="248" t="s">
        <v>143</v>
      </c>
      <c r="E55" s="249">
        <v>3</v>
      </c>
      <c r="F55" s="250"/>
      <c r="G55" s="250">
        <f>E55*F55</f>
        <v>0</v>
      </c>
      <c r="H55" s="242"/>
    </row>
    <row r="56" spans="1:8" ht="17.100000000000001" customHeight="1">
      <c r="A56" s="245"/>
      <c r="B56" s="246"/>
      <c r="C56" s="251" t="s">
        <v>640</v>
      </c>
      <c r="D56" s="248"/>
      <c r="E56" s="249"/>
      <c r="F56" s="250"/>
      <c r="G56" s="250"/>
      <c r="H56" s="242"/>
    </row>
    <row r="57" spans="1:8" ht="17.100000000000001" customHeight="1">
      <c r="A57" s="245">
        <v>10</v>
      </c>
      <c r="B57" s="246" t="s">
        <v>641</v>
      </c>
      <c r="C57" s="247" t="s">
        <v>642</v>
      </c>
      <c r="D57" s="248" t="s">
        <v>143</v>
      </c>
      <c r="E57" s="249">
        <v>2</v>
      </c>
      <c r="F57" s="250"/>
      <c r="G57" s="250">
        <f>E57*F57</f>
        <v>0</v>
      </c>
      <c r="H57" s="242"/>
    </row>
    <row r="58" spans="1:8" ht="18">
      <c r="A58" s="245"/>
      <c r="B58" s="246"/>
      <c r="C58" s="251" t="s">
        <v>643</v>
      </c>
      <c r="D58" s="248"/>
      <c r="E58" s="249"/>
      <c r="F58" s="250"/>
      <c r="G58" s="250"/>
      <c r="H58" s="242"/>
    </row>
    <row r="59" spans="1:8" ht="17.100000000000001" customHeight="1">
      <c r="A59" s="245">
        <v>11</v>
      </c>
      <c r="B59" s="246" t="s">
        <v>644</v>
      </c>
      <c r="C59" s="247" t="s">
        <v>645</v>
      </c>
      <c r="D59" s="248" t="s">
        <v>143</v>
      </c>
      <c r="E59" s="249">
        <v>2</v>
      </c>
      <c r="F59" s="250"/>
      <c r="G59" s="250">
        <f>E59*F59</f>
        <v>0</v>
      </c>
      <c r="H59" s="242"/>
    </row>
    <row r="60" spans="1:8" ht="17.100000000000001" customHeight="1">
      <c r="A60" s="245"/>
      <c r="B60" s="246"/>
      <c r="C60" s="251" t="s">
        <v>646</v>
      </c>
      <c r="D60" s="248"/>
      <c r="E60" s="249"/>
      <c r="F60" s="250"/>
      <c r="G60" s="250"/>
      <c r="H60" s="242"/>
    </row>
    <row r="61" spans="1:8" ht="17.100000000000001" customHeight="1">
      <c r="A61" s="242"/>
      <c r="B61" s="243"/>
      <c r="C61" s="243" t="s">
        <v>647</v>
      </c>
      <c r="D61" s="242"/>
      <c r="E61" s="242"/>
      <c r="F61" s="242"/>
      <c r="G61" s="244">
        <f>SUM(G62:G63)</f>
        <v>0</v>
      </c>
      <c r="H61" s="242"/>
    </row>
    <row r="62" spans="1:8" ht="17.100000000000001" customHeight="1">
      <c r="A62" s="245">
        <v>12</v>
      </c>
      <c r="B62" s="246" t="s">
        <v>648</v>
      </c>
      <c r="C62" s="247" t="s">
        <v>649</v>
      </c>
      <c r="D62" s="248" t="s">
        <v>76</v>
      </c>
      <c r="E62" s="249">
        <v>6</v>
      </c>
      <c r="F62" s="250"/>
      <c r="G62" s="250">
        <f t="shared" ref="G62:G63" si="3">E62*F62</f>
        <v>0</v>
      </c>
      <c r="H62" s="242"/>
    </row>
    <row r="63" spans="1:8" ht="17.100000000000001" customHeight="1">
      <c r="A63" s="245">
        <v>13</v>
      </c>
      <c r="B63" s="246" t="s">
        <v>650</v>
      </c>
      <c r="C63" s="247" t="s">
        <v>651</v>
      </c>
      <c r="D63" s="248" t="s">
        <v>76</v>
      </c>
      <c r="E63" s="249">
        <v>10</v>
      </c>
      <c r="F63" s="250"/>
      <c r="G63" s="250">
        <f t="shared" si="3"/>
        <v>0</v>
      </c>
      <c r="H63" s="242"/>
    </row>
    <row r="64" spans="1:8" ht="17.100000000000001" customHeight="1">
      <c r="A64" s="242"/>
      <c r="B64" s="243"/>
      <c r="C64" s="243" t="s">
        <v>652</v>
      </c>
      <c r="D64" s="242"/>
      <c r="E64" s="242"/>
      <c r="F64" s="242"/>
      <c r="G64" s="244">
        <f>SUM(G65:G68)</f>
        <v>0</v>
      </c>
      <c r="H64" s="242"/>
    </row>
    <row r="65" spans="1:8" ht="17.100000000000001" customHeight="1">
      <c r="A65" s="245">
        <v>56</v>
      </c>
      <c r="B65" s="246"/>
      <c r="C65" s="247" t="s">
        <v>653</v>
      </c>
      <c r="D65" s="248" t="s">
        <v>143</v>
      </c>
      <c r="E65" s="249">
        <v>20</v>
      </c>
      <c r="F65" s="250"/>
      <c r="G65" s="250">
        <f>E65*F65</f>
        <v>0</v>
      </c>
      <c r="H65" s="242"/>
    </row>
    <row r="66" spans="1:8" ht="18">
      <c r="A66" s="245"/>
      <c r="B66" s="246"/>
      <c r="C66" s="251" t="s">
        <v>654</v>
      </c>
      <c r="D66" s="248"/>
      <c r="E66" s="249"/>
      <c r="F66" s="250"/>
      <c r="G66" s="250"/>
      <c r="H66" s="242"/>
    </row>
    <row r="67" spans="1:8" ht="17.100000000000001" customHeight="1">
      <c r="A67" s="245">
        <v>57</v>
      </c>
      <c r="B67" s="246"/>
      <c r="C67" s="247" t="s">
        <v>655</v>
      </c>
      <c r="D67" s="248" t="s">
        <v>143</v>
      </c>
      <c r="E67" s="249">
        <v>10</v>
      </c>
      <c r="F67" s="250"/>
      <c r="G67" s="250">
        <f>E67*F67</f>
        <v>0</v>
      </c>
      <c r="H67" s="242"/>
    </row>
    <row r="68" spans="1:8" ht="18">
      <c r="A68" s="245"/>
      <c r="B68" s="246"/>
      <c r="C68" s="251" t="s">
        <v>656</v>
      </c>
      <c r="D68" s="248"/>
      <c r="E68" s="249"/>
      <c r="F68" s="250"/>
      <c r="G68" s="250"/>
      <c r="H68" s="242"/>
    </row>
    <row r="69" spans="1:8" s="213" customFormat="1" ht="17.100000000000001" customHeight="1">
      <c r="A69" s="242"/>
      <c r="B69" s="243"/>
      <c r="C69" s="243" t="s">
        <v>351</v>
      </c>
      <c r="D69" s="242"/>
      <c r="E69" s="242"/>
      <c r="F69" s="242"/>
      <c r="G69" s="244">
        <f>SUM(G70:G73)</f>
        <v>0</v>
      </c>
    </row>
    <row r="70" spans="1:8" s="213" customFormat="1" ht="17.100000000000001" customHeight="1">
      <c r="A70" s="245">
        <v>95</v>
      </c>
      <c r="B70" s="246"/>
      <c r="C70" s="253" t="s">
        <v>657</v>
      </c>
      <c r="D70" s="248" t="s">
        <v>143</v>
      </c>
      <c r="E70" s="249">
        <v>1</v>
      </c>
      <c r="F70" s="250"/>
      <c r="G70" s="250">
        <f>E70*F70</f>
        <v>0</v>
      </c>
    </row>
    <row r="71" spans="1:8" ht="17.100000000000001" customHeight="1">
      <c r="A71" s="245"/>
      <c r="B71" s="246"/>
      <c r="C71" s="251" t="s">
        <v>658</v>
      </c>
      <c r="D71" s="248"/>
      <c r="E71" s="249"/>
      <c r="F71" s="250"/>
      <c r="G71" s="250"/>
      <c r="H71" s="242"/>
    </row>
    <row r="72" spans="1:8" s="213" customFormat="1" ht="17.100000000000001" customHeight="1">
      <c r="A72" s="245">
        <v>97</v>
      </c>
      <c r="B72" s="246"/>
      <c r="C72" s="253" t="s">
        <v>659</v>
      </c>
      <c r="D72" s="248" t="s">
        <v>106</v>
      </c>
      <c r="E72" s="249">
        <v>6</v>
      </c>
      <c r="F72" s="250"/>
      <c r="G72" s="250">
        <f t="shared" ref="G72:G73" si="4">E72*F72</f>
        <v>0</v>
      </c>
    </row>
    <row r="73" spans="1:8" s="213" customFormat="1" ht="17.100000000000001" customHeight="1">
      <c r="A73" s="245">
        <v>98</v>
      </c>
      <c r="B73" s="246"/>
      <c r="C73" s="253" t="s">
        <v>660</v>
      </c>
      <c r="D73" s="248" t="s">
        <v>143</v>
      </c>
      <c r="E73" s="249">
        <v>1</v>
      </c>
      <c r="F73" s="250"/>
      <c r="G73" s="250">
        <f t="shared" si="4"/>
        <v>0</v>
      </c>
    </row>
    <row r="74" spans="1:8" ht="17.100000000000001" customHeight="1">
      <c r="A74" s="242"/>
      <c r="B74" s="243"/>
      <c r="C74" s="243"/>
      <c r="D74" s="242"/>
      <c r="E74" s="242"/>
      <c r="F74" s="242"/>
      <c r="G74" s="244"/>
    </row>
    <row r="75" spans="1:8" ht="67.5">
      <c r="A75" s="245" t="s">
        <v>326</v>
      </c>
      <c r="B75" s="246" t="s">
        <v>661</v>
      </c>
      <c r="C75" s="247" t="s">
        <v>662</v>
      </c>
      <c r="D75" s="248" t="s">
        <v>326</v>
      </c>
      <c r="E75" s="249" t="s">
        <v>326</v>
      </c>
      <c r="F75" s="250" t="s">
        <v>326</v>
      </c>
      <c r="G75" s="250" t="s">
        <v>326</v>
      </c>
    </row>
  </sheetData>
  <sheetProtection selectLockedCells="1" selectUnlockedCells="1"/>
  <autoFilter ref="A38:G73" xr:uid="{00000000-0009-0000-0000-00000B000000}"/>
  <mergeCells count="4">
    <mergeCell ref="B6:E6"/>
    <mergeCell ref="B8:E8"/>
    <mergeCell ref="B29:E29"/>
    <mergeCell ref="B31:E31"/>
  </mergeCells>
  <pageMargins left="0.58333333333333337" right="0.58333333333333337" top="0.58333333333333337" bottom="0.58333333333333337" header="0.51180555555555551" footer="0"/>
  <pageSetup paperSize="9" scale="71" firstPageNumber="0" fitToHeight="100" orientation="portrait" horizontalDpi="300" verticalDpi="300" r:id="rId1"/>
  <headerFooter alignWithMargins="0">
    <oddFooter>&amp;CStrana &amp;P z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65468"/>
  <sheetViews>
    <sheetView view="pageBreakPreview" topLeftCell="A7" zoomScale="120" zoomScaleNormal="120" zoomScaleSheetLayoutView="120" workbookViewId="0">
      <selection activeCell="C7" sqref="C7"/>
    </sheetView>
  </sheetViews>
  <sheetFormatPr defaultColWidth="9.33203125" defaultRowHeight="14.25" customHeight="1"/>
  <cols>
    <col min="1" max="1" width="1.5" style="288" customWidth="1"/>
    <col min="2" max="2" width="3.6640625" style="288" customWidth="1"/>
    <col min="3" max="3" width="4.33203125" style="288" customWidth="1"/>
    <col min="4" max="4" width="11" style="288" customWidth="1"/>
    <col min="5" max="6" width="9.83203125" style="288" customWidth="1"/>
    <col min="7" max="7" width="11" style="288" customWidth="1"/>
    <col min="8" max="8" width="6.1640625" style="288" customWidth="1"/>
    <col min="9" max="9" width="4.5" style="288" customWidth="1"/>
    <col min="10" max="10" width="10.1640625" style="288" customWidth="1"/>
    <col min="11" max="11" width="7" style="288" customWidth="1"/>
    <col min="12" max="13" width="5.33203125" style="288" customWidth="1"/>
    <col min="14" max="14" width="1.83203125" style="288" customWidth="1"/>
    <col min="15" max="15" width="5.83203125" style="288" customWidth="1"/>
    <col min="16" max="16" width="3.6640625" style="288" customWidth="1"/>
    <col min="17" max="17" width="9.6640625" style="290" customWidth="1"/>
    <col min="18" max="18" width="1.5" style="288" customWidth="1"/>
    <col min="19" max="16384" width="9.33203125" style="289"/>
  </cols>
  <sheetData>
    <row r="1" spans="1:18" s="258" customFormat="1" ht="7.35" customHeight="1">
      <c r="A1" s="254"/>
      <c r="B1" s="255"/>
      <c r="C1" s="255"/>
      <c r="D1" s="255"/>
      <c r="E1" s="255"/>
      <c r="F1" s="255"/>
      <c r="G1" s="255"/>
      <c r="H1" s="255"/>
      <c r="I1" s="255"/>
      <c r="J1" s="255"/>
      <c r="K1" s="255"/>
      <c r="L1" s="255"/>
      <c r="M1" s="255"/>
      <c r="N1" s="255"/>
      <c r="O1" s="255"/>
      <c r="P1" s="255"/>
      <c r="Q1" s="256"/>
      <c r="R1" s="257"/>
    </row>
    <row r="2" spans="1:18" s="258" customFormat="1" ht="12.95" customHeight="1">
      <c r="A2" s="259"/>
      <c r="B2" s="260"/>
      <c r="C2" s="260"/>
      <c r="D2" s="260"/>
      <c r="E2" s="260"/>
      <c r="F2" s="260"/>
      <c r="G2" s="260"/>
      <c r="H2" s="260"/>
      <c r="I2" s="260"/>
      <c r="J2" s="260"/>
      <c r="K2" s="260"/>
      <c r="L2" s="260"/>
      <c r="M2" s="260"/>
      <c r="N2" s="260"/>
      <c r="O2" s="260"/>
      <c r="P2" s="260"/>
      <c r="Q2" s="261"/>
      <c r="R2" s="262"/>
    </row>
    <row r="3" spans="1:18" s="258" customFormat="1" ht="7.35" customHeight="1">
      <c r="A3" s="259"/>
      <c r="B3" s="260"/>
      <c r="C3" s="260"/>
      <c r="D3" s="260"/>
      <c r="E3" s="260"/>
      <c r="F3" s="260"/>
      <c r="G3" s="260"/>
      <c r="H3" s="260"/>
      <c r="I3" s="260"/>
      <c r="J3" s="260"/>
      <c r="K3" s="260"/>
      <c r="L3" s="260"/>
      <c r="M3" s="260"/>
      <c r="N3" s="260"/>
      <c r="O3" s="260"/>
      <c r="P3" s="260"/>
      <c r="Q3" s="261"/>
      <c r="R3" s="262"/>
    </row>
    <row r="4" spans="1:18" s="258" customFormat="1" ht="37.35" customHeight="1">
      <c r="A4" s="259"/>
      <c r="B4" s="918" t="s">
        <v>663</v>
      </c>
      <c r="C4" s="918"/>
      <c r="D4" s="918"/>
      <c r="E4" s="918"/>
      <c r="F4" s="918"/>
      <c r="G4" s="918"/>
      <c r="H4" s="918"/>
      <c r="I4" s="918"/>
      <c r="J4" s="918"/>
      <c r="K4" s="918"/>
      <c r="L4" s="918"/>
      <c r="M4" s="918"/>
      <c r="N4" s="918"/>
      <c r="O4" s="918"/>
      <c r="P4" s="918"/>
      <c r="Q4" s="263"/>
      <c r="R4" s="262"/>
    </row>
    <row r="5" spans="1:18" s="258" customFormat="1" ht="7.35" customHeight="1">
      <c r="A5" s="259"/>
      <c r="Q5" s="264"/>
      <c r="R5" s="262"/>
    </row>
    <row r="6" spans="1:18" s="258" customFormat="1" ht="30.6" customHeight="1">
      <c r="A6" s="259"/>
      <c r="B6" s="265" t="s">
        <v>5</v>
      </c>
      <c r="E6" s="919"/>
      <c r="F6" s="919"/>
      <c r="G6" s="919"/>
      <c r="H6" s="919"/>
      <c r="I6" s="919"/>
      <c r="J6" s="919"/>
      <c r="K6" s="919"/>
      <c r="L6" s="919"/>
      <c r="M6" s="919"/>
      <c r="N6" s="919"/>
      <c r="O6" s="919"/>
      <c r="Q6" s="264"/>
      <c r="R6" s="262"/>
    </row>
    <row r="7" spans="1:18" s="258" customFormat="1" ht="37.35" customHeight="1">
      <c r="A7" s="259"/>
      <c r="B7" s="266" t="s">
        <v>609</v>
      </c>
      <c r="E7" s="920" t="s">
        <v>664</v>
      </c>
      <c r="F7" s="920"/>
      <c r="G7" s="920"/>
      <c r="H7" s="920"/>
      <c r="I7" s="920"/>
      <c r="J7" s="920"/>
      <c r="K7" s="920"/>
      <c r="L7" s="920"/>
      <c r="M7" s="920"/>
      <c r="N7" s="920"/>
      <c r="O7" s="920"/>
      <c r="Q7" s="264"/>
      <c r="R7" s="262"/>
    </row>
    <row r="8" spans="1:18" s="258" customFormat="1" ht="7.35" customHeight="1">
      <c r="A8" s="259"/>
      <c r="Q8" s="264"/>
      <c r="R8" s="262"/>
    </row>
    <row r="9" spans="1:18" s="258" customFormat="1" ht="18.75" customHeight="1">
      <c r="A9" s="259"/>
      <c r="B9" s="921" t="s">
        <v>7</v>
      </c>
      <c r="C9" s="921"/>
      <c r="D9" s="921"/>
      <c r="E9" s="922"/>
      <c r="F9" s="922"/>
      <c r="G9" s="922"/>
      <c r="H9" s="922"/>
      <c r="J9" s="921" t="s">
        <v>9</v>
      </c>
      <c r="K9" s="921"/>
      <c r="L9" s="923">
        <v>43501</v>
      </c>
      <c r="M9" s="923"/>
      <c r="N9" s="923"/>
      <c r="O9" s="923"/>
      <c r="P9" s="923"/>
      <c r="Q9" s="923"/>
      <c r="R9" s="262"/>
    </row>
    <row r="10" spans="1:18" s="258" customFormat="1" ht="7.35" customHeight="1">
      <c r="A10" s="259"/>
      <c r="R10" s="262"/>
    </row>
    <row r="11" spans="1:18" s="258" customFormat="1" ht="15.95" customHeight="1">
      <c r="A11" s="259"/>
      <c r="B11" s="921" t="s">
        <v>665</v>
      </c>
      <c r="C11" s="921"/>
      <c r="D11" s="921"/>
      <c r="E11" s="922"/>
      <c r="F11" s="922"/>
      <c r="G11" s="922"/>
      <c r="H11" s="922"/>
      <c r="J11" s="921" t="s">
        <v>12</v>
      </c>
      <c r="K11" s="921"/>
      <c r="L11" s="922" t="s">
        <v>666</v>
      </c>
      <c r="M11" s="922"/>
      <c r="N11" s="922"/>
      <c r="O11" s="922"/>
      <c r="P11" s="922"/>
      <c r="Q11" s="922"/>
      <c r="R11" s="262"/>
    </row>
    <row r="12" spans="1:18" s="258" customFormat="1" ht="15.95" customHeight="1">
      <c r="A12" s="259"/>
      <c r="B12" s="921" t="s">
        <v>667</v>
      </c>
      <c r="C12" s="921"/>
      <c r="D12" s="921"/>
      <c r="E12" s="922" t="s">
        <v>326</v>
      </c>
      <c r="F12" s="922"/>
      <c r="G12" s="922"/>
      <c r="H12" s="922"/>
      <c r="J12" s="921" t="s">
        <v>13</v>
      </c>
      <c r="K12" s="921"/>
      <c r="L12" s="922" t="s">
        <v>668</v>
      </c>
      <c r="M12" s="922"/>
      <c r="N12" s="922"/>
      <c r="O12" s="922"/>
      <c r="P12" s="922"/>
      <c r="Q12" s="922"/>
      <c r="R12" s="262"/>
    </row>
    <row r="13" spans="1:18" s="258" customFormat="1" ht="7.35" customHeight="1">
      <c r="A13" s="259"/>
      <c r="B13" s="260"/>
      <c r="C13" s="260"/>
      <c r="D13" s="260"/>
      <c r="E13" s="260"/>
      <c r="F13" s="260"/>
      <c r="G13" s="260"/>
      <c r="H13" s="260"/>
      <c r="I13" s="260"/>
      <c r="J13" s="260"/>
      <c r="K13" s="260"/>
      <c r="L13" s="260"/>
      <c r="M13" s="260"/>
      <c r="N13" s="260"/>
      <c r="O13" s="260"/>
      <c r="P13" s="260"/>
      <c r="Q13" s="261"/>
      <c r="R13" s="262"/>
    </row>
    <row r="14" spans="1:18" s="272" customFormat="1" ht="42.6" customHeight="1">
      <c r="A14" s="267"/>
      <c r="B14" s="268" t="s">
        <v>33</v>
      </c>
      <c r="C14" s="269" t="s">
        <v>34</v>
      </c>
      <c r="D14" s="269" t="s">
        <v>25</v>
      </c>
      <c r="E14" s="927" t="s">
        <v>35</v>
      </c>
      <c r="F14" s="927"/>
      <c r="G14" s="927"/>
      <c r="H14" s="927"/>
      <c r="I14" s="269" t="s">
        <v>36</v>
      </c>
      <c r="J14" s="269" t="s">
        <v>37</v>
      </c>
      <c r="K14" s="927" t="s">
        <v>38</v>
      </c>
      <c r="L14" s="927"/>
      <c r="M14" s="927" t="s">
        <v>669</v>
      </c>
      <c r="N14" s="927"/>
      <c r="O14" s="927"/>
      <c r="P14" s="927"/>
      <c r="Q14" s="270" t="s">
        <v>670</v>
      </c>
      <c r="R14" s="271"/>
    </row>
    <row r="15" spans="1:18" s="258" customFormat="1" ht="7.35" customHeight="1">
      <c r="A15" s="259"/>
      <c r="B15" s="260"/>
      <c r="C15" s="260"/>
      <c r="D15" s="260"/>
      <c r="E15" s="260"/>
      <c r="F15" s="260"/>
      <c r="G15" s="260"/>
      <c r="H15" s="260"/>
      <c r="I15" s="260"/>
      <c r="J15" s="260"/>
      <c r="K15" s="260"/>
      <c r="L15" s="260"/>
      <c r="M15" s="260"/>
      <c r="N15" s="260"/>
      <c r="O15" s="260"/>
      <c r="P15" s="260"/>
      <c r="Q15" s="261"/>
      <c r="R15" s="262"/>
    </row>
    <row r="16" spans="1:18" s="258" customFormat="1" ht="28.35" customHeight="1">
      <c r="A16" s="259"/>
      <c r="B16" s="273" t="s">
        <v>671</v>
      </c>
      <c r="M16" s="928">
        <f>M17</f>
        <v>0</v>
      </c>
      <c r="N16" s="928"/>
      <c r="O16" s="928"/>
      <c r="P16" s="928"/>
      <c r="Q16" s="274"/>
      <c r="R16" s="262"/>
    </row>
    <row r="17" spans="1:18" s="276" customFormat="1" ht="28.35" customHeight="1">
      <c r="A17" s="275"/>
      <c r="C17" s="277" t="s">
        <v>672</v>
      </c>
      <c r="M17" s="929">
        <f>SUM(M18:M30)</f>
        <v>0</v>
      </c>
      <c r="N17" s="929"/>
      <c r="O17" s="929"/>
      <c r="P17" s="929"/>
      <c r="Q17" s="278"/>
      <c r="R17" s="279"/>
    </row>
    <row r="18" spans="1:18" s="258" customFormat="1" ht="81" customHeight="1">
      <c r="A18" s="259"/>
      <c r="B18" s="280">
        <v>1</v>
      </c>
      <c r="C18" s="280" t="s">
        <v>44</v>
      </c>
      <c r="D18" s="281" t="s">
        <v>673</v>
      </c>
      <c r="E18" s="924" t="s">
        <v>674</v>
      </c>
      <c r="F18" s="924"/>
      <c r="G18" s="924"/>
      <c r="H18" s="924"/>
      <c r="I18" s="282" t="s">
        <v>55</v>
      </c>
      <c r="J18" s="283">
        <v>4</v>
      </c>
      <c r="K18" s="925"/>
      <c r="L18" s="925"/>
      <c r="M18" s="926">
        <f>J18*K18</f>
        <v>0</v>
      </c>
      <c r="N18" s="926"/>
      <c r="O18" s="926"/>
      <c r="P18" s="926"/>
      <c r="Q18" s="284" t="s">
        <v>675</v>
      </c>
      <c r="R18" s="262"/>
    </row>
    <row r="19" spans="1:18" s="258" customFormat="1" ht="27.4" customHeight="1">
      <c r="A19" s="259"/>
      <c r="D19" s="285"/>
      <c r="E19" s="930" t="s">
        <v>676</v>
      </c>
      <c r="F19" s="930"/>
      <c r="G19" s="930"/>
      <c r="H19" s="930"/>
      <c r="J19" s="286"/>
      <c r="Q19" s="264"/>
      <c r="R19" s="262"/>
    </row>
    <row r="20" spans="1:18" s="258" customFormat="1" ht="81.75" customHeight="1">
      <c r="A20" s="259"/>
      <c r="B20" s="280">
        <v>2</v>
      </c>
      <c r="C20" s="280" t="s">
        <v>44</v>
      </c>
      <c r="D20" s="281" t="s">
        <v>677</v>
      </c>
      <c r="E20" s="924" t="s">
        <v>678</v>
      </c>
      <c r="F20" s="924"/>
      <c r="G20" s="924"/>
      <c r="H20" s="924"/>
      <c r="I20" s="282" t="s">
        <v>55</v>
      </c>
      <c r="J20" s="283">
        <v>10</v>
      </c>
      <c r="K20" s="925"/>
      <c r="L20" s="925"/>
      <c r="M20" s="926">
        <f>J20*K20</f>
        <v>0</v>
      </c>
      <c r="N20" s="926"/>
      <c r="O20" s="926"/>
      <c r="P20" s="926"/>
      <c r="Q20" s="284" t="s">
        <v>675</v>
      </c>
      <c r="R20" s="262"/>
    </row>
    <row r="21" spans="1:18" s="258" customFormat="1" ht="27.4" customHeight="1">
      <c r="A21" s="259"/>
      <c r="D21" s="285"/>
      <c r="E21" s="930" t="s">
        <v>676</v>
      </c>
      <c r="F21" s="930"/>
      <c r="G21" s="930"/>
      <c r="H21" s="930"/>
      <c r="J21" s="286"/>
      <c r="Q21" s="264"/>
      <c r="R21" s="262"/>
    </row>
    <row r="22" spans="1:18" s="258" customFormat="1" ht="78.75" customHeight="1">
      <c r="A22" s="259"/>
      <c r="B22" s="280">
        <v>3</v>
      </c>
      <c r="C22" s="280" t="s">
        <v>67</v>
      </c>
      <c r="D22" s="281" t="s">
        <v>679</v>
      </c>
      <c r="E22" s="924" t="s">
        <v>680</v>
      </c>
      <c r="F22" s="924"/>
      <c r="G22" s="924"/>
      <c r="H22" s="924"/>
      <c r="I22" s="282" t="s">
        <v>55</v>
      </c>
      <c r="J22" s="283">
        <v>18</v>
      </c>
      <c r="K22" s="925"/>
      <c r="L22" s="925"/>
      <c r="M22" s="926">
        <f>J22*K22</f>
        <v>0</v>
      </c>
      <c r="N22" s="926"/>
      <c r="O22" s="926"/>
      <c r="P22" s="926"/>
      <c r="Q22" s="284" t="s">
        <v>675</v>
      </c>
      <c r="R22" s="262"/>
    </row>
    <row r="23" spans="1:18" s="258" customFormat="1" ht="27.4" customHeight="1">
      <c r="A23" s="259"/>
      <c r="D23" s="285"/>
      <c r="E23" s="930" t="s">
        <v>676</v>
      </c>
      <c r="F23" s="930"/>
      <c r="G23" s="930"/>
      <c r="H23" s="930"/>
      <c r="J23" s="286"/>
      <c r="Q23" s="264"/>
      <c r="R23" s="262"/>
    </row>
    <row r="24" spans="1:18" s="258" customFormat="1" ht="44.25" customHeight="1">
      <c r="A24" s="259"/>
      <c r="B24" s="280">
        <v>4</v>
      </c>
      <c r="C24" s="280" t="s">
        <v>67</v>
      </c>
      <c r="D24" s="281" t="s">
        <v>681</v>
      </c>
      <c r="E24" s="924" t="s">
        <v>682</v>
      </c>
      <c r="F24" s="924"/>
      <c r="G24" s="924"/>
      <c r="H24" s="924"/>
      <c r="I24" s="282" t="s">
        <v>55</v>
      </c>
      <c r="J24" s="283">
        <v>2</v>
      </c>
      <c r="K24" s="925"/>
      <c r="L24" s="925"/>
      <c r="M24" s="926">
        <f>J24*K24</f>
        <v>0</v>
      </c>
      <c r="N24" s="926"/>
      <c r="O24" s="926"/>
      <c r="P24" s="926"/>
      <c r="Q24" s="284" t="s">
        <v>675</v>
      </c>
      <c r="R24" s="262"/>
    </row>
    <row r="25" spans="1:18" s="258" customFormat="1" ht="27.4" customHeight="1">
      <c r="A25" s="259"/>
      <c r="D25" s="285"/>
      <c r="E25" s="930" t="s">
        <v>676</v>
      </c>
      <c r="F25" s="930"/>
      <c r="G25" s="930"/>
      <c r="H25" s="930"/>
      <c r="J25" s="286"/>
      <c r="Q25" s="264"/>
      <c r="R25" s="262"/>
    </row>
    <row r="26" spans="1:18" s="258" customFormat="1" ht="42.75" customHeight="1">
      <c r="A26" s="259"/>
      <c r="B26" s="280">
        <v>5</v>
      </c>
      <c r="C26" s="280" t="s">
        <v>67</v>
      </c>
      <c r="D26" s="281" t="s">
        <v>683</v>
      </c>
      <c r="E26" s="924" t="s">
        <v>684</v>
      </c>
      <c r="F26" s="924"/>
      <c r="G26" s="924"/>
      <c r="H26" s="924"/>
      <c r="I26" s="282" t="s">
        <v>55</v>
      </c>
      <c r="J26" s="283">
        <v>1</v>
      </c>
      <c r="K26" s="925"/>
      <c r="L26" s="925"/>
      <c r="M26" s="926">
        <f>J26*K26</f>
        <v>0</v>
      </c>
      <c r="N26" s="926"/>
      <c r="O26" s="926"/>
      <c r="P26" s="926"/>
      <c r="Q26" s="284" t="s">
        <v>675</v>
      </c>
      <c r="R26" s="262"/>
    </row>
    <row r="27" spans="1:18" s="258" customFormat="1" ht="27.4" customHeight="1">
      <c r="A27" s="259"/>
      <c r="D27" s="285"/>
      <c r="E27" s="930" t="s">
        <v>676</v>
      </c>
      <c r="F27" s="930"/>
      <c r="G27" s="930"/>
      <c r="H27" s="930"/>
      <c r="J27" s="286"/>
      <c r="Q27" s="264"/>
      <c r="R27" s="262"/>
    </row>
    <row r="28" spans="1:18" s="258" customFormat="1" ht="54.75" customHeight="1">
      <c r="A28" s="259"/>
      <c r="B28" s="280">
        <v>6</v>
      </c>
      <c r="C28" s="280" t="s">
        <v>67</v>
      </c>
      <c r="D28" s="281" t="s">
        <v>685</v>
      </c>
      <c r="E28" s="924" t="s">
        <v>686</v>
      </c>
      <c r="F28" s="924"/>
      <c r="G28" s="924"/>
      <c r="H28" s="924"/>
      <c r="I28" s="282" t="s">
        <v>55</v>
      </c>
      <c r="J28" s="283">
        <v>2</v>
      </c>
      <c r="K28" s="925"/>
      <c r="L28" s="925"/>
      <c r="M28" s="926">
        <f>J28*K28</f>
        <v>0</v>
      </c>
      <c r="N28" s="926"/>
      <c r="O28" s="926"/>
      <c r="P28" s="926"/>
      <c r="Q28" s="284" t="s">
        <v>675</v>
      </c>
      <c r="R28" s="262"/>
    </row>
    <row r="29" spans="1:18" s="258" customFormat="1" ht="27.4" customHeight="1">
      <c r="A29" s="259"/>
      <c r="D29" s="285"/>
      <c r="E29" s="930" t="s">
        <v>676</v>
      </c>
      <c r="F29" s="930"/>
      <c r="G29" s="930"/>
      <c r="H29" s="930"/>
      <c r="J29" s="286"/>
      <c r="Q29" s="264"/>
      <c r="R29" s="262"/>
    </row>
    <row r="30" spans="1:18" s="258" customFormat="1" ht="51.75" customHeight="1">
      <c r="A30" s="259"/>
      <c r="B30" s="280">
        <v>7</v>
      </c>
      <c r="C30" s="280" t="s">
        <v>67</v>
      </c>
      <c r="D30" s="281" t="s">
        <v>687</v>
      </c>
      <c r="E30" s="924" t="s">
        <v>688</v>
      </c>
      <c r="F30" s="924"/>
      <c r="G30" s="924"/>
      <c r="H30" s="924"/>
      <c r="I30" s="282" t="s">
        <v>55</v>
      </c>
      <c r="J30" s="283">
        <v>-4</v>
      </c>
      <c r="K30" s="925"/>
      <c r="L30" s="925"/>
      <c r="M30" s="926">
        <f>J30*K30</f>
        <v>0</v>
      </c>
      <c r="N30" s="926"/>
      <c r="O30" s="926"/>
      <c r="P30" s="926"/>
      <c r="Q30" s="284" t="s">
        <v>675</v>
      </c>
      <c r="R30" s="287"/>
    </row>
    <row r="31" spans="1:18" ht="27.75" customHeight="1">
      <c r="A31" s="259"/>
      <c r="B31" s="258"/>
      <c r="C31" s="258"/>
      <c r="D31" s="285"/>
      <c r="E31" s="930" t="s">
        <v>676</v>
      </c>
      <c r="F31" s="930"/>
      <c r="G31" s="930"/>
      <c r="H31" s="930"/>
      <c r="I31" s="258"/>
      <c r="J31" s="286"/>
      <c r="K31" s="258"/>
      <c r="L31" s="258"/>
      <c r="M31" s="258"/>
      <c r="N31" s="258"/>
      <c r="O31" s="258"/>
      <c r="P31" s="258"/>
      <c r="Q31" s="264"/>
    </row>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sheetData>
  <sheetProtection selectLockedCells="1" selectUnlockedCells="1"/>
  <mergeCells count="48">
    <mergeCell ref="E31:H31"/>
    <mergeCell ref="E27:H27"/>
    <mergeCell ref="E28:H28"/>
    <mergeCell ref="K28:L28"/>
    <mergeCell ref="M28:P28"/>
    <mergeCell ref="E29:H29"/>
    <mergeCell ref="E30:H30"/>
    <mergeCell ref="K30:L30"/>
    <mergeCell ref="M30:P30"/>
    <mergeCell ref="E26:H26"/>
    <mergeCell ref="K26:L26"/>
    <mergeCell ref="M26:P26"/>
    <mergeCell ref="E19:H19"/>
    <mergeCell ref="E20:H20"/>
    <mergeCell ref="K20:L20"/>
    <mergeCell ref="M20:P20"/>
    <mergeCell ref="E21:H21"/>
    <mergeCell ref="E22:H22"/>
    <mergeCell ref="K22:L22"/>
    <mergeCell ref="M22:P22"/>
    <mergeCell ref="E23:H23"/>
    <mergeCell ref="E24:H24"/>
    <mergeCell ref="K24:L24"/>
    <mergeCell ref="M24:P24"/>
    <mergeCell ref="E25:H25"/>
    <mergeCell ref="E18:H18"/>
    <mergeCell ref="K18:L18"/>
    <mergeCell ref="M18:P18"/>
    <mergeCell ref="B11:D11"/>
    <mergeCell ref="E11:H11"/>
    <mergeCell ref="J11:K11"/>
    <mergeCell ref="L11:Q11"/>
    <mergeCell ref="B12:D12"/>
    <mergeCell ref="E12:H12"/>
    <mergeCell ref="J12:K12"/>
    <mergeCell ref="L12:Q12"/>
    <mergeCell ref="E14:H14"/>
    <mergeCell ref="K14:L14"/>
    <mergeCell ref="M14:P14"/>
    <mergeCell ref="M16:P16"/>
    <mergeCell ref="M17:P17"/>
    <mergeCell ref="B4:P4"/>
    <mergeCell ref="E6:O6"/>
    <mergeCell ref="E7:O7"/>
    <mergeCell ref="B9:D9"/>
    <mergeCell ref="E9:H9"/>
    <mergeCell ref="J9:K9"/>
    <mergeCell ref="L9:Q9"/>
  </mergeCells>
  <pageMargins left="0.59027777777777779" right="0.2361111111111111" top="0.47222222222222221" bottom="0.51319444444444451" header="0.51180555555555551" footer="0.27569444444444446"/>
  <pageSetup paperSize="9" orientation="portrait" useFirstPageNumber="1" horizontalDpi="300" verticalDpi="300" r:id="rId1"/>
  <headerFooter alignWithMargins="0">
    <oddFooter>&amp;CStránka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heetPr>
  <dimension ref="A1:BH4982"/>
  <sheetViews>
    <sheetView view="pageBreakPreview" zoomScaleNormal="100" zoomScaleSheetLayoutView="100" workbookViewId="0">
      <pane ySplit="7" topLeftCell="A8" activePane="bottomLeft" state="frozen"/>
      <selection activeCell="Y61" sqref="Y61"/>
      <selection pane="bottomLeft" activeCell="W15" sqref="W15"/>
    </sheetView>
  </sheetViews>
  <sheetFormatPr defaultRowHeight="12.75" outlineLevelRow="1"/>
  <cols>
    <col min="1" max="1" width="5" style="544" customWidth="1"/>
    <col min="2" max="2" width="12.33203125" style="551" customWidth="1"/>
    <col min="3" max="3" width="44.6640625" style="551" customWidth="1"/>
    <col min="4" max="4" width="7.5" style="544" customWidth="1"/>
    <col min="5" max="5" width="12.5" style="544" customWidth="1"/>
    <col min="6" max="6" width="11.5" style="544" customWidth="1"/>
    <col min="7" max="7" width="14.83203125" style="544" customWidth="1"/>
    <col min="8" max="19" width="0" style="544" hidden="1" customWidth="1"/>
    <col min="20" max="20" width="9.33203125" style="544"/>
    <col min="21" max="21" width="13.33203125" style="544" bestFit="1" customWidth="1"/>
    <col min="22" max="28" width="9.33203125" style="544"/>
    <col min="29" max="39" width="0" style="544" hidden="1" customWidth="1"/>
    <col min="40" max="52" width="9.33203125" style="544"/>
    <col min="53" max="53" width="85.6640625" style="544" customWidth="1"/>
    <col min="54" max="256" width="9.33203125" style="544"/>
    <col min="257" max="257" width="5" style="544" customWidth="1"/>
    <col min="258" max="258" width="16.83203125" style="544" customWidth="1"/>
    <col min="259" max="259" width="44.6640625" style="544" customWidth="1"/>
    <col min="260" max="260" width="5.5" style="544" customWidth="1"/>
    <col min="261" max="261" width="12.5" style="544" customWidth="1"/>
    <col min="262" max="262" width="11.5" style="544" customWidth="1"/>
    <col min="263" max="263" width="14.83203125" style="544" customWidth="1"/>
    <col min="264" max="275" width="0" style="544" hidden="1" customWidth="1"/>
    <col min="276" max="284" width="9.33203125" style="544"/>
    <col min="285" max="295" width="0" style="544" hidden="1" customWidth="1"/>
    <col min="296" max="308" width="9.33203125" style="544"/>
    <col min="309" max="309" width="85.6640625" style="544" customWidth="1"/>
    <col min="310" max="512" width="9.33203125" style="544"/>
    <col min="513" max="513" width="5" style="544" customWidth="1"/>
    <col min="514" max="514" width="16.83203125" style="544" customWidth="1"/>
    <col min="515" max="515" width="44.6640625" style="544" customWidth="1"/>
    <col min="516" max="516" width="5.5" style="544" customWidth="1"/>
    <col min="517" max="517" width="12.5" style="544" customWidth="1"/>
    <col min="518" max="518" width="11.5" style="544" customWidth="1"/>
    <col min="519" max="519" width="14.83203125" style="544" customWidth="1"/>
    <col min="520" max="531" width="0" style="544" hidden="1" customWidth="1"/>
    <col min="532" max="540" width="9.33203125" style="544"/>
    <col min="541" max="551" width="0" style="544" hidden="1" customWidth="1"/>
    <col min="552" max="564" width="9.33203125" style="544"/>
    <col min="565" max="565" width="85.6640625" style="544" customWidth="1"/>
    <col min="566" max="768" width="9.33203125" style="544"/>
    <col min="769" max="769" width="5" style="544" customWidth="1"/>
    <col min="770" max="770" width="16.83203125" style="544" customWidth="1"/>
    <col min="771" max="771" width="44.6640625" style="544" customWidth="1"/>
    <col min="772" max="772" width="5.5" style="544" customWidth="1"/>
    <col min="773" max="773" width="12.5" style="544" customWidth="1"/>
    <col min="774" max="774" width="11.5" style="544" customWidth="1"/>
    <col min="775" max="775" width="14.83203125" style="544" customWidth="1"/>
    <col min="776" max="787" width="0" style="544" hidden="1" customWidth="1"/>
    <col min="788" max="796" width="9.33203125" style="544"/>
    <col min="797" max="807" width="0" style="544" hidden="1" customWidth="1"/>
    <col min="808" max="820" width="9.33203125" style="544"/>
    <col min="821" max="821" width="85.6640625" style="544" customWidth="1"/>
    <col min="822" max="1024" width="9.33203125" style="544"/>
    <col min="1025" max="1025" width="5" style="544" customWidth="1"/>
    <col min="1026" max="1026" width="16.83203125" style="544" customWidth="1"/>
    <col min="1027" max="1027" width="44.6640625" style="544" customWidth="1"/>
    <col min="1028" max="1028" width="5.5" style="544" customWidth="1"/>
    <col min="1029" max="1029" width="12.5" style="544" customWidth="1"/>
    <col min="1030" max="1030" width="11.5" style="544" customWidth="1"/>
    <col min="1031" max="1031" width="14.83203125" style="544" customWidth="1"/>
    <col min="1032" max="1043" width="0" style="544" hidden="1" customWidth="1"/>
    <col min="1044" max="1052" width="9.33203125" style="544"/>
    <col min="1053" max="1063" width="0" style="544" hidden="1" customWidth="1"/>
    <col min="1064" max="1076" width="9.33203125" style="544"/>
    <col min="1077" max="1077" width="85.6640625" style="544" customWidth="1"/>
    <col min="1078" max="1280" width="9.33203125" style="544"/>
    <col min="1281" max="1281" width="5" style="544" customWidth="1"/>
    <col min="1282" max="1282" width="16.83203125" style="544" customWidth="1"/>
    <col min="1283" max="1283" width="44.6640625" style="544" customWidth="1"/>
    <col min="1284" max="1284" width="5.5" style="544" customWidth="1"/>
    <col min="1285" max="1285" width="12.5" style="544" customWidth="1"/>
    <col min="1286" max="1286" width="11.5" style="544" customWidth="1"/>
    <col min="1287" max="1287" width="14.83203125" style="544" customWidth="1"/>
    <col min="1288" max="1299" width="0" style="544" hidden="1" customWidth="1"/>
    <col min="1300" max="1308" width="9.33203125" style="544"/>
    <col min="1309" max="1319" width="0" style="544" hidden="1" customWidth="1"/>
    <col min="1320" max="1332" width="9.33203125" style="544"/>
    <col min="1333" max="1333" width="85.6640625" style="544" customWidth="1"/>
    <col min="1334" max="1536" width="9.33203125" style="544"/>
    <col min="1537" max="1537" width="5" style="544" customWidth="1"/>
    <col min="1538" max="1538" width="16.83203125" style="544" customWidth="1"/>
    <col min="1539" max="1539" width="44.6640625" style="544" customWidth="1"/>
    <col min="1540" max="1540" width="5.5" style="544" customWidth="1"/>
    <col min="1541" max="1541" width="12.5" style="544" customWidth="1"/>
    <col min="1542" max="1542" width="11.5" style="544" customWidth="1"/>
    <col min="1543" max="1543" width="14.83203125" style="544" customWidth="1"/>
    <col min="1544" max="1555" width="0" style="544" hidden="1" customWidth="1"/>
    <col min="1556" max="1564" width="9.33203125" style="544"/>
    <col min="1565" max="1575" width="0" style="544" hidden="1" customWidth="1"/>
    <col min="1576" max="1588" width="9.33203125" style="544"/>
    <col min="1589" max="1589" width="85.6640625" style="544" customWidth="1"/>
    <col min="1590" max="1792" width="9.33203125" style="544"/>
    <col min="1793" max="1793" width="5" style="544" customWidth="1"/>
    <col min="1794" max="1794" width="16.83203125" style="544" customWidth="1"/>
    <col min="1795" max="1795" width="44.6640625" style="544" customWidth="1"/>
    <col min="1796" max="1796" width="5.5" style="544" customWidth="1"/>
    <col min="1797" max="1797" width="12.5" style="544" customWidth="1"/>
    <col min="1798" max="1798" width="11.5" style="544" customWidth="1"/>
    <col min="1799" max="1799" width="14.83203125" style="544" customWidth="1"/>
    <col min="1800" max="1811" width="0" style="544" hidden="1" customWidth="1"/>
    <col min="1812" max="1820" width="9.33203125" style="544"/>
    <col min="1821" max="1831" width="0" style="544" hidden="1" customWidth="1"/>
    <col min="1832" max="1844" width="9.33203125" style="544"/>
    <col min="1845" max="1845" width="85.6640625" style="544" customWidth="1"/>
    <col min="1846" max="2048" width="9.33203125" style="544"/>
    <col min="2049" max="2049" width="5" style="544" customWidth="1"/>
    <col min="2050" max="2050" width="16.83203125" style="544" customWidth="1"/>
    <col min="2051" max="2051" width="44.6640625" style="544" customWidth="1"/>
    <col min="2052" max="2052" width="5.5" style="544" customWidth="1"/>
    <col min="2053" max="2053" width="12.5" style="544" customWidth="1"/>
    <col min="2054" max="2054" width="11.5" style="544" customWidth="1"/>
    <col min="2055" max="2055" width="14.83203125" style="544" customWidth="1"/>
    <col min="2056" max="2067" width="0" style="544" hidden="1" customWidth="1"/>
    <col min="2068" max="2076" width="9.33203125" style="544"/>
    <col min="2077" max="2087" width="0" style="544" hidden="1" customWidth="1"/>
    <col min="2088" max="2100" width="9.33203125" style="544"/>
    <col min="2101" max="2101" width="85.6640625" style="544" customWidth="1"/>
    <col min="2102" max="2304" width="9.33203125" style="544"/>
    <col min="2305" max="2305" width="5" style="544" customWidth="1"/>
    <col min="2306" max="2306" width="16.83203125" style="544" customWidth="1"/>
    <col min="2307" max="2307" width="44.6640625" style="544" customWidth="1"/>
    <col min="2308" max="2308" width="5.5" style="544" customWidth="1"/>
    <col min="2309" max="2309" width="12.5" style="544" customWidth="1"/>
    <col min="2310" max="2310" width="11.5" style="544" customWidth="1"/>
    <col min="2311" max="2311" width="14.83203125" style="544" customWidth="1"/>
    <col min="2312" max="2323" width="0" style="544" hidden="1" customWidth="1"/>
    <col min="2324" max="2332" width="9.33203125" style="544"/>
    <col min="2333" max="2343" width="0" style="544" hidden="1" customWidth="1"/>
    <col min="2344" max="2356" width="9.33203125" style="544"/>
    <col min="2357" max="2357" width="85.6640625" style="544" customWidth="1"/>
    <col min="2358" max="2560" width="9.33203125" style="544"/>
    <col min="2561" max="2561" width="5" style="544" customWidth="1"/>
    <col min="2562" max="2562" width="16.83203125" style="544" customWidth="1"/>
    <col min="2563" max="2563" width="44.6640625" style="544" customWidth="1"/>
    <col min="2564" max="2564" width="5.5" style="544" customWidth="1"/>
    <col min="2565" max="2565" width="12.5" style="544" customWidth="1"/>
    <col min="2566" max="2566" width="11.5" style="544" customWidth="1"/>
    <col min="2567" max="2567" width="14.83203125" style="544" customWidth="1"/>
    <col min="2568" max="2579" width="0" style="544" hidden="1" customWidth="1"/>
    <col min="2580" max="2588" width="9.33203125" style="544"/>
    <col min="2589" max="2599" width="0" style="544" hidden="1" customWidth="1"/>
    <col min="2600" max="2612" width="9.33203125" style="544"/>
    <col min="2613" max="2613" width="85.6640625" style="544" customWidth="1"/>
    <col min="2614" max="2816" width="9.33203125" style="544"/>
    <col min="2817" max="2817" width="5" style="544" customWidth="1"/>
    <col min="2818" max="2818" width="16.83203125" style="544" customWidth="1"/>
    <col min="2819" max="2819" width="44.6640625" style="544" customWidth="1"/>
    <col min="2820" max="2820" width="5.5" style="544" customWidth="1"/>
    <col min="2821" max="2821" width="12.5" style="544" customWidth="1"/>
    <col min="2822" max="2822" width="11.5" style="544" customWidth="1"/>
    <col min="2823" max="2823" width="14.83203125" style="544" customWidth="1"/>
    <col min="2824" max="2835" width="0" style="544" hidden="1" customWidth="1"/>
    <col min="2836" max="2844" width="9.33203125" style="544"/>
    <col min="2845" max="2855" width="0" style="544" hidden="1" customWidth="1"/>
    <col min="2856" max="2868" width="9.33203125" style="544"/>
    <col min="2869" max="2869" width="85.6640625" style="544" customWidth="1"/>
    <col min="2870" max="3072" width="9.33203125" style="544"/>
    <col min="3073" max="3073" width="5" style="544" customWidth="1"/>
    <col min="3074" max="3074" width="16.83203125" style="544" customWidth="1"/>
    <col min="3075" max="3075" width="44.6640625" style="544" customWidth="1"/>
    <col min="3076" max="3076" width="5.5" style="544" customWidth="1"/>
    <col min="3077" max="3077" width="12.5" style="544" customWidth="1"/>
    <col min="3078" max="3078" width="11.5" style="544" customWidth="1"/>
    <col min="3079" max="3079" width="14.83203125" style="544" customWidth="1"/>
    <col min="3080" max="3091" width="0" style="544" hidden="1" customWidth="1"/>
    <col min="3092" max="3100" width="9.33203125" style="544"/>
    <col min="3101" max="3111" width="0" style="544" hidden="1" customWidth="1"/>
    <col min="3112" max="3124" width="9.33203125" style="544"/>
    <col min="3125" max="3125" width="85.6640625" style="544" customWidth="1"/>
    <col min="3126" max="3328" width="9.33203125" style="544"/>
    <col min="3329" max="3329" width="5" style="544" customWidth="1"/>
    <col min="3330" max="3330" width="16.83203125" style="544" customWidth="1"/>
    <col min="3331" max="3331" width="44.6640625" style="544" customWidth="1"/>
    <col min="3332" max="3332" width="5.5" style="544" customWidth="1"/>
    <col min="3333" max="3333" width="12.5" style="544" customWidth="1"/>
    <col min="3334" max="3334" width="11.5" style="544" customWidth="1"/>
    <col min="3335" max="3335" width="14.83203125" style="544" customWidth="1"/>
    <col min="3336" max="3347" width="0" style="544" hidden="1" customWidth="1"/>
    <col min="3348" max="3356" width="9.33203125" style="544"/>
    <col min="3357" max="3367" width="0" style="544" hidden="1" customWidth="1"/>
    <col min="3368" max="3380" width="9.33203125" style="544"/>
    <col min="3381" max="3381" width="85.6640625" style="544" customWidth="1"/>
    <col min="3382" max="3584" width="9.33203125" style="544"/>
    <col min="3585" max="3585" width="5" style="544" customWidth="1"/>
    <col min="3586" max="3586" width="16.83203125" style="544" customWidth="1"/>
    <col min="3587" max="3587" width="44.6640625" style="544" customWidth="1"/>
    <col min="3588" max="3588" width="5.5" style="544" customWidth="1"/>
    <col min="3589" max="3589" width="12.5" style="544" customWidth="1"/>
    <col min="3590" max="3590" width="11.5" style="544" customWidth="1"/>
    <col min="3591" max="3591" width="14.83203125" style="544" customWidth="1"/>
    <col min="3592" max="3603" width="0" style="544" hidden="1" customWidth="1"/>
    <col min="3604" max="3612" width="9.33203125" style="544"/>
    <col min="3613" max="3623" width="0" style="544" hidden="1" customWidth="1"/>
    <col min="3624" max="3636" width="9.33203125" style="544"/>
    <col min="3637" max="3637" width="85.6640625" style="544" customWidth="1"/>
    <col min="3638" max="3840" width="9.33203125" style="544"/>
    <col min="3841" max="3841" width="5" style="544" customWidth="1"/>
    <col min="3842" max="3842" width="16.83203125" style="544" customWidth="1"/>
    <col min="3843" max="3843" width="44.6640625" style="544" customWidth="1"/>
    <col min="3844" max="3844" width="5.5" style="544" customWidth="1"/>
    <col min="3845" max="3845" width="12.5" style="544" customWidth="1"/>
    <col min="3846" max="3846" width="11.5" style="544" customWidth="1"/>
    <col min="3847" max="3847" width="14.83203125" style="544" customWidth="1"/>
    <col min="3848" max="3859" width="0" style="544" hidden="1" customWidth="1"/>
    <col min="3860" max="3868" width="9.33203125" style="544"/>
    <col min="3869" max="3879" width="0" style="544" hidden="1" customWidth="1"/>
    <col min="3880" max="3892" width="9.33203125" style="544"/>
    <col min="3893" max="3893" width="85.6640625" style="544" customWidth="1"/>
    <col min="3894" max="4096" width="9.33203125" style="544"/>
    <col min="4097" max="4097" width="5" style="544" customWidth="1"/>
    <col min="4098" max="4098" width="16.83203125" style="544" customWidth="1"/>
    <col min="4099" max="4099" width="44.6640625" style="544" customWidth="1"/>
    <col min="4100" max="4100" width="5.5" style="544" customWidth="1"/>
    <col min="4101" max="4101" width="12.5" style="544" customWidth="1"/>
    <col min="4102" max="4102" width="11.5" style="544" customWidth="1"/>
    <col min="4103" max="4103" width="14.83203125" style="544" customWidth="1"/>
    <col min="4104" max="4115" width="0" style="544" hidden="1" customWidth="1"/>
    <col min="4116" max="4124" width="9.33203125" style="544"/>
    <col min="4125" max="4135" width="0" style="544" hidden="1" customWidth="1"/>
    <col min="4136" max="4148" width="9.33203125" style="544"/>
    <col min="4149" max="4149" width="85.6640625" style="544" customWidth="1"/>
    <col min="4150" max="4352" width="9.33203125" style="544"/>
    <col min="4353" max="4353" width="5" style="544" customWidth="1"/>
    <col min="4354" max="4354" width="16.83203125" style="544" customWidth="1"/>
    <col min="4355" max="4355" width="44.6640625" style="544" customWidth="1"/>
    <col min="4356" max="4356" width="5.5" style="544" customWidth="1"/>
    <col min="4357" max="4357" width="12.5" style="544" customWidth="1"/>
    <col min="4358" max="4358" width="11.5" style="544" customWidth="1"/>
    <col min="4359" max="4359" width="14.83203125" style="544" customWidth="1"/>
    <col min="4360" max="4371" width="0" style="544" hidden="1" customWidth="1"/>
    <col min="4372" max="4380" width="9.33203125" style="544"/>
    <col min="4381" max="4391" width="0" style="544" hidden="1" customWidth="1"/>
    <col min="4392" max="4404" width="9.33203125" style="544"/>
    <col min="4405" max="4405" width="85.6640625" style="544" customWidth="1"/>
    <col min="4406" max="4608" width="9.33203125" style="544"/>
    <col min="4609" max="4609" width="5" style="544" customWidth="1"/>
    <col min="4610" max="4610" width="16.83203125" style="544" customWidth="1"/>
    <col min="4611" max="4611" width="44.6640625" style="544" customWidth="1"/>
    <col min="4612" max="4612" width="5.5" style="544" customWidth="1"/>
    <col min="4613" max="4613" width="12.5" style="544" customWidth="1"/>
    <col min="4614" max="4614" width="11.5" style="544" customWidth="1"/>
    <col min="4615" max="4615" width="14.83203125" style="544" customWidth="1"/>
    <col min="4616" max="4627" width="0" style="544" hidden="1" customWidth="1"/>
    <col min="4628" max="4636" width="9.33203125" style="544"/>
    <col min="4637" max="4647" width="0" style="544" hidden="1" customWidth="1"/>
    <col min="4648" max="4660" width="9.33203125" style="544"/>
    <col min="4661" max="4661" width="85.6640625" style="544" customWidth="1"/>
    <col min="4662" max="4864" width="9.33203125" style="544"/>
    <col min="4865" max="4865" width="5" style="544" customWidth="1"/>
    <col min="4866" max="4866" width="16.83203125" style="544" customWidth="1"/>
    <col min="4867" max="4867" width="44.6640625" style="544" customWidth="1"/>
    <col min="4868" max="4868" width="5.5" style="544" customWidth="1"/>
    <col min="4869" max="4869" width="12.5" style="544" customWidth="1"/>
    <col min="4870" max="4870" width="11.5" style="544" customWidth="1"/>
    <col min="4871" max="4871" width="14.83203125" style="544" customWidth="1"/>
    <col min="4872" max="4883" width="0" style="544" hidden="1" customWidth="1"/>
    <col min="4884" max="4892" width="9.33203125" style="544"/>
    <col min="4893" max="4903" width="0" style="544" hidden="1" customWidth="1"/>
    <col min="4904" max="4916" width="9.33203125" style="544"/>
    <col min="4917" max="4917" width="85.6640625" style="544" customWidth="1"/>
    <col min="4918" max="5120" width="9.33203125" style="544"/>
    <col min="5121" max="5121" width="5" style="544" customWidth="1"/>
    <col min="5122" max="5122" width="16.83203125" style="544" customWidth="1"/>
    <col min="5123" max="5123" width="44.6640625" style="544" customWidth="1"/>
    <col min="5124" max="5124" width="5.5" style="544" customWidth="1"/>
    <col min="5125" max="5125" width="12.5" style="544" customWidth="1"/>
    <col min="5126" max="5126" width="11.5" style="544" customWidth="1"/>
    <col min="5127" max="5127" width="14.83203125" style="544" customWidth="1"/>
    <col min="5128" max="5139" width="0" style="544" hidden="1" customWidth="1"/>
    <col min="5140" max="5148" width="9.33203125" style="544"/>
    <col min="5149" max="5159" width="0" style="544" hidden="1" customWidth="1"/>
    <col min="5160" max="5172" width="9.33203125" style="544"/>
    <col min="5173" max="5173" width="85.6640625" style="544" customWidth="1"/>
    <col min="5174" max="5376" width="9.33203125" style="544"/>
    <col min="5377" max="5377" width="5" style="544" customWidth="1"/>
    <col min="5378" max="5378" width="16.83203125" style="544" customWidth="1"/>
    <col min="5379" max="5379" width="44.6640625" style="544" customWidth="1"/>
    <col min="5380" max="5380" width="5.5" style="544" customWidth="1"/>
    <col min="5381" max="5381" width="12.5" style="544" customWidth="1"/>
    <col min="5382" max="5382" width="11.5" style="544" customWidth="1"/>
    <col min="5383" max="5383" width="14.83203125" style="544" customWidth="1"/>
    <col min="5384" max="5395" width="0" style="544" hidden="1" customWidth="1"/>
    <col min="5396" max="5404" width="9.33203125" style="544"/>
    <col min="5405" max="5415" width="0" style="544" hidden="1" customWidth="1"/>
    <col min="5416" max="5428" width="9.33203125" style="544"/>
    <col min="5429" max="5429" width="85.6640625" style="544" customWidth="1"/>
    <col min="5430" max="5632" width="9.33203125" style="544"/>
    <col min="5633" max="5633" width="5" style="544" customWidth="1"/>
    <col min="5634" max="5634" width="16.83203125" style="544" customWidth="1"/>
    <col min="5635" max="5635" width="44.6640625" style="544" customWidth="1"/>
    <col min="5636" max="5636" width="5.5" style="544" customWidth="1"/>
    <col min="5637" max="5637" width="12.5" style="544" customWidth="1"/>
    <col min="5638" max="5638" width="11.5" style="544" customWidth="1"/>
    <col min="5639" max="5639" width="14.83203125" style="544" customWidth="1"/>
    <col min="5640" max="5651" width="0" style="544" hidden="1" customWidth="1"/>
    <col min="5652" max="5660" width="9.33203125" style="544"/>
    <col min="5661" max="5671" width="0" style="544" hidden="1" customWidth="1"/>
    <col min="5672" max="5684" width="9.33203125" style="544"/>
    <col min="5685" max="5685" width="85.6640625" style="544" customWidth="1"/>
    <col min="5686" max="5888" width="9.33203125" style="544"/>
    <col min="5889" max="5889" width="5" style="544" customWidth="1"/>
    <col min="5890" max="5890" width="16.83203125" style="544" customWidth="1"/>
    <col min="5891" max="5891" width="44.6640625" style="544" customWidth="1"/>
    <col min="5892" max="5892" width="5.5" style="544" customWidth="1"/>
    <col min="5893" max="5893" width="12.5" style="544" customWidth="1"/>
    <col min="5894" max="5894" width="11.5" style="544" customWidth="1"/>
    <col min="5895" max="5895" width="14.83203125" style="544" customWidth="1"/>
    <col min="5896" max="5907" width="0" style="544" hidden="1" customWidth="1"/>
    <col min="5908" max="5916" width="9.33203125" style="544"/>
    <col min="5917" max="5927" width="0" style="544" hidden="1" customWidth="1"/>
    <col min="5928" max="5940" width="9.33203125" style="544"/>
    <col min="5941" max="5941" width="85.6640625" style="544" customWidth="1"/>
    <col min="5942" max="6144" width="9.33203125" style="544"/>
    <col min="6145" max="6145" width="5" style="544" customWidth="1"/>
    <col min="6146" max="6146" width="16.83203125" style="544" customWidth="1"/>
    <col min="6147" max="6147" width="44.6640625" style="544" customWidth="1"/>
    <col min="6148" max="6148" width="5.5" style="544" customWidth="1"/>
    <col min="6149" max="6149" width="12.5" style="544" customWidth="1"/>
    <col min="6150" max="6150" width="11.5" style="544" customWidth="1"/>
    <col min="6151" max="6151" width="14.83203125" style="544" customWidth="1"/>
    <col min="6152" max="6163" width="0" style="544" hidden="1" customWidth="1"/>
    <col min="6164" max="6172" width="9.33203125" style="544"/>
    <col min="6173" max="6183" width="0" style="544" hidden="1" customWidth="1"/>
    <col min="6184" max="6196" width="9.33203125" style="544"/>
    <col min="6197" max="6197" width="85.6640625" style="544" customWidth="1"/>
    <col min="6198" max="6400" width="9.33203125" style="544"/>
    <col min="6401" max="6401" width="5" style="544" customWidth="1"/>
    <col min="6402" max="6402" width="16.83203125" style="544" customWidth="1"/>
    <col min="6403" max="6403" width="44.6640625" style="544" customWidth="1"/>
    <col min="6404" max="6404" width="5.5" style="544" customWidth="1"/>
    <col min="6405" max="6405" width="12.5" style="544" customWidth="1"/>
    <col min="6406" max="6406" width="11.5" style="544" customWidth="1"/>
    <col min="6407" max="6407" width="14.83203125" style="544" customWidth="1"/>
    <col min="6408" max="6419" width="0" style="544" hidden="1" customWidth="1"/>
    <col min="6420" max="6428" width="9.33203125" style="544"/>
    <col min="6429" max="6439" width="0" style="544" hidden="1" customWidth="1"/>
    <col min="6440" max="6452" width="9.33203125" style="544"/>
    <col min="6453" max="6453" width="85.6640625" style="544" customWidth="1"/>
    <col min="6454" max="6656" width="9.33203125" style="544"/>
    <col min="6657" max="6657" width="5" style="544" customWidth="1"/>
    <col min="6658" max="6658" width="16.83203125" style="544" customWidth="1"/>
    <col min="6659" max="6659" width="44.6640625" style="544" customWidth="1"/>
    <col min="6660" max="6660" width="5.5" style="544" customWidth="1"/>
    <col min="6661" max="6661" width="12.5" style="544" customWidth="1"/>
    <col min="6662" max="6662" width="11.5" style="544" customWidth="1"/>
    <col min="6663" max="6663" width="14.83203125" style="544" customWidth="1"/>
    <col min="6664" max="6675" width="0" style="544" hidden="1" customWidth="1"/>
    <col min="6676" max="6684" width="9.33203125" style="544"/>
    <col min="6685" max="6695" width="0" style="544" hidden="1" customWidth="1"/>
    <col min="6696" max="6708" width="9.33203125" style="544"/>
    <col min="6709" max="6709" width="85.6640625" style="544" customWidth="1"/>
    <col min="6710" max="6912" width="9.33203125" style="544"/>
    <col min="6913" max="6913" width="5" style="544" customWidth="1"/>
    <col min="6914" max="6914" width="16.83203125" style="544" customWidth="1"/>
    <col min="6915" max="6915" width="44.6640625" style="544" customWidth="1"/>
    <col min="6916" max="6916" width="5.5" style="544" customWidth="1"/>
    <col min="6917" max="6917" width="12.5" style="544" customWidth="1"/>
    <col min="6918" max="6918" width="11.5" style="544" customWidth="1"/>
    <col min="6919" max="6919" width="14.83203125" style="544" customWidth="1"/>
    <col min="6920" max="6931" width="0" style="544" hidden="1" customWidth="1"/>
    <col min="6932" max="6940" width="9.33203125" style="544"/>
    <col min="6941" max="6951" width="0" style="544" hidden="1" customWidth="1"/>
    <col min="6952" max="6964" width="9.33203125" style="544"/>
    <col min="6965" max="6965" width="85.6640625" style="544" customWidth="1"/>
    <col min="6966" max="7168" width="9.33203125" style="544"/>
    <col min="7169" max="7169" width="5" style="544" customWidth="1"/>
    <col min="7170" max="7170" width="16.83203125" style="544" customWidth="1"/>
    <col min="7171" max="7171" width="44.6640625" style="544" customWidth="1"/>
    <col min="7172" max="7172" width="5.5" style="544" customWidth="1"/>
    <col min="7173" max="7173" width="12.5" style="544" customWidth="1"/>
    <col min="7174" max="7174" width="11.5" style="544" customWidth="1"/>
    <col min="7175" max="7175" width="14.83203125" style="544" customWidth="1"/>
    <col min="7176" max="7187" width="0" style="544" hidden="1" customWidth="1"/>
    <col min="7188" max="7196" width="9.33203125" style="544"/>
    <col min="7197" max="7207" width="0" style="544" hidden="1" customWidth="1"/>
    <col min="7208" max="7220" width="9.33203125" style="544"/>
    <col min="7221" max="7221" width="85.6640625" style="544" customWidth="1"/>
    <col min="7222" max="7424" width="9.33203125" style="544"/>
    <col min="7425" max="7425" width="5" style="544" customWidth="1"/>
    <col min="7426" max="7426" width="16.83203125" style="544" customWidth="1"/>
    <col min="7427" max="7427" width="44.6640625" style="544" customWidth="1"/>
    <col min="7428" max="7428" width="5.5" style="544" customWidth="1"/>
    <col min="7429" max="7429" width="12.5" style="544" customWidth="1"/>
    <col min="7430" max="7430" width="11.5" style="544" customWidth="1"/>
    <col min="7431" max="7431" width="14.83203125" style="544" customWidth="1"/>
    <col min="7432" max="7443" width="0" style="544" hidden="1" customWidth="1"/>
    <col min="7444" max="7452" width="9.33203125" style="544"/>
    <col min="7453" max="7463" width="0" style="544" hidden="1" customWidth="1"/>
    <col min="7464" max="7476" width="9.33203125" style="544"/>
    <col min="7477" max="7477" width="85.6640625" style="544" customWidth="1"/>
    <col min="7478" max="7680" width="9.33203125" style="544"/>
    <col min="7681" max="7681" width="5" style="544" customWidth="1"/>
    <col min="7682" max="7682" width="16.83203125" style="544" customWidth="1"/>
    <col min="7683" max="7683" width="44.6640625" style="544" customWidth="1"/>
    <col min="7684" max="7684" width="5.5" style="544" customWidth="1"/>
    <col min="7685" max="7685" width="12.5" style="544" customWidth="1"/>
    <col min="7686" max="7686" width="11.5" style="544" customWidth="1"/>
    <col min="7687" max="7687" width="14.83203125" style="544" customWidth="1"/>
    <col min="7688" max="7699" width="0" style="544" hidden="1" customWidth="1"/>
    <col min="7700" max="7708" width="9.33203125" style="544"/>
    <col min="7709" max="7719" width="0" style="544" hidden="1" customWidth="1"/>
    <col min="7720" max="7732" width="9.33203125" style="544"/>
    <col min="7733" max="7733" width="85.6640625" style="544" customWidth="1"/>
    <col min="7734" max="7936" width="9.33203125" style="544"/>
    <col min="7937" max="7937" width="5" style="544" customWidth="1"/>
    <col min="7938" max="7938" width="16.83203125" style="544" customWidth="1"/>
    <col min="7939" max="7939" width="44.6640625" style="544" customWidth="1"/>
    <col min="7940" max="7940" width="5.5" style="544" customWidth="1"/>
    <col min="7941" max="7941" width="12.5" style="544" customWidth="1"/>
    <col min="7942" max="7942" width="11.5" style="544" customWidth="1"/>
    <col min="7943" max="7943" width="14.83203125" style="544" customWidth="1"/>
    <col min="7944" max="7955" width="0" style="544" hidden="1" customWidth="1"/>
    <col min="7956" max="7964" width="9.33203125" style="544"/>
    <col min="7965" max="7975" width="0" style="544" hidden="1" customWidth="1"/>
    <col min="7976" max="7988" width="9.33203125" style="544"/>
    <col min="7989" max="7989" width="85.6640625" style="544" customWidth="1"/>
    <col min="7990" max="8192" width="9.33203125" style="544"/>
    <col min="8193" max="8193" width="5" style="544" customWidth="1"/>
    <col min="8194" max="8194" width="16.83203125" style="544" customWidth="1"/>
    <col min="8195" max="8195" width="44.6640625" style="544" customWidth="1"/>
    <col min="8196" max="8196" width="5.5" style="544" customWidth="1"/>
    <col min="8197" max="8197" width="12.5" style="544" customWidth="1"/>
    <col min="8198" max="8198" width="11.5" style="544" customWidth="1"/>
    <col min="8199" max="8199" width="14.83203125" style="544" customWidth="1"/>
    <col min="8200" max="8211" width="0" style="544" hidden="1" customWidth="1"/>
    <col min="8212" max="8220" width="9.33203125" style="544"/>
    <col min="8221" max="8231" width="0" style="544" hidden="1" customWidth="1"/>
    <col min="8232" max="8244" width="9.33203125" style="544"/>
    <col min="8245" max="8245" width="85.6640625" style="544" customWidth="1"/>
    <col min="8246" max="8448" width="9.33203125" style="544"/>
    <col min="8449" max="8449" width="5" style="544" customWidth="1"/>
    <col min="8450" max="8450" width="16.83203125" style="544" customWidth="1"/>
    <col min="8451" max="8451" width="44.6640625" style="544" customWidth="1"/>
    <col min="8452" max="8452" width="5.5" style="544" customWidth="1"/>
    <col min="8453" max="8453" width="12.5" style="544" customWidth="1"/>
    <col min="8454" max="8454" width="11.5" style="544" customWidth="1"/>
    <col min="8455" max="8455" width="14.83203125" style="544" customWidth="1"/>
    <col min="8456" max="8467" width="0" style="544" hidden="1" customWidth="1"/>
    <col min="8468" max="8476" width="9.33203125" style="544"/>
    <col min="8477" max="8487" width="0" style="544" hidden="1" customWidth="1"/>
    <col min="8488" max="8500" width="9.33203125" style="544"/>
    <col min="8501" max="8501" width="85.6640625" style="544" customWidth="1"/>
    <col min="8502" max="8704" width="9.33203125" style="544"/>
    <col min="8705" max="8705" width="5" style="544" customWidth="1"/>
    <col min="8706" max="8706" width="16.83203125" style="544" customWidth="1"/>
    <col min="8707" max="8707" width="44.6640625" style="544" customWidth="1"/>
    <col min="8708" max="8708" width="5.5" style="544" customWidth="1"/>
    <col min="8709" max="8709" width="12.5" style="544" customWidth="1"/>
    <col min="8710" max="8710" width="11.5" style="544" customWidth="1"/>
    <col min="8711" max="8711" width="14.83203125" style="544" customWidth="1"/>
    <col min="8712" max="8723" width="0" style="544" hidden="1" customWidth="1"/>
    <col min="8724" max="8732" width="9.33203125" style="544"/>
    <col min="8733" max="8743" width="0" style="544" hidden="1" customWidth="1"/>
    <col min="8744" max="8756" width="9.33203125" style="544"/>
    <col min="8757" max="8757" width="85.6640625" style="544" customWidth="1"/>
    <col min="8758" max="8960" width="9.33203125" style="544"/>
    <col min="8961" max="8961" width="5" style="544" customWidth="1"/>
    <col min="8962" max="8962" width="16.83203125" style="544" customWidth="1"/>
    <col min="8963" max="8963" width="44.6640625" style="544" customWidth="1"/>
    <col min="8964" max="8964" width="5.5" style="544" customWidth="1"/>
    <col min="8965" max="8965" width="12.5" style="544" customWidth="1"/>
    <col min="8966" max="8966" width="11.5" style="544" customWidth="1"/>
    <col min="8967" max="8967" width="14.83203125" style="544" customWidth="1"/>
    <col min="8968" max="8979" width="0" style="544" hidden="1" customWidth="1"/>
    <col min="8980" max="8988" width="9.33203125" style="544"/>
    <col min="8989" max="8999" width="0" style="544" hidden="1" customWidth="1"/>
    <col min="9000" max="9012" width="9.33203125" style="544"/>
    <col min="9013" max="9013" width="85.6640625" style="544" customWidth="1"/>
    <col min="9014" max="9216" width="9.33203125" style="544"/>
    <col min="9217" max="9217" width="5" style="544" customWidth="1"/>
    <col min="9218" max="9218" width="16.83203125" style="544" customWidth="1"/>
    <col min="9219" max="9219" width="44.6640625" style="544" customWidth="1"/>
    <col min="9220" max="9220" width="5.5" style="544" customWidth="1"/>
    <col min="9221" max="9221" width="12.5" style="544" customWidth="1"/>
    <col min="9222" max="9222" width="11.5" style="544" customWidth="1"/>
    <col min="9223" max="9223" width="14.83203125" style="544" customWidth="1"/>
    <col min="9224" max="9235" width="0" style="544" hidden="1" customWidth="1"/>
    <col min="9236" max="9244" width="9.33203125" style="544"/>
    <col min="9245" max="9255" width="0" style="544" hidden="1" customWidth="1"/>
    <col min="9256" max="9268" width="9.33203125" style="544"/>
    <col min="9269" max="9269" width="85.6640625" style="544" customWidth="1"/>
    <col min="9270" max="9472" width="9.33203125" style="544"/>
    <col min="9473" max="9473" width="5" style="544" customWidth="1"/>
    <col min="9474" max="9474" width="16.83203125" style="544" customWidth="1"/>
    <col min="9475" max="9475" width="44.6640625" style="544" customWidth="1"/>
    <col min="9476" max="9476" width="5.5" style="544" customWidth="1"/>
    <col min="9477" max="9477" width="12.5" style="544" customWidth="1"/>
    <col min="9478" max="9478" width="11.5" style="544" customWidth="1"/>
    <col min="9479" max="9479" width="14.83203125" style="544" customWidth="1"/>
    <col min="9480" max="9491" width="0" style="544" hidden="1" customWidth="1"/>
    <col min="9492" max="9500" width="9.33203125" style="544"/>
    <col min="9501" max="9511" width="0" style="544" hidden="1" customWidth="1"/>
    <col min="9512" max="9524" width="9.33203125" style="544"/>
    <col min="9525" max="9525" width="85.6640625" style="544" customWidth="1"/>
    <col min="9526" max="9728" width="9.33203125" style="544"/>
    <col min="9729" max="9729" width="5" style="544" customWidth="1"/>
    <col min="9730" max="9730" width="16.83203125" style="544" customWidth="1"/>
    <col min="9731" max="9731" width="44.6640625" style="544" customWidth="1"/>
    <col min="9732" max="9732" width="5.5" style="544" customWidth="1"/>
    <col min="9733" max="9733" width="12.5" style="544" customWidth="1"/>
    <col min="9734" max="9734" width="11.5" style="544" customWidth="1"/>
    <col min="9735" max="9735" width="14.83203125" style="544" customWidth="1"/>
    <col min="9736" max="9747" width="0" style="544" hidden="1" customWidth="1"/>
    <col min="9748" max="9756" width="9.33203125" style="544"/>
    <col min="9757" max="9767" width="0" style="544" hidden="1" customWidth="1"/>
    <col min="9768" max="9780" width="9.33203125" style="544"/>
    <col min="9781" max="9781" width="85.6640625" style="544" customWidth="1"/>
    <col min="9782" max="9984" width="9.33203125" style="544"/>
    <col min="9985" max="9985" width="5" style="544" customWidth="1"/>
    <col min="9986" max="9986" width="16.83203125" style="544" customWidth="1"/>
    <col min="9987" max="9987" width="44.6640625" style="544" customWidth="1"/>
    <col min="9988" max="9988" width="5.5" style="544" customWidth="1"/>
    <col min="9989" max="9989" width="12.5" style="544" customWidth="1"/>
    <col min="9990" max="9990" width="11.5" style="544" customWidth="1"/>
    <col min="9991" max="9991" width="14.83203125" style="544" customWidth="1"/>
    <col min="9992" max="10003" width="0" style="544" hidden="1" customWidth="1"/>
    <col min="10004" max="10012" width="9.33203125" style="544"/>
    <col min="10013" max="10023" width="0" style="544" hidden="1" customWidth="1"/>
    <col min="10024" max="10036" width="9.33203125" style="544"/>
    <col min="10037" max="10037" width="85.6640625" style="544" customWidth="1"/>
    <col min="10038" max="10240" width="9.33203125" style="544"/>
    <col min="10241" max="10241" width="5" style="544" customWidth="1"/>
    <col min="10242" max="10242" width="16.83203125" style="544" customWidth="1"/>
    <col min="10243" max="10243" width="44.6640625" style="544" customWidth="1"/>
    <col min="10244" max="10244" width="5.5" style="544" customWidth="1"/>
    <col min="10245" max="10245" width="12.5" style="544" customWidth="1"/>
    <col min="10246" max="10246" width="11.5" style="544" customWidth="1"/>
    <col min="10247" max="10247" width="14.83203125" style="544" customWidth="1"/>
    <col min="10248" max="10259" width="0" style="544" hidden="1" customWidth="1"/>
    <col min="10260" max="10268" width="9.33203125" style="544"/>
    <col min="10269" max="10279" width="0" style="544" hidden="1" customWidth="1"/>
    <col min="10280" max="10292" width="9.33203125" style="544"/>
    <col min="10293" max="10293" width="85.6640625" style="544" customWidth="1"/>
    <col min="10294" max="10496" width="9.33203125" style="544"/>
    <col min="10497" max="10497" width="5" style="544" customWidth="1"/>
    <col min="10498" max="10498" width="16.83203125" style="544" customWidth="1"/>
    <col min="10499" max="10499" width="44.6640625" style="544" customWidth="1"/>
    <col min="10500" max="10500" width="5.5" style="544" customWidth="1"/>
    <col min="10501" max="10501" width="12.5" style="544" customWidth="1"/>
    <col min="10502" max="10502" width="11.5" style="544" customWidth="1"/>
    <col min="10503" max="10503" width="14.83203125" style="544" customWidth="1"/>
    <col min="10504" max="10515" width="0" style="544" hidden="1" customWidth="1"/>
    <col min="10516" max="10524" width="9.33203125" style="544"/>
    <col min="10525" max="10535" width="0" style="544" hidden="1" customWidth="1"/>
    <col min="10536" max="10548" width="9.33203125" style="544"/>
    <col min="10549" max="10549" width="85.6640625" style="544" customWidth="1"/>
    <col min="10550" max="10752" width="9.33203125" style="544"/>
    <col min="10753" max="10753" width="5" style="544" customWidth="1"/>
    <col min="10754" max="10754" width="16.83203125" style="544" customWidth="1"/>
    <col min="10755" max="10755" width="44.6640625" style="544" customWidth="1"/>
    <col min="10756" max="10756" width="5.5" style="544" customWidth="1"/>
    <col min="10757" max="10757" width="12.5" style="544" customWidth="1"/>
    <col min="10758" max="10758" width="11.5" style="544" customWidth="1"/>
    <col min="10759" max="10759" width="14.83203125" style="544" customWidth="1"/>
    <col min="10760" max="10771" width="0" style="544" hidden="1" customWidth="1"/>
    <col min="10772" max="10780" width="9.33203125" style="544"/>
    <col min="10781" max="10791" width="0" style="544" hidden="1" customWidth="1"/>
    <col min="10792" max="10804" width="9.33203125" style="544"/>
    <col min="10805" max="10805" width="85.6640625" style="544" customWidth="1"/>
    <col min="10806" max="11008" width="9.33203125" style="544"/>
    <col min="11009" max="11009" width="5" style="544" customWidth="1"/>
    <col min="11010" max="11010" width="16.83203125" style="544" customWidth="1"/>
    <col min="11011" max="11011" width="44.6640625" style="544" customWidth="1"/>
    <col min="11012" max="11012" width="5.5" style="544" customWidth="1"/>
    <col min="11013" max="11013" width="12.5" style="544" customWidth="1"/>
    <col min="11014" max="11014" width="11.5" style="544" customWidth="1"/>
    <col min="11015" max="11015" width="14.83203125" style="544" customWidth="1"/>
    <col min="11016" max="11027" width="0" style="544" hidden="1" customWidth="1"/>
    <col min="11028" max="11036" width="9.33203125" style="544"/>
    <col min="11037" max="11047" width="0" style="544" hidden="1" customWidth="1"/>
    <col min="11048" max="11060" width="9.33203125" style="544"/>
    <col min="11061" max="11061" width="85.6640625" style="544" customWidth="1"/>
    <col min="11062" max="11264" width="9.33203125" style="544"/>
    <col min="11265" max="11265" width="5" style="544" customWidth="1"/>
    <col min="11266" max="11266" width="16.83203125" style="544" customWidth="1"/>
    <col min="11267" max="11267" width="44.6640625" style="544" customWidth="1"/>
    <col min="11268" max="11268" width="5.5" style="544" customWidth="1"/>
    <col min="11269" max="11269" width="12.5" style="544" customWidth="1"/>
    <col min="11270" max="11270" width="11.5" style="544" customWidth="1"/>
    <col min="11271" max="11271" width="14.83203125" style="544" customWidth="1"/>
    <col min="11272" max="11283" width="0" style="544" hidden="1" customWidth="1"/>
    <col min="11284" max="11292" width="9.33203125" style="544"/>
    <col min="11293" max="11303" width="0" style="544" hidden="1" customWidth="1"/>
    <col min="11304" max="11316" width="9.33203125" style="544"/>
    <col min="11317" max="11317" width="85.6640625" style="544" customWidth="1"/>
    <col min="11318" max="11520" width="9.33203125" style="544"/>
    <col min="11521" max="11521" width="5" style="544" customWidth="1"/>
    <col min="11522" max="11522" width="16.83203125" style="544" customWidth="1"/>
    <col min="11523" max="11523" width="44.6640625" style="544" customWidth="1"/>
    <col min="11524" max="11524" width="5.5" style="544" customWidth="1"/>
    <col min="11525" max="11525" width="12.5" style="544" customWidth="1"/>
    <col min="11526" max="11526" width="11.5" style="544" customWidth="1"/>
    <col min="11527" max="11527" width="14.83203125" style="544" customWidth="1"/>
    <col min="11528" max="11539" width="0" style="544" hidden="1" customWidth="1"/>
    <col min="11540" max="11548" width="9.33203125" style="544"/>
    <col min="11549" max="11559" width="0" style="544" hidden="1" customWidth="1"/>
    <col min="11560" max="11572" width="9.33203125" style="544"/>
    <col min="11573" max="11573" width="85.6640625" style="544" customWidth="1"/>
    <col min="11574" max="11776" width="9.33203125" style="544"/>
    <col min="11777" max="11777" width="5" style="544" customWidth="1"/>
    <col min="11778" max="11778" width="16.83203125" style="544" customWidth="1"/>
    <col min="11779" max="11779" width="44.6640625" style="544" customWidth="1"/>
    <col min="11780" max="11780" width="5.5" style="544" customWidth="1"/>
    <col min="11781" max="11781" width="12.5" style="544" customWidth="1"/>
    <col min="11782" max="11782" width="11.5" style="544" customWidth="1"/>
    <col min="11783" max="11783" width="14.83203125" style="544" customWidth="1"/>
    <col min="11784" max="11795" width="0" style="544" hidden="1" customWidth="1"/>
    <col min="11796" max="11804" width="9.33203125" style="544"/>
    <col min="11805" max="11815" width="0" style="544" hidden="1" customWidth="1"/>
    <col min="11816" max="11828" width="9.33203125" style="544"/>
    <col min="11829" max="11829" width="85.6640625" style="544" customWidth="1"/>
    <col min="11830" max="12032" width="9.33203125" style="544"/>
    <col min="12033" max="12033" width="5" style="544" customWidth="1"/>
    <col min="12034" max="12034" width="16.83203125" style="544" customWidth="1"/>
    <col min="12035" max="12035" width="44.6640625" style="544" customWidth="1"/>
    <col min="12036" max="12036" width="5.5" style="544" customWidth="1"/>
    <col min="12037" max="12037" width="12.5" style="544" customWidth="1"/>
    <col min="12038" max="12038" width="11.5" style="544" customWidth="1"/>
    <col min="12039" max="12039" width="14.83203125" style="544" customWidth="1"/>
    <col min="12040" max="12051" width="0" style="544" hidden="1" customWidth="1"/>
    <col min="12052" max="12060" width="9.33203125" style="544"/>
    <col min="12061" max="12071" width="0" style="544" hidden="1" customWidth="1"/>
    <col min="12072" max="12084" width="9.33203125" style="544"/>
    <col min="12085" max="12085" width="85.6640625" style="544" customWidth="1"/>
    <col min="12086" max="12288" width="9.33203125" style="544"/>
    <col min="12289" max="12289" width="5" style="544" customWidth="1"/>
    <col min="12290" max="12290" width="16.83203125" style="544" customWidth="1"/>
    <col min="12291" max="12291" width="44.6640625" style="544" customWidth="1"/>
    <col min="12292" max="12292" width="5.5" style="544" customWidth="1"/>
    <col min="12293" max="12293" width="12.5" style="544" customWidth="1"/>
    <col min="12294" max="12294" width="11.5" style="544" customWidth="1"/>
    <col min="12295" max="12295" width="14.83203125" style="544" customWidth="1"/>
    <col min="12296" max="12307" width="0" style="544" hidden="1" customWidth="1"/>
    <col min="12308" max="12316" width="9.33203125" style="544"/>
    <col min="12317" max="12327" width="0" style="544" hidden="1" customWidth="1"/>
    <col min="12328" max="12340" width="9.33203125" style="544"/>
    <col min="12341" max="12341" width="85.6640625" style="544" customWidth="1"/>
    <col min="12342" max="12544" width="9.33203125" style="544"/>
    <col min="12545" max="12545" width="5" style="544" customWidth="1"/>
    <col min="12546" max="12546" width="16.83203125" style="544" customWidth="1"/>
    <col min="12547" max="12547" width="44.6640625" style="544" customWidth="1"/>
    <col min="12548" max="12548" width="5.5" style="544" customWidth="1"/>
    <col min="12549" max="12549" width="12.5" style="544" customWidth="1"/>
    <col min="12550" max="12550" width="11.5" style="544" customWidth="1"/>
    <col min="12551" max="12551" width="14.83203125" style="544" customWidth="1"/>
    <col min="12552" max="12563" width="0" style="544" hidden="1" customWidth="1"/>
    <col min="12564" max="12572" width="9.33203125" style="544"/>
    <col min="12573" max="12583" width="0" style="544" hidden="1" customWidth="1"/>
    <col min="12584" max="12596" width="9.33203125" style="544"/>
    <col min="12597" max="12597" width="85.6640625" style="544" customWidth="1"/>
    <col min="12598" max="12800" width="9.33203125" style="544"/>
    <col min="12801" max="12801" width="5" style="544" customWidth="1"/>
    <col min="12802" max="12802" width="16.83203125" style="544" customWidth="1"/>
    <col min="12803" max="12803" width="44.6640625" style="544" customWidth="1"/>
    <col min="12804" max="12804" width="5.5" style="544" customWidth="1"/>
    <col min="12805" max="12805" width="12.5" style="544" customWidth="1"/>
    <col min="12806" max="12806" width="11.5" style="544" customWidth="1"/>
    <col min="12807" max="12807" width="14.83203125" style="544" customWidth="1"/>
    <col min="12808" max="12819" width="0" style="544" hidden="1" customWidth="1"/>
    <col min="12820" max="12828" width="9.33203125" style="544"/>
    <col min="12829" max="12839" width="0" style="544" hidden="1" customWidth="1"/>
    <col min="12840" max="12852" width="9.33203125" style="544"/>
    <col min="12853" max="12853" width="85.6640625" style="544" customWidth="1"/>
    <col min="12854" max="13056" width="9.33203125" style="544"/>
    <col min="13057" max="13057" width="5" style="544" customWidth="1"/>
    <col min="13058" max="13058" width="16.83203125" style="544" customWidth="1"/>
    <col min="13059" max="13059" width="44.6640625" style="544" customWidth="1"/>
    <col min="13060" max="13060" width="5.5" style="544" customWidth="1"/>
    <col min="13061" max="13061" width="12.5" style="544" customWidth="1"/>
    <col min="13062" max="13062" width="11.5" style="544" customWidth="1"/>
    <col min="13063" max="13063" width="14.83203125" style="544" customWidth="1"/>
    <col min="13064" max="13075" width="0" style="544" hidden="1" customWidth="1"/>
    <col min="13076" max="13084" width="9.33203125" style="544"/>
    <col min="13085" max="13095" width="0" style="544" hidden="1" customWidth="1"/>
    <col min="13096" max="13108" width="9.33203125" style="544"/>
    <col min="13109" max="13109" width="85.6640625" style="544" customWidth="1"/>
    <col min="13110" max="13312" width="9.33203125" style="544"/>
    <col min="13313" max="13313" width="5" style="544" customWidth="1"/>
    <col min="13314" max="13314" width="16.83203125" style="544" customWidth="1"/>
    <col min="13315" max="13315" width="44.6640625" style="544" customWidth="1"/>
    <col min="13316" max="13316" width="5.5" style="544" customWidth="1"/>
    <col min="13317" max="13317" width="12.5" style="544" customWidth="1"/>
    <col min="13318" max="13318" width="11.5" style="544" customWidth="1"/>
    <col min="13319" max="13319" width="14.83203125" style="544" customWidth="1"/>
    <col min="13320" max="13331" width="0" style="544" hidden="1" customWidth="1"/>
    <col min="13332" max="13340" width="9.33203125" style="544"/>
    <col min="13341" max="13351" width="0" style="544" hidden="1" customWidth="1"/>
    <col min="13352" max="13364" width="9.33203125" style="544"/>
    <col min="13365" max="13365" width="85.6640625" style="544" customWidth="1"/>
    <col min="13366" max="13568" width="9.33203125" style="544"/>
    <col min="13569" max="13569" width="5" style="544" customWidth="1"/>
    <col min="13570" max="13570" width="16.83203125" style="544" customWidth="1"/>
    <col min="13571" max="13571" width="44.6640625" style="544" customWidth="1"/>
    <col min="13572" max="13572" width="5.5" style="544" customWidth="1"/>
    <col min="13573" max="13573" width="12.5" style="544" customWidth="1"/>
    <col min="13574" max="13574" width="11.5" style="544" customWidth="1"/>
    <col min="13575" max="13575" width="14.83203125" style="544" customWidth="1"/>
    <col min="13576" max="13587" width="0" style="544" hidden="1" customWidth="1"/>
    <col min="13588" max="13596" width="9.33203125" style="544"/>
    <col min="13597" max="13607" width="0" style="544" hidden="1" customWidth="1"/>
    <col min="13608" max="13620" width="9.33203125" style="544"/>
    <col min="13621" max="13621" width="85.6640625" style="544" customWidth="1"/>
    <col min="13622" max="13824" width="9.33203125" style="544"/>
    <col min="13825" max="13825" width="5" style="544" customWidth="1"/>
    <col min="13826" max="13826" width="16.83203125" style="544" customWidth="1"/>
    <col min="13827" max="13827" width="44.6640625" style="544" customWidth="1"/>
    <col min="13828" max="13828" width="5.5" style="544" customWidth="1"/>
    <col min="13829" max="13829" width="12.5" style="544" customWidth="1"/>
    <col min="13830" max="13830" width="11.5" style="544" customWidth="1"/>
    <col min="13831" max="13831" width="14.83203125" style="544" customWidth="1"/>
    <col min="13832" max="13843" width="0" style="544" hidden="1" customWidth="1"/>
    <col min="13844" max="13852" width="9.33203125" style="544"/>
    <col min="13853" max="13863" width="0" style="544" hidden="1" customWidth="1"/>
    <col min="13864" max="13876" width="9.33203125" style="544"/>
    <col min="13877" max="13877" width="85.6640625" style="544" customWidth="1"/>
    <col min="13878" max="14080" width="9.33203125" style="544"/>
    <col min="14081" max="14081" width="5" style="544" customWidth="1"/>
    <col min="14082" max="14082" width="16.83203125" style="544" customWidth="1"/>
    <col min="14083" max="14083" width="44.6640625" style="544" customWidth="1"/>
    <col min="14084" max="14084" width="5.5" style="544" customWidth="1"/>
    <col min="14085" max="14085" width="12.5" style="544" customWidth="1"/>
    <col min="14086" max="14086" width="11.5" style="544" customWidth="1"/>
    <col min="14087" max="14087" width="14.83203125" style="544" customWidth="1"/>
    <col min="14088" max="14099" width="0" style="544" hidden="1" customWidth="1"/>
    <col min="14100" max="14108" width="9.33203125" style="544"/>
    <col min="14109" max="14119" width="0" style="544" hidden="1" customWidth="1"/>
    <col min="14120" max="14132" width="9.33203125" style="544"/>
    <col min="14133" max="14133" width="85.6640625" style="544" customWidth="1"/>
    <col min="14134" max="14336" width="9.33203125" style="544"/>
    <col min="14337" max="14337" width="5" style="544" customWidth="1"/>
    <col min="14338" max="14338" width="16.83203125" style="544" customWidth="1"/>
    <col min="14339" max="14339" width="44.6640625" style="544" customWidth="1"/>
    <col min="14340" max="14340" width="5.5" style="544" customWidth="1"/>
    <col min="14341" max="14341" width="12.5" style="544" customWidth="1"/>
    <col min="14342" max="14342" width="11.5" style="544" customWidth="1"/>
    <col min="14343" max="14343" width="14.83203125" style="544" customWidth="1"/>
    <col min="14344" max="14355" width="0" style="544" hidden="1" customWidth="1"/>
    <col min="14356" max="14364" width="9.33203125" style="544"/>
    <col min="14365" max="14375" width="0" style="544" hidden="1" customWidth="1"/>
    <col min="14376" max="14388" width="9.33203125" style="544"/>
    <col min="14389" max="14389" width="85.6640625" style="544" customWidth="1"/>
    <col min="14390" max="14592" width="9.33203125" style="544"/>
    <col min="14593" max="14593" width="5" style="544" customWidth="1"/>
    <col min="14594" max="14594" width="16.83203125" style="544" customWidth="1"/>
    <col min="14595" max="14595" width="44.6640625" style="544" customWidth="1"/>
    <col min="14596" max="14596" width="5.5" style="544" customWidth="1"/>
    <col min="14597" max="14597" width="12.5" style="544" customWidth="1"/>
    <col min="14598" max="14598" width="11.5" style="544" customWidth="1"/>
    <col min="14599" max="14599" width="14.83203125" style="544" customWidth="1"/>
    <col min="14600" max="14611" width="0" style="544" hidden="1" customWidth="1"/>
    <col min="14612" max="14620" width="9.33203125" style="544"/>
    <col min="14621" max="14631" width="0" style="544" hidden="1" customWidth="1"/>
    <col min="14632" max="14644" width="9.33203125" style="544"/>
    <col min="14645" max="14645" width="85.6640625" style="544" customWidth="1"/>
    <col min="14646" max="14848" width="9.33203125" style="544"/>
    <col min="14849" max="14849" width="5" style="544" customWidth="1"/>
    <col min="14850" max="14850" width="16.83203125" style="544" customWidth="1"/>
    <col min="14851" max="14851" width="44.6640625" style="544" customWidth="1"/>
    <col min="14852" max="14852" width="5.5" style="544" customWidth="1"/>
    <col min="14853" max="14853" width="12.5" style="544" customWidth="1"/>
    <col min="14854" max="14854" width="11.5" style="544" customWidth="1"/>
    <col min="14855" max="14855" width="14.83203125" style="544" customWidth="1"/>
    <col min="14856" max="14867" width="0" style="544" hidden="1" customWidth="1"/>
    <col min="14868" max="14876" width="9.33203125" style="544"/>
    <col min="14877" max="14887" width="0" style="544" hidden="1" customWidth="1"/>
    <col min="14888" max="14900" width="9.33203125" style="544"/>
    <col min="14901" max="14901" width="85.6640625" style="544" customWidth="1"/>
    <col min="14902" max="15104" width="9.33203125" style="544"/>
    <col min="15105" max="15105" width="5" style="544" customWidth="1"/>
    <col min="15106" max="15106" width="16.83203125" style="544" customWidth="1"/>
    <col min="15107" max="15107" width="44.6640625" style="544" customWidth="1"/>
    <col min="15108" max="15108" width="5.5" style="544" customWidth="1"/>
    <col min="15109" max="15109" width="12.5" style="544" customWidth="1"/>
    <col min="15110" max="15110" width="11.5" style="544" customWidth="1"/>
    <col min="15111" max="15111" width="14.83203125" style="544" customWidth="1"/>
    <col min="15112" max="15123" width="0" style="544" hidden="1" customWidth="1"/>
    <col min="15124" max="15132" width="9.33203125" style="544"/>
    <col min="15133" max="15143" width="0" style="544" hidden="1" customWidth="1"/>
    <col min="15144" max="15156" width="9.33203125" style="544"/>
    <col min="15157" max="15157" width="85.6640625" style="544" customWidth="1"/>
    <col min="15158" max="15360" width="9.33203125" style="544"/>
    <col min="15361" max="15361" width="5" style="544" customWidth="1"/>
    <col min="15362" max="15362" width="16.83203125" style="544" customWidth="1"/>
    <col min="15363" max="15363" width="44.6640625" style="544" customWidth="1"/>
    <col min="15364" max="15364" width="5.5" style="544" customWidth="1"/>
    <col min="15365" max="15365" width="12.5" style="544" customWidth="1"/>
    <col min="15366" max="15366" width="11.5" style="544" customWidth="1"/>
    <col min="15367" max="15367" width="14.83203125" style="544" customWidth="1"/>
    <col min="15368" max="15379" width="0" style="544" hidden="1" customWidth="1"/>
    <col min="15380" max="15388" width="9.33203125" style="544"/>
    <col min="15389" max="15399" width="0" style="544" hidden="1" customWidth="1"/>
    <col min="15400" max="15412" width="9.33203125" style="544"/>
    <col min="15413" max="15413" width="85.6640625" style="544" customWidth="1"/>
    <col min="15414" max="15616" width="9.33203125" style="544"/>
    <col min="15617" max="15617" width="5" style="544" customWidth="1"/>
    <col min="15618" max="15618" width="16.83203125" style="544" customWidth="1"/>
    <col min="15619" max="15619" width="44.6640625" style="544" customWidth="1"/>
    <col min="15620" max="15620" width="5.5" style="544" customWidth="1"/>
    <col min="15621" max="15621" width="12.5" style="544" customWidth="1"/>
    <col min="15622" max="15622" width="11.5" style="544" customWidth="1"/>
    <col min="15623" max="15623" width="14.83203125" style="544" customWidth="1"/>
    <col min="15624" max="15635" width="0" style="544" hidden="1" customWidth="1"/>
    <col min="15636" max="15644" width="9.33203125" style="544"/>
    <col min="15645" max="15655" width="0" style="544" hidden="1" customWidth="1"/>
    <col min="15656" max="15668" width="9.33203125" style="544"/>
    <col min="15669" max="15669" width="85.6640625" style="544" customWidth="1"/>
    <col min="15670" max="15872" width="9.33203125" style="544"/>
    <col min="15873" max="15873" width="5" style="544" customWidth="1"/>
    <col min="15874" max="15874" width="16.83203125" style="544" customWidth="1"/>
    <col min="15875" max="15875" width="44.6640625" style="544" customWidth="1"/>
    <col min="15876" max="15876" width="5.5" style="544" customWidth="1"/>
    <col min="15877" max="15877" width="12.5" style="544" customWidth="1"/>
    <col min="15878" max="15878" width="11.5" style="544" customWidth="1"/>
    <col min="15879" max="15879" width="14.83203125" style="544" customWidth="1"/>
    <col min="15880" max="15891" width="0" style="544" hidden="1" customWidth="1"/>
    <col min="15892" max="15900" width="9.33203125" style="544"/>
    <col min="15901" max="15911" width="0" style="544" hidden="1" customWidth="1"/>
    <col min="15912" max="15924" width="9.33203125" style="544"/>
    <col min="15925" max="15925" width="85.6640625" style="544" customWidth="1"/>
    <col min="15926" max="16128" width="9.33203125" style="544"/>
    <col min="16129" max="16129" width="5" style="544" customWidth="1"/>
    <col min="16130" max="16130" width="16.83203125" style="544" customWidth="1"/>
    <col min="16131" max="16131" width="44.6640625" style="544" customWidth="1"/>
    <col min="16132" max="16132" width="5.5" style="544" customWidth="1"/>
    <col min="16133" max="16133" width="12.5" style="544" customWidth="1"/>
    <col min="16134" max="16134" width="11.5" style="544" customWidth="1"/>
    <col min="16135" max="16135" width="14.83203125" style="544" customWidth="1"/>
    <col min="16136" max="16147" width="0" style="544" hidden="1" customWidth="1"/>
    <col min="16148" max="16156" width="9.33203125" style="544"/>
    <col min="16157" max="16167" width="0" style="544" hidden="1" customWidth="1"/>
    <col min="16168" max="16180" width="9.33203125" style="544"/>
    <col min="16181" max="16181" width="85.6640625" style="544" customWidth="1"/>
    <col min="16182" max="16384" width="9.33203125" style="544"/>
  </cols>
  <sheetData>
    <row r="1" spans="1:60" ht="15.75">
      <c r="A1" s="940" t="s">
        <v>1398</v>
      </c>
      <c r="B1" s="941"/>
      <c r="C1" s="941"/>
      <c r="D1" s="941"/>
      <c r="E1" s="941"/>
      <c r="F1" s="941"/>
      <c r="G1" s="942"/>
    </row>
    <row r="2" spans="1:60" ht="24.75" customHeight="1">
      <c r="A2" s="545" t="s">
        <v>1399</v>
      </c>
      <c r="B2" s="546"/>
      <c r="C2" s="943" t="s">
        <v>1400</v>
      </c>
      <c r="D2" s="944"/>
      <c r="E2" s="944"/>
      <c r="F2" s="944"/>
      <c r="G2" s="945"/>
    </row>
    <row r="3" spans="1:60" ht="24.75" customHeight="1">
      <c r="A3" s="545" t="s">
        <v>1401</v>
      </c>
      <c r="B3" s="547"/>
      <c r="C3" s="946"/>
      <c r="D3" s="947"/>
      <c r="E3" s="947"/>
      <c r="F3" s="947"/>
      <c r="G3" s="948"/>
    </row>
    <row r="4" spans="1:60" ht="24.75" customHeight="1">
      <c r="A4" s="548" t="s">
        <v>1402</v>
      </c>
      <c r="B4" s="549"/>
      <c r="C4" s="949" t="s">
        <v>1403</v>
      </c>
      <c r="D4" s="950"/>
      <c r="E4" s="950"/>
      <c r="F4" s="950"/>
      <c r="G4" s="951"/>
    </row>
    <row r="5" spans="1:60">
      <c r="A5" s="550"/>
      <c r="D5" s="552"/>
      <c r="G5" s="553"/>
    </row>
    <row r="6" spans="1:60" ht="51">
      <c r="A6" s="554" t="s">
        <v>1404</v>
      </c>
      <c r="B6" s="555" t="s">
        <v>1405</v>
      </c>
      <c r="C6" s="555" t="s">
        <v>1406</v>
      </c>
      <c r="D6" s="556" t="s">
        <v>36</v>
      </c>
      <c r="E6" s="557" t="s">
        <v>1407</v>
      </c>
      <c r="F6" s="558" t="s">
        <v>1408</v>
      </c>
      <c r="G6" s="559" t="s">
        <v>1150</v>
      </c>
      <c r="H6" s="560" t="s">
        <v>1409</v>
      </c>
      <c r="I6" s="561" t="s">
        <v>1410</v>
      </c>
      <c r="J6" s="561" t="s">
        <v>1411</v>
      </c>
      <c r="K6" s="561" t="s">
        <v>1412</v>
      </c>
      <c r="L6" s="561" t="s">
        <v>16</v>
      </c>
      <c r="M6" s="561" t="s">
        <v>1413</v>
      </c>
      <c r="N6" s="561" t="s">
        <v>1414</v>
      </c>
      <c r="O6" s="561" t="s">
        <v>1415</v>
      </c>
      <c r="P6" s="561" t="s">
        <v>1416</v>
      </c>
      <c r="Q6" s="561" t="s">
        <v>1417</v>
      </c>
      <c r="R6" s="561" t="s">
        <v>1418</v>
      </c>
      <c r="S6" s="561" t="s">
        <v>1419</v>
      </c>
    </row>
    <row r="7" spans="1:60">
      <c r="A7" s="562" t="s">
        <v>1420</v>
      </c>
      <c r="B7" s="563"/>
      <c r="C7" s="564" t="s">
        <v>1421</v>
      </c>
      <c r="D7" s="565"/>
      <c r="E7" s="566"/>
      <c r="F7" s="567"/>
      <c r="G7" s="568">
        <f>SUM(G8:G38)</f>
        <v>0</v>
      </c>
      <c r="H7" s="569"/>
      <c r="I7" s="567">
        <f>SUM(I8:I29)</f>
        <v>0</v>
      </c>
      <c r="J7" s="567"/>
      <c r="K7" s="567">
        <f>SUM(K8:K29)</f>
        <v>0</v>
      </c>
      <c r="L7" s="567"/>
      <c r="M7" s="567">
        <f>SUM(M8:M29)</f>
        <v>0</v>
      </c>
      <c r="N7" s="567"/>
      <c r="O7" s="567">
        <f>SUM(O8:O29)</f>
        <v>0</v>
      </c>
      <c r="P7" s="567"/>
      <c r="Q7" s="567">
        <f>SUM(Q8:Q29)</f>
        <v>0</v>
      </c>
      <c r="R7" s="570"/>
      <c r="S7" s="567"/>
    </row>
    <row r="8" spans="1:60" ht="22.5" outlineLevel="1">
      <c r="A8" s="571">
        <v>1</v>
      </c>
      <c r="B8" s="572"/>
      <c r="C8" s="573" t="s">
        <v>1422</v>
      </c>
      <c r="D8" s="574" t="s">
        <v>87</v>
      </c>
      <c r="E8" s="575">
        <v>19</v>
      </c>
      <c r="F8" s="576"/>
      <c r="G8" s="577">
        <f>ROUND(E8*F8,2)</f>
        <v>0</v>
      </c>
      <c r="H8" s="578"/>
      <c r="I8" s="579">
        <f t="shared" ref="I8:I19" si="0">ROUND(E8*H8,2)</f>
        <v>0</v>
      </c>
      <c r="J8" s="580"/>
      <c r="K8" s="579">
        <f t="shared" ref="K8:K19" si="1">ROUND(E8*J8,2)</f>
        <v>0</v>
      </c>
      <c r="L8" s="579">
        <v>21</v>
      </c>
      <c r="M8" s="579">
        <f>G8*(1+L8/100)</f>
        <v>0</v>
      </c>
      <c r="N8" s="579">
        <v>0</v>
      </c>
      <c r="O8" s="579">
        <f>ROUND(E8*N8,2)</f>
        <v>0</v>
      </c>
      <c r="P8" s="579">
        <v>0</v>
      </c>
      <c r="Q8" s="579">
        <f>ROUND(E8*P8,2)</f>
        <v>0</v>
      </c>
      <c r="R8" s="581"/>
      <c r="S8" s="579" t="s">
        <v>1423</v>
      </c>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582"/>
      <c r="BD8" s="582"/>
      <c r="BE8" s="582"/>
      <c r="BF8" s="582"/>
      <c r="BG8" s="582"/>
      <c r="BH8" s="582"/>
    </row>
    <row r="9" spans="1:60" ht="67.5" outlineLevel="1">
      <c r="A9" s="571">
        <v>2</v>
      </c>
      <c r="B9" s="572"/>
      <c r="C9" s="573" t="s">
        <v>1424</v>
      </c>
      <c r="D9" s="574" t="s">
        <v>152</v>
      </c>
      <c r="E9" s="583">
        <v>1</v>
      </c>
      <c r="F9" s="576"/>
      <c r="G9" s="577">
        <f>ROUND(E9*F9,2)</f>
        <v>0</v>
      </c>
      <c r="H9" s="578"/>
      <c r="I9" s="579"/>
      <c r="J9" s="580"/>
      <c r="K9" s="579"/>
      <c r="L9" s="579"/>
      <c r="M9" s="579"/>
      <c r="N9" s="579"/>
      <c r="O9" s="579"/>
      <c r="P9" s="579"/>
      <c r="Q9" s="579"/>
      <c r="R9" s="581"/>
      <c r="S9" s="579"/>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2"/>
      <c r="AY9" s="582"/>
      <c r="AZ9" s="582"/>
      <c r="BA9" s="582"/>
      <c r="BB9" s="582"/>
      <c r="BC9" s="582"/>
      <c r="BD9" s="582"/>
      <c r="BE9" s="582"/>
      <c r="BF9" s="582"/>
      <c r="BG9" s="582"/>
      <c r="BH9" s="582"/>
    </row>
    <row r="10" spans="1:60" outlineLevel="1">
      <c r="A10" s="571">
        <v>3</v>
      </c>
      <c r="B10" s="572"/>
      <c r="C10" s="573" t="s">
        <v>1425</v>
      </c>
      <c r="D10" s="574" t="s">
        <v>87</v>
      </c>
      <c r="E10" s="583">
        <v>65</v>
      </c>
      <c r="F10" s="576"/>
      <c r="G10" s="577">
        <f t="shared" ref="G10:G38" si="2">ROUND(E10*F10,2)</f>
        <v>0</v>
      </c>
      <c r="H10" s="578"/>
      <c r="I10" s="579"/>
      <c r="J10" s="580"/>
      <c r="K10" s="579"/>
      <c r="L10" s="579"/>
      <c r="M10" s="579"/>
      <c r="N10" s="579"/>
      <c r="O10" s="579"/>
      <c r="P10" s="579"/>
      <c r="Q10" s="579"/>
      <c r="R10" s="581"/>
      <c r="S10" s="579"/>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row>
    <row r="11" spans="1:60" outlineLevel="1">
      <c r="A11" s="571">
        <v>4</v>
      </c>
      <c r="B11" s="572"/>
      <c r="C11" s="573" t="s">
        <v>1426</v>
      </c>
      <c r="D11" s="574" t="s">
        <v>87</v>
      </c>
      <c r="E11" s="583">
        <v>42</v>
      </c>
      <c r="F11" s="576"/>
      <c r="G11" s="577">
        <f t="shared" si="2"/>
        <v>0</v>
      </c>
      <c r="H11" s="578"/>
      <c r="I11" s="579"/>
      <c r="J11" s="580"/>
      <c r="K11" s="579"/>
      <c r="L11" s="579"/>
      <c r="M11" s="579"/>
      <c r="N11" s="579"/>
      <c r="O11" s="579"/>
      <c r="P11" s="579"/>
      <c r="Q11" s="579"/>
      <c r="R11" s="581"/>
      <c r="S11" s="579"/>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row>
    <row r="12" spans="1:60" outlineLevel="1">
      <c r="A12" s="571">
        <v>5</v>
      </c>
      <c r="B12" s="572"/>
      <c r="C12" s="573" t="s">
        <v>1427</v>
      </c>
      <c r="D12" s="574" t="s">
        <v>87</v>
      </c>
      <c r="E12" s="583">
        <v>42</v>
      </c>
      <c r="F12" s="576"/>
      <c r="G12" s="577">
        <f t="shared" si="2"/>
        <v>0</v>
      </c>
      <c r="H12" s="578"/>
      <c r="I12" s="579"/>
      <c r="J12" s="580"/>
      <c r="K12" s="579"/>
      <c r="L12" s="579"/>
      <c r="M12" s="579"/>
      <c r="N12" s="579"/>
      <c r="O12" s="579"/>
      <c r="P12" s="579"/>
      <c r="Q12" s="579"/>
      <c r="R12" s="581"/>
      <c r="S12" s="579"/>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2"/>
      <c r="AZ12" s="582"/>
      <c r="BA12" s="582"/>
      <c r="BB12" s="582"/>
      <c r="BC12" s="582"/>
      <c r="BD12" s="582"/>
      <c r="BE12" s="582"/>
      <c r="BF12" s="582"/>
      <c r="BG12" s="582"/>
      <c r="BH12" s="582"/>
    </row>
    <row r="13" spans="1:60" ht="22.5" outlineLevel="1">
      <c r="A13" s="571">
        <v>6</v>
      </c>
      <c r="B13" s="572"/>
      <c r="C13" s="573" t="s">
        <v>1428</v>
      </c>
      <c r="D13" s="574" t="s">
        <v>143</v>
      </c>
      <c r="E13" s="583">
        <v>130</v>
      </c>
      <c r="F13" s="576"/>
      <c r="G13" s="577">
        <f t="shared" si="2"/>
        <v>0</v>
      </c>
      <c r="H13" s="578"/>
      <c r="I13" s="579"/>
      <c r="J13" s="580"/>
      <c r="K13" s="579"/>
      <c r="L13" s="579"/>
      <c r="M13" s="579"/>
      <c r="N13" s="579"/>
      <c r="O13" s="579"/>
      <c r="P13" s="579"/>
      <c r="Q13" s="579"/>
      <c r="R13" s="581"/>
      <c r="S13" s="579"/>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2"/>
      <c r="AS13" s="582"/>
      <c r="AT13" s="582"/>
      <c r="AU13" s="582"/>
      <c r="AV13" s="582"/>
      <c r="AW13" s="582"/>
      <c r="AX13" s="582"/>
      <c r="AY13" s="582"/>
      <c r="AZ13" s="582"/>
      <c r="BA13" s="582"/>
      <c r="BB13" s="582"/>
      <c r="BC13" s="582"/>
      <c r="BD13" s="582"/>
      <c r="BE13" s="582"/>
      <c r="BF13" s="582"/>
      <c r="BG13" s="582"/>
      <c r="BH13" s="582"/>
    </row>
    <row r="14" spans="1:60" ht="22.5" outlineLevel="1">
      <c r="A14" s="571">
        <v>7</v>
      </c>
      <c r="B14" s="572"/>
      <c r="C14" s="573" t="s">
        <v>1429</v>
      </c>
      <c r="D14" s="574" t="s">
        <v>143</v>
      </c>
      <c r="E14" s="583">
        <v>84</v>
      </c>
      <c r="F14" s="576"/>
      <c r="G14" s="584">
        <f t="shared" si="2"/>
        <v>0</v>
      </c>
      <c r="H14" s="578"/>
      <c r="I14" s="579"/>
      <c r="J14" s="580"/>
      <c r="K14" s="579"/>
      <c r="L14" s="579"/>
      <c r="M14" s="579"/>
      <c r="N14" s="579"/>
      <c r="O14" s="579"/>
      <c r="P14" s="579"/>
      <c r="Q14" s="579"/>
      <c r="R14" s="581"/>
      <c r="S14" s="579"/>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row>
    <row r="15" spans="1:60" ht="22.5" outlineLevel="1">
      <c r="A15" s="571">
        <v>8</v>
      </c>
      <c r="B15" s="572"/>
      <c r="C15" s="573" t="s">
        <v>1430</v>
      </c>
      <c r="D15" s="574" t="s">
        <v>143</v>
      </c>
      <c r="E15" s="583">
        <v>84</v>
      </c>
      <c r="F15" s="576"/>
      <c r="G15" s="584">
        <f t="shared" si="2"/>
        <v>0</v>
      </c>
      <c r="H15" s="578"/>
      <c r="I15" s="579"/>
      <c r="J15" s="580"/>
      <c r="K15" s="579"/>
      <c r="L15" s="579"/>
      <c r="M15" s="579"/>
      <c r="N15" s="579"/>
      <c r="O15" s="579"/>
      <c r="P15" s="579"/>
      <c r="Q15" s="579"/>
      <c r="R15" s="581"/>
      <c r="S15" s="579"/>
      <c r="T15" s="582"/>
      <c r="U15" s="582"/>
      <c r="V15" s="582"/>
      <c r="W15" s="582"/>
      <c r="X15" s="582"/>
      <c r="Y15" s="582"/>
      <c r="Z15" s="582"/>
      <c r="AA15" s="582"/>
      <c r="AB15" s="582"/>
      <c r="AC15" s="582"/>
      <c r="AD15" s="582"/>
      <c r="AE15" s="582"/>
      <c r="AF15" s="582"/>
      <c r="AG15" s="582"/>
      <c r="AH15" s="582"/>
      <c r="AI15" s="582"/>
      <c r="AJ15" s="582"/>
      <c r="AK15" s="582"/>
      <c r="AL15" s="582"/>
      <c r="AM15" s="582"/>
      <c r="AN15" s="582"/>
      <c r="AO15" s="582"/>
      <c r="AP15" s="582"/>
      <c r="AQ15" s="582"/>
      <c r="AR15" s="582"/>
      <c r="AS15" s="582"/>
      <c r="AT15" s="582"/>
      <c r="AU15" s="582"/>
      <c r="AV15" s="582"/>
      <c r="AW15" s="582"/>
      <c r="AX15" s="582"/>
      <c r="AY15" s="582"/>
      <c r="AZ15" s="582"/>
      <c r="BA15" s="582"/>
      <c r="BB15" s="582"/>
      <c r="BC15" s="582"/>
      <c r="BD15" s="582"/>
      <c r="BE15" s="582"/>
      <c r="BF15" s="582"/>
      <c r="BG15" s="582"/>
      <c r="BH15" s="582"/>
    </row>
    <row r="16" spans="1:60" outlineLevel="1">
      <c r="A16" s="571">
        <v>9</v>
      </c>
      <c r="B16" s="572"/>
      <c r="C16" s="585" t="s">
        <v>1431</v>
      </c>
      <c r="D16" s="586" t="s">
        <v>87</v>
      </c>
      <c r="E16" s="587">
        <v>1</v>
      </c>
      <c r="F16" s="588"/>
      <c r="G16" s="584">
        <f t="shared" si="2"/>
        <v>0</v>
      </c>
      <c r="H16" s="578"/>
      <c r="I16" s="579"/>
      <c r="J16" s="580"/>
      <c r="K16" s="579"/>
      <c r="L16" s="579"/>
      <c r="M16" s="579"/>
      <c r="N16" s="579"/>
      <c r="O16" s="579"/>
      <c r="P16" s="579"/>
      <c r="Q16" s="579"/>
      <c r="R16" s="581"/>
      <c r="S16" s="579"/>
      <c r="T16" s="582"/>
      <c r="U16" s="582"/>
      <c r="V16" s="582"/>
      <c r="W16" s="582"/>
      <c r="X16" s="582"/>
      <c r="Y16" s="582"/>
      <c r="Z16" s="582"/>
      <c r="AA16" s="582"/>
      <c r="AB16" s="582"/>
      <c r="AC16" s="582"/>
      <c r="AD16" s="582"/>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c r="BF16" s="582"/>
      <c r="BG16" s="582"/>
      <c r="BH16" s="582"/>
    </row>
    <row r="17" spans="1:60" ht="22.5" outlineLevel="1">
      <c r="A17" s="571">
        <v>10</v>
      </c>
      <c r="B17" s="572"/>
      <c r="C17" s="573" t="s">
        <v>1432</v>
      </c>
      <c r="D17" s="574" t="s">
        <v>143</v>
      </c>
      <c r="E17" s="575">
        <v>1</v>
      </c>
      <c r="F17" s="576"/>
      <c r="G17" s="584">
        <f t="shared" si="2"/>
        <v>0</v>
      </c>
      <c r="H17" s="578"/>
      <c r="I17" s="579"/>
      <c r="J17" s="580"/>
      <c r="K17" s="579"/>
      <c r="L17" s="579"/>
      <c r="M17" s="579"/>
      <c r="N17" s="579"/>
      <c r="O17" s="579"/>
      <c r="P17" s="579"/>
      <c r="Q17" s="579"/>
      <c r="R17" s="581"/>
      <c r="S17" s="579"/>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c r="BF17" s="582"/>
      <c r="BG17" s="582"/>
      <c r="BH17" s="582"/>
    </row>
    <row r="18" spans="1:60" outlineLevel="1">
      <c r="A18" s="571">
        <v>11</v>
      </c>
      <c r="B18" s="572"/>
      <c r="C18" s="573" t="s">
        <v>1433</v>
      </c>
      <c r="D18" s="574" t="s">
        <v>143</v>
      </c>
      <c r="E18" s="575">
        <v>1</v>
      </c>
      <c r="F18" s="576"/>
      <c r="G18" s="584">
        <f t="shared" si="2"/>
        <v>0</v>
      </c>
      <c r="H18" s="578"/>
      <c r="I18" s="579"/>
      <c r="J18" s="580"/>
      <c r="K18" s="579"/>
      <c r="L18" s="579"/>
      <c r="M18" s="579"/>
      <c r="N18" s="579"/>
      <c r="O18" s="579"/>
      <c r="P18" s="579"/>
      <c r="Q18" s="579"/>
      <c r="R18" s="581"/>
      <c r="S18" s="579"/>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582"/>
      <c r="AQ18" s="582"/>
      <c r="AR18" s="582"/>
      <c r="AS18" s="582"/>
      <c r="AT18" s="582"/>
      <c r="AU18" s="582"/>
      <c r="AV18" s="582"/>
      <c r="AW18" s="582"/>
      <c r="AX18" s="582"/>
      <c r="AY18" s="582"/>
      <c r="AZ18" s="582"/>
      <c r="BA18" s="582"/>
      <c r="BB18" s="582"/>
      <c r="BC18" s="582"/>
      <c r="BD18" s="582"/>
      <c r="BE18" s="582"/>
      <c r="BF18" s="582"/>
      <c r="BG18" s="582"/>
      <c r="BH18" s="582"/>
    </row>
    <row r="19" spans="1:60" ht="22.5" outlineLevel="1">
      <c r="A19" s="571">
        <v>12</v>
      </c>
      <c r="B19" s="572"/>
      <c r="C19" s="589" t="s">
        <v>1434</v>
      </c>
      <c r="D19" s="590" t="s">
        <v>87</v>
      </c>
      <c r="E19" s="591">
        <v>19</v>
      </c>
      <c r="F19" s="592"/>
      <c r="G19" s="584">
        <f t="shared" si="2"/>
        <v>0</v>
      </c>
      <c r="H19" s="578"/>
      <c r="I19" s="579">
        <f t="shared" si="0"/>
        <v>0</v>
      </c>
      <c r="J19" s="580"/>
      <c r="K19" s="579">
        <f t="shared" si="1"/>
        <v>0</v>
      </c>
      <c r="L19" s="579">
        <v>21</v>
      </c>
      <c r="M19" s="579">
        <f>G19*(1+L19/100)</f>
        <v>0</v>
      </c>
      <c r="N19" s="579">
        <v>0</v>
      </c>
      <c r="O19" s="579">
        <f>ROUND(E19*N19,2)</f>
        <v>0</v>
      </c>
      <c r="P19" s="579">
        <v>0</v>
      </c>
      <c r="Q19" s="579">
        <f>ROUND(E19*P19,2)</f>
        <v>0</v>
      </c>
      <c r="R19" s="581"/>
      <c r="S19" s="579" t="s">
        <v>1423</v>
      </c>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c r="BF19" s="582"/>
      <c r="BG19" s="582"/>
      <c r="BH19" s="582"/>
    </row>
    <row r="20" spans="1:60" ht="22.5" outlineLevel="1">
      <c r="A20" s="571">
        <v>13</v>
      </c>
      <c r="B20" s="572"/>
      <c r="C20" s="573" t="s">
        <v>1435</v>
      </c>
      <c r="D20" s="574" t="s">
        <v>87</v>
      </c>
      <c r="E20" s="575">
        <v>16</v>
      </c>
      <c r="F20" s="576"/>
      <c r="G20" s="584">
        <f t="shared" si="2"/>
        <v>0</v>
      </c>
      <c r="H20" s="578"/>
      <c r="I20" s="579"/>
      <c r="J20" s="580"/>
      <c r="K20" s="579"/>
      <c r="L20" s="579"/>
      <c r="M20" s="579"/>
      <c r="N20" s="579"/>
      <c r="O20" s="579"/>
      <c r="P20" s="579"/>
      <c r="Q20" s="579"/>
      <c r="R20" s="581"/>
      <c r="S20" s="579"/>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row>
    <row r="21" spans="1:60" ht="22.5" customHeight="1" outlineLevel="1">
      <c r="A21" s="571">
        <v>14</v>
      </c>
      <c r="B21" s="572"/>
      <c r="C21" s="593" t="s">
        <v>1436</v>
      </c>
      <c r="D21" s="594"/>
      <c r="E21" s="952" t="s">
        <v>1437</v>
      </c>
      <c r="F21" s="953"/>
      <c r="G21" s="584"/>
      <c r="H21" s="578"/>
      <c r="I21" s="579"/>
      <c r="J21" s="580"/>
      <c r="K21" s="579"/>
      <c r="L21" s="579"/>
      <c r="M21" s="579"/>
      <c r="N21" s="579"/>
      <c r="O21" s="579"/>
      <c r="P21" s="579"/>
      <c r="Q21" s="579"/>
      <c r="R21" s="581"/>
      <c r="S21" s="579"/>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row>
    <row r="22" spans="1:60" outlineLevel="1">
      <c r="A22" s="571">
        <v>15</v>
      </c>
      <c r="B22" s="572"/>
      <c r="C22" s="593" t="s">
        <v>1438</v>
      </c>
      <c r="D22" s="594" t="s">
        <v>143</v>
      </c>
      <c r="E22" s="595">
        <v>9</v>
      </c>
      <c r="F22" s="596"/>
      <c r="G22" s="584">
        <f t="shared" si="2"/>
        <v>0</v>
      </c>
      <c r="H22" s="578"/>
      <c r="I22" s="579"/>
      <c r="J22" s="580"/>
      <c r="K22" s="579"/>
      <c r="L22" s="579"/>
      <c r="M22" s="579"/>
      <c r="N22" s="579"/>
      <c r="O22" s="579"/>
      <c r="P22" s="579"/>
      <c r="Q22" s="579"/>
      <c r="R22" s="581"/>
      <c r="S22" s="579"/>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2"/>
    </row>
    <row r="23" spans="1:60" outlineLevel="1">
      <c r="A23" s="571">
        <v>16</v>
      </c>
      <c r="B23" s="572"/>
      <c r="C23" s="593" t="s">
        <v>1439</v>
      </c>
      <c r="D23" s="594" t="s">
        <v>143</v>
      </c>
      <c r="E23" s="595">
        <v>4</v>
      </c>
      <c r="F23" s="596"/>
      <c r="G23" s="584">
        <f t="shared" si="2"/>
        <v>0</v>
      </c>
      <c r="H23" s="578"/>
      <c r="I23" s="579"/>
      <c r="J23" s="580"/>
      <c r="K23" s="579"/>
      <c r="L23" s="579"/>
      <c r="M23" s="579"/>
      <c r="N23" s="579"/>
      <c r="O23" s="579"/>
      <c r="P23" s="579"/>
      <c r="Q23" s="579"/>
      <c r="R23" s="581"/>
      <c r="S23" s="579"/>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c r="BG23" s="582"/>
      <c r="BH23" s="582"/>
    </row>
    <row r="24" spans="1:60" outlineLevel="1">
      <c r="A24" s="571">
        <v>17</v>
      </c>
      <c r="B24" s="572"/>
      <c r="C24" s="593" t="s">
        <v>1440</v>
      </c>
      <c r="D24" s="594" t="s">
        <v>143</v>
      </c>
      <c r="E24" s="595">
        <v>2</v>
      </c>
      <c r="F24" s="596"/>
      <c r="G24" s="584">
        <f t="shared" si="2"/>
        <v>0</v>
      </c>
      <c r="H24" s="578"/>
      <c r="I24" s="579"/>
      <c r="J24" s="580"/>
      <c r="K24" s="579"/>
      <c r="L24" s="579"/>
      <c r="M24" s="579"/>
      <c r="N24" s="579"/>
      <c r="O24" s="579"/>
      <c r="P24" s="579"/>
      <c r="Q24" s="579"/>
      <c r="R24" s="581"/>
      <c r="S24" s="579"/>
      <c r="T24" s="582"/>
      <c r="U24" s="582"/>
      <c r="V24" s="582"/>
      <c r="W24" s="582"/>
      <c r="X24" s="582"/>
      <c r="Y24" s="582"/>
      <c r="Z24" s="582"/>
      <c r="AA24" s="582"/>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2"/>
      <c r="BA24" s="582"/>
      <c r="BB24" s="582"/>
      <c r="BC24" s="582"/>
      <c r="BD24" s="582"/>
      <c r="BE24" s="582"/>
      <c r="BF24" s="582"/>
      <c r="BG24" s="582"/>
      <c r="BH24" s="582"/>
    </row>
    <row r="25" spans="1:60" outlineLevel="1">
      <c r="A25" s="571">
        <v>18</v>
      </c>
      <c r="B25" s="572"/>
      <c r="C25" s="593" t="s">
        <v>1441</v>
      </c>
      <c r="D25" s="594" t="s">
        <v>143</v>
      </c>
      <c r="E25" s="595">
        <v>1</v>
      </c>
      <c r="F25" s="596"/>
      <c r="G25" s="584">
        <f t="shared" si="2"/>
        <v>0</v>
      </c>
      <c r="H25" s="578"/>
      <c r="I25" s="579"/>
      <c r="J25" s="580"/>
      <c r="K25" s="579"/>
      <c r="L25" s="579"/>
      <c r="M25" s="579"/>
      <c r="N25" s="579"/>
      <c r="O25" s="579"/>
      <c r="P25" s="579"/>
      <c r="Q25" s="579"/>
      <c r="R25" s="581"/>
      <c r="S25" s="579"/>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row>
    <row r="26" spans="1:60" outlineLevel="1">
      <c r="A26" s="571">
        <v>19</v>
      </c>
      <c r="B26" s="572"/>
      <c r="C26" s="593" t="s">
        <v>1442</v>
      </c>
      <c r="D26" s="594" t="s">
        <v>143</v>
      </c>
      <c r="E26" s="595">
        <v>1</v>
      </c>
      <c r="F26" s="596"/>
      <c r="G26" s="584">
        <f t="shared" si="2"/>
        <v>0</v>
      </c>
      <c r="H26" s="578"/>
      <c r="I26" s="579"/>
      <c r="J26" s="580"/>
      <c r="K26" s="579"/>
      <c r="L26" s="579"/>
      <c r="M26" s="579"/>
      <c r="N26" s="579"/>
      <c r="O26" s="579"/>
      <c r="P26" s="579"/>
      <c r="Q26" s="579"/>
      <c r="R26" s="581"/>
      <c r="S26" s="579"/>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row>
    <row r="27" spans="1:60" outlineLevel="1">
      <c r="A27" s="571">
        <v>20</v>
      </c>
      <c r="B27" s="572"/>
      <c r="C27" s="593" t="s">
        <v>1443</v>
      </c>
      <c r="D27" s="594" t="s">
        <v>87</v>
      </c>
      <c r="E27" s="595">
        <v>126</v>
      </c>
      <c r="F27" s="596"/>
      <c r="G27" s="584">
        <f t="shared" si="2"/>
        <v>0</v>
      </c>
      <c r="H27" s="578"/>
      <c r="I27" s="579"/>
      <c r="J27" s="580"/>
      <c r="K27" s="579"/>
      <c r="L27" s="579"/>
      <c r="M27" s="579"/>
      <c r="N27" s="579"/>
      <c r="O27" s="579"/>
      <c r="P27" s="579"/>
      <c r="Q27" s="579"/>
      <c r="R27" s="581"/>
      <c r="S27" s="579"/>
      <c r="T27" s="582"/>
      <c r="U27" s="582"/>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2"/>
      <c r="BA27" s="582"/>
      <c r="BB27" s="582"/>
      <c r="BC27" s="582"/>
      <c r="BD27" s="582"/>
      <c r="BE27" s="582"/>
      <c r="BF27" s="582"/>
      <c r="BG27" s="582"/>
      <c r="BH27" s="582"/>
    </row>
    <row r="28" spans="1:60" outlineLevel="1">
      <c r="A28" s="571">
        <v>21</v>
      </c>
      <c r="B28" s="572"/>
      <c r="C28" s="593" t="s">
        <v>1444</v>
      </c>
      <c r="D28" s="594" t="s">
        <v>152</v>
      </c>
      <c r="E28" s="595">
        <v>1</v>
      </c>
      <c r="F28" s="596"/>
      <c r="G28" s="584">
        <f t="shared" si="2"/>
        <v>0</v>
      </c>
      <c r="H28" s="578"/>
      <c r="I28" s="579"/>
      <c r="J28" s="580"/>
      <c r="K28" s="579"/>
      <c r="L28" s="579"/>
      <c r="M28" s="579"/>
      <c r="N28" s="579"/>
      <c r="O28" s="579"/>
      <c r="P28" s="579"/>
      <c r="Q28" s="579"/>
      <c r="R28" s="581"/>
      <c r="S28" s="579"/>
      <c r="T28" s="582"/>
      <c r="U28" s="597"/>
      <c r="V28" s="598"/>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row>
    <row r="29" spans="1:60" outlineLevel="1">
      <c r="A29" s="571">
        <v>22</v>
      </c>
      <c r="B29" s="572"/>
      <c r="C29" s="599" t="s">
        <v>1445</v>
      </c>
      <c r="D29" s="600" t="s">
        <v>87</v>
      </c>
      <c r="E29" s="595">
        <v>168</v>
      </c>
      <c r="F29" s="596"/>
      <c r="G29" s="584">
        <f t="shared" si="2"/>
        <v>0</v>
      </c>
      <c r="H29" s="578"/>
      <c r="I29" s="579"/>
      <c r="J29" s="580"/>
      <c r="K29" s="579"/>
      <c r="L29" s="579"/>
      <c r="M29" s="579"/>
      <c r="N29" s="579"/>
      <c r="O29" s="579"/>
      <c r="P29" s="579"/>
      <c r="Q29" s="579"/>
      <c r="R29" s="581"/>
      <c r="S29" s="579"/>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2"/>
      <c r="BD29" s="582"/>
      <c r="BE29" s="582"/>
      <c r="BF29" s="582"/>
      <c r="BG29" s="582"/>
      <c r="BH29" s="582"/>
    </row>
    <row r="30" spans="1:60" ht="33.75" outlineLevel="1">
      <c r="A30" s="571">
        <v>23</v>
      </c>
      <c r="B30" s="572"/>
      <c r="C30" s="585" t="s">
        <v>1446</v>
      </c>
      <c r="D30" s="601" t="s">
        <v>87</v>
      </c>
      <c r="E30" s="575">
        <v>4.5</v>
      </c>
      <c r="F30" s="576"/>
      <c r="G30" s="577">
        <f t="shared" si="2"/>
        <v>0</v>
      </c>
      <c r="H30" s="578"/>
      <c r="I30" s="579"/>
      <c r="J30" s="580"/>
      <c r="K30" s="579"/>
      <c r="L30" s="579"/>
      <c r="M30" s="579"/>
      <c r="N30" s="579"/>
      <c r="O30" s="579"/>
      <c r="P30" s="579"/>
      <c r="Q30" s="579"/>
      <c r="R30" s="581"/>
      <c r="S30" s="579"/>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2"/>
      <c r="AY30" s="582"/>
      <c r="AZ30" s="582"/>
      <c r="BA30" s="582"/>
      <c r="BB30" s="582"/>
      <c r="BC30" s="582"/>
      <c r="BD30" s="582"/>
      <c r="BE30" s="582"/>
      <c r="BF30" s="582"/>
      <c r="BG30" s="582"/>
      <c r="BH30" s="582"/>
    </row>
    <row r="31" spans="1:60" ht="33.75" outlineLevel="1">
      <c r="A31" s="571">
        <v>24</v>
      </c>
      <c r="B31" s="572"/>
      <c r="C31" s="585" t="s">
        <v>1447</v>
      </c>
      <c r="D31" s="601" t="s">
        <v>87</v>
      </c>
      <c r="E31" s="602">
        <v>46</v>
      </c>
      <c r="F31" s="576"/>
      <c r="G31" s="577">
        <f t="shared" si="2"/>
        <v>0</v>
      </c>
      <c r="H31" s="578"/>
      <c r="I31" s="579"/>
      <c r="J31" s="580"/>
      <c r="K31" s="579"/>
      <c r="L31" s="579"/>
      <c r="M31" s="579"/>
      <c r="N31" s="579"/>
      <c r="O31" s="579"/>
      <c r="P31" s="579"/>
      <c r="Q31" s="579"/>
      <c r="R31" s="581"/>
      <c r="S31" s="579"/>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row>
    <row r="32" spans="1:60" outlineLevel="1">
      <c r="A32" s="571">
        <v>25</v>
      </c>
      <c r="B32" s="572"/>
      <c r="C32" s="585" t="s">
        <v>1448</v>
      </c>
      <c r="D32" s="586" t="s">
        <v>143</v>
      </c>
      <c r="E32" s="603">
        <v>1</v>
      </c>
      <c r="F32" s="588"/>
      <c r="G32" s="577">
        <f t="shared" si="2"/>
        <v>0</v>
      </c>
      <c r="H32" s="578"/>
      <c r="I32" s="579"/>
      <c r="J32" s="580"/>
      <c r="K32" s="579"/>
      <c r="L32" s="579"/>
      <c r="M32" s="579"/>
      <c r="N32" s="579"/>
      <c r="O32" s="579"/>
      <c r="P32" s="579"/>
      <c r="Q32" s="579"/>
      <c r="R32" s="581"/>
      <c r="S32" s="579"/>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c r="AT32" s="582"/>
      <c r="AU32" s="582"/>
      <c r="AV32" s="582"/>
      <c r="AW32" s="582"/>
      <c r="AX32" s="582"/>
      <c r="AY32" s="582"/>
      <c r="AZ32" s="582"/>
      <c r="BA32" s="582"/>
      <c r="BB32" s="582"/>
      <c r="BC32" s="582"/>
      <c r="BD32" s="582"/>
      <c r="BE32" s="582"/>
      <c r="BF32" s="582"/>
      <c r="BG32" s="582"/>
      <c r="BH32" s="582"/>
    </row>
    <row r="33" spans="1:60" outlineLevel="1">
      <c r="A33" s="571">
        <v>26</v>
      </c>
      <c r="B33" s="572"/>
      <c r="C33" s="585" t="s">
        <v>1449</v>
      </c>
      <c r="D33" s="601" t="s">
        <v>1450</v>
      </c>
      <c r="E33" s="602">
        <v>16.399999999999999</v>
      </c>
      <c r="F33" s="576"/>
      <c r="G33" s="584">
        <f t="shared" si="2"/>
        <v>0</v>
      </c>
      <c r="H33" s="578"/>
      <c r="I33" s="579"/>
      <c r="J33" s="580"/>
      <c r="K33" s="579"/>
      <c r="L33" s="579"/>
      <c r="M33" s="579"/>
      <c r="N33" s="579"/>
      <c r="O33" s="579"/>
      <c r="P33" s="579"/>
      <c r="Q33" s="579"/>
      <c r="R33" s="581"/>
      <c r="S33" s="579"/>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row>
    <row r="34" spans="1:60" ht="22.5" outlineLevel="1">
      <c r="A34" s="571">
        <v>27</v>
      </c>
      <c r="B34" s="572"/>
      <c r="C34" s="585" t="s">
        <v>1451</v>
      </c>
      <c r="D34" s="601" t="s">
        <v>1450</v>
      </c>
      <c r="E34" s="602">
        <v>5.2</v>
      </c>
      <c r="F34" s="576"/>
      <c r="G34" s="584">
        <f t="shared" si="2"/>
        <v>0</v>
      </c>
      <c r="H34" s="578"/>
      <c r="I34" s="579"/>
      <c r="J34" s="580"/>
      <c r="K34" s="579"/>
      <c r="L34" s="579"/>
      <c r="M34" s="579"/>
      <c r="N34" s="579"/>
      <c r="O34" s="579"/>
      <c r="P34" s="579"/>
      <c r="Q34" s="579"/>
      <c r="R34" s="581"/>
      <c r="S34" s="579"/>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row>
    <row r="35" spans="1:60" outlineLevel="1">
      <c r="A35" s="571">
        <v>28</v>
      </c>
      <c r="B35" s="572"/>
      <c r="C35" s="585" t="s">
        <v>1452</v>
      </c>
      <c r="D35" s="601" t="s">
        <v>1450</v>
      </c>
      <c r="E35" s="602">
        <v>11.2</v>
      </c>
      <c r="F35" s="576"/>
      <c r="G35" s="584">
        <f t="shared" si="2"/>
        <v>0</v>
      </c>
      <c r="H35" s="578"/>
      <c r="I35" s="579"/>
      <c r="J35" s="580"/>
      <c r="K35" s="579"/>
      <c r="L35" s="579"/>
      <c r="M35" s="579"/>
      <c r="N35" s="579"/>
      <c r="O35" s="579"/>
      <c r="P35" s="579"/>
      <c r="Q35" s="579"/>
      <c r="R35" s="581"/>
      <c r="S35" s="579"/>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2"/>
    </row>
    <row r="36" spans="1:60" outlineLevel="1">
      <c r="A36" s="571">
        <v>29</v>
      </c>
      <c r="B36" s="572"/>
      <c r="C36" s="585" t="s">
        <v>1453</v>
      </c>
      <c r="D36" s="601" t="s">
        <v>1454</v>
      </c>
      <c r="E36" s="602">
        <v>12.8</v>
      </c>
      <c r="F36" s="576"/>
      <c r="G36" s="584">
        <f t="shared" si="2"/>
        <v>0</v>
      </c>
      <c r="H36" s="578"/>
      <c r="I36" s="579"/>
      <c r="J36" s="580"/>
      <c r="K36" s="579"/>
      <c r="L36" s="579"/>
      <c r="M36" s="579"/>
      <c r="N36" s="579"/>
      <c r="O36" s="579"/>
      <c r="P36" s="579"/>
      <c r="Q36" s="579"/>
      <c r="R36" s="581"/>
      <c r="S36" s="579"/>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row>
    <row r="37" spans="1:60" outlineLevel="1">
      <c r="A37" s="571">
        <v>30</v>
      </c>
      <c r="B37" s="572"/>
      <c r="C37" s="585" t="s">
        <v>1455</v>
      </c>
      <c r="D37" s="601" t="s">
        <v>1450</v>
      </c>
      <c r="E37" s="602">
        <v>5.2</v>
      </c>
      <c r="F37" s="576"/>
      <c r="G37" s="584">
        <f t="shared" si="2"/>
        <v>0</v>
      </c>
      <c r="H37" s="578"/>
      <c r="I37" s="579"/>
      <c r="J37" s="580"/>
      <c r="K37" s="579"/>
      <c r="L37" s="579"/>
      <c r="M37" s="579"/>
      <c r="N37" s="579"/>
      <c r="O37" s="579"/>
      <c r="P37" s="579"/>
      <c r="Q37" s="579"/>
      <c r="R37" s="581"/>
      <c r="S37" s="579"/>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row>
    <row r="38" spans="1:60" outlineLevel="1">
      <c r="A38" s="604">
        <v>31</v>
      </c>
      <c r="B38" s="605"/>
      <c r="C38" s="573" t="s">
        <v>1456</v>
      </c>
      <c r="D38" s="574" t="s">
        <v>152</v>
      </c>
      <c r="E38" s="575">
        <v>1</v>
      </c>
      <c r="F38" s="576"/>
      <c r="G38" s="577">
        <f t="shared" si="2"/>
        <v>0</v>
      </c>
      <c r="H38" s="578"/>
      <c r="I38" s="579"/>
      <c r="J38" s="580"/>
      <c r="K38" s="579"/>
      <c r="L38" s="579"/>
      <c r="M38" s="579"/>
      <c r="N38" s="579"/>
      <c r="O38" s="579"/>
      <c r="P38" s="579"/>
      <c r="Q38" s="579"/>
      <c r="R38" s="581"/>
      <c r="S38" s="579"/>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row>
    <row r="39" spans="1:60">
      <c r="A39" s="550"/>
      <c r="B39" s="551" t="s">
        <v>0</v>
      </c>
      <c r="C39" s="606" t="s">
        <v>0</v>
      </c>
      <c r="D39" s="552"/>
      <c r="G39" s="553"/>
    </row>
    <row r="40" spans="1:60">
      <c r="A40" s="607"/>
      <c r="B40" s="608" t="s">
        <v>1457</v>
      </c>
      <c r="C40" s="609" t="s">
        <v>0</v>
      </c>
      <c r="D40" s="610"/>
      <c r="E40" s="611"/>
      <c r="F40" s="611"/>
      <c r="G40" s="612">
        <f>G7</f>
        <v>0</v>
      </c>
    </row>
    <row r="41" spans="1:60">
      <c r="A41" s="550"/>
      <c r="B41" s="551" t="s">
        <v>0</v>
      </c>
      <c r="C41" s="606" t="s">
        <v>0</v>
      </c>
      <c r="D41" s="552"/>
      <c r="G41" s="553"/>
    </row>
    <row r="42" spans="1:60">
      <c r="A42" s="954" t="s">
        <v>1458</v>
      </c>
      <c r="B42" s="955"/>
      <c r="C42" s="955"/>
      <c r="D42" s="552"/>
      <c r="G42" s="553"/>
    </row>
    <row r="43" spans="1:60">
      <c r="A43" s="931"/>
      <c r="B43" s="932"/>
      <c r="C43" s="932"/>
      <c r="D43" s="932"/>
      <c r="E43" s="932"/>
      <c r="F43" s="932"/>
      <c r="G43" s="933"/>
    </row>
    <row r="44" spans="1:60">
      <c r="A44" s="934"/>
      <c r="B44" s="935"/>
      <c r="C44" s="935"/>
      <c r="D44" s="935"/>
      <c r="E44" s="935"/>
      <c r="F44" s="935"/>
      <c r="G44" s="936"/>
    </row>
    <row r="45" spans="1:60">
      <c r="A45" s="937"/>
      <c r="B45" s="938"/>
      <c r="C45" s="938"/>
      <c r="D45" s="938"/>
      <c r="E45" s="938"/>
      <c r="F45" s="938"/>
      <c r="G45" s="939"/>
    </row>
    <row r="46" spans="1:60" ht="13.5" thickBot="1">
      <c r="A46" s="613"/>
      <c r="B46" s="614" t="s">
        <v>0</v>
      </c>
      <c r="C46" s="615" t="s">
        <v>0</v>
      </c>
      <c r="D46" s="616"/>
      <c r="E46" s="617"/>
      <c r="F46" s="617"/>
      <c r="G46" s="618"/>
    </row>
    <row r="47" spans="1:60">
      <c r="C47" s="606"/>
      <c r="D47" s="552"/>
    </row>
    <row r="48" spans="1:60">
      <c r="D48" s="552"/>
    </row>
    <row r="49" spans="4:4">
      <c r="D49" s="552"/>
    </row>
    <row r="50" spans="4:4">
      <c r="D50" s="552"/>
    </row>
    <row r="51" spans="4:4">
      <c r="D51" s="552"/>
    </row>
    <row r="52" spans="4:4">
      <c r="D52" s="552"/>
    </row>
    <row r="53" spans="4:4">
      <c r="D53" s="552"/>
    </row>
    <row r="54" spans="4:4">
      <c r="D54" s="552"/>
    </row>
    <row r="55" spans="4:4">
      <c r="D55" s="552"/>
    </row>
    <row r="56" spans="4:4">
      <c r="D56" s="552"/>
    </row>
    <row r="57" spans="4:4">
      <c r="D57" s="552"/>
    </row>
    <row r="58" spans="4:4">
      <c r="D58" s="552"/>
    </row>
    <row r="59" spans="4:4">
      <c r="D59" s="552"/>
    </row>
    <row r="60" spans="4:4">
      <c r="D60" s="552"/>
    </row>
    <row r="61" spans="4:4">
      <c r="D61" s="552"/>
    </row>
    <row r="62" spans="4:4">
      <c r="D62" s="552"/>
    </row>
    <row r="63" spans="4:4">
      <c r="D63" s="552"/>
    </row>
    <row r="64" spans="4:4">
      <c r="D64" s="552"/>
    </row>
    <row r="65" spans="4:4">
      <c r="D65" s="552"/>
    </row>
    <row r="66" spans="4:4">
      <c r="D66" s="552"/>
    </row>
    <row r="67" spans="4:4">
      <c r="D67" s="552"/>
    </row>
    <row r="68" spans="4:4">
      <c r="D68" s="552"/>
    </row>
    <row r="69" spans="4:4">
      <c r="D69" s="552"/>
    </row>
    <row r="70" spans="4:4">
      <c r="D70" s="552"/>
    </row>
    <row r="71" spans="4:4">
      <c r="D71" s="552"/>
    </row>
    <row r="72" spans="4:4">
      <c r="D72" s="552"/>
    </row>
    <row r="73" spans="4:4">
      <c r="D73" s="552"/>
    </row>
    <row r="74" spans="4:4">
      <c r="D74" s="552"/>
    </row>
    <row r="75" spans="4:4">
      <c r="D75" s="552"/>
    </row>
    <row r="76" spans="4:4">
      <c r="D76" s="552"/>
    </row>
    <row r="77" spans="4:4">
      <c r="D77" s="552"/>
    </row>
    <row r="78" spans="4:4">
      <c r="D78" s="552"/>
    </row>
    <row r="79" spans="4:4">
      <c r="D79" s="552"/>
    </row>
    <row r="80" spans="4:4">
      <c r="D80" s="552"/>
    </row>
    <row r="81" spans="4:4">
      <c r="D81" s="552"/>
    </row>
    <row r="82" spans="4:4">
      <c r="D82" s="552"/>
    </row>
    <row r="83" spans="4:4">
      <c r="D83" s="552"/>
    </row>
    <row r="84" spans="4:4">
      <c r="D84" s="552"/>
    </row>
    <row r="85" spans="4:4">
      <c r="D85" s="552"/>
    </row>
    <row r="86" spans="4:4">
      <c r="D86" s="552"/>
    </row>
    <row r="87" spans="4:4">
      <c r="D87" s="552"/>
    </row>
    <row r="88" spans="4:4">
      <c r="D88" s="552"/>
    </row>
    <row r="89" spans="4:4">
      <c r="D89" s="552"/>
    </row>
    <row r="90" spans="4:4">
      <c r="D90" s="552"/>
    </row>
    <row r="91" spans="4:4">
      <c r="D91" s="552"/>
    </row>
    <row r="92" spans="4:4">
      <c r="D92" s="552"/>
    </row>
    <row r="93" spans="4:4">
      <c r="D93" s="552"/>
    </row>
    <row r="94" spans="4:4">
      <c r="D94" s="552"/>
    </row>
    <row r="95" spans="4:4">
      <c r="D95" s="552"/>
    </row>
    <row r="96" spans="4:4">
      <c r="D96" s="552"/>
    </row>
    <row r="97" spans="4:4">
      <c r="D97" s="552"/>
    </row>
    <row r="98" spans="4:4">
      <c r="D98" s="552"/>
    </row>
    <row r="99" spans="4:4">
      <c r="D99" s="552"/>
    </row>
    <row r="100" spans="4:4">
      <c r="D100" s="552"/>
    </row>
    <row r="101" spans="4:4">
      <c r="D101" s="552"/>
    </row>
    <row r="102" spans="4:4">
      <c r="D102" s="552"/>
    </row>
    <row r="103" spans="4:4">
      <c r="D103" s="552"/>
    </row>
    <row r="104" spans="4:4">
      <c r="D104" s="552"/>
    </row>
    <row r="105" spans="4:4">
      <c r="D105" s="552"/>
    </row>
    <row r="106" spans="4:4">
      <c r="D106" s="552"/>
    </row>
    <row r="107" spans="4:4">
      <c r="D107" s="552"/>
    </row>
    <row r="108" spans="4:4">
      <c r="D108" s="552"/>
    </row>
    <row r="109" spans="4:4">
      <c r="D109" s="552"/>
    </row>
    <row r="110" spans="4:4">
      <c r="D110" s="552"/>
    </row>
    <row r="111" spans="4:4">
      <c r="D111" s="552"/>
    </row>
    <row r="112" spans="4:4">
      <c r="D112" s="552"/>
    </row>
    <row r="113" spans="4:4">
      <c r="D113" s="552"/>
    </row>
    <row r="114" spans="4:4">
      <c r="D114" s="552"/>
    </row>
    <row r="115" spans="4:4">
      <c r="D115" s="552"/>
    </row>
    <row r="116" spans="4:4">
      <c r="D116" s="552"/>
    </row>
    <row r="117" spans="4:4">
      <c r="D117" s="552"/>
    </row>
    <row r="118" spans="4:4">
      <c r="D118" s="552"/>
    </row>
    <row r="119" spans="4:4">
      <c r="D119" s="552"/>
    </row>
    <row r="120" spans="4:4">
      <c r="D120" s="552"/>
    </row>
    <row r="121" spans="4:4">
      <c r="D121" s="552"/>
    </row>
    <row r="122" spans="4:4">
      <c r="D122" s="552"/>
    </row>
    <row r="123" spans="4:4">
      <c r="D123" s="552"/>
    </row>
    <row r="124" spans="4:4">
      <c r="D124" s="552"/>
    </row>
    <row r="125" spans="4:4">
      <c r="D125" s="552"/>
    </row>
    <row r="126" spans="4:4">
      <c r="D126" s="552"/>
    </row>
    <row r="127" spans="4:4">
      <c r="D127" s="552"/>
    </row>
    <row r="128" spans="4:4">
      <c r="D128" s="552"/>
    </row>
    <row r="129" spans="4:4">
      <c r="D129" s="552"/>
    </row>
    <row r="130" spans="4:4">
      <c r="D130" s="552"/>
    </row>
    <row r="131" spans="4:4">
      <c r="D131" s="552"/>
    </row>
    <row r="132" spans="4:4">
      <c r="D132" s="552"/>
    </row>
    <row r="133" spans="4:4">
      <c r="D133" s="552"/>
    </row>
    <row r="134" spans="4:4">
      <c r="D134" s="552"/>
    </row>
    <row r="135" spans="4:4">
      <c r="D135" s="552"/>
    </row>
    <row r="136" spans="4:4">
      <c r="D136" s="552"/>
    </row>
    <row r="137" spans="4:4">
      <c r="D137" s="552"/>
    </row>
    <row r="138" spans="4:4">
      <c r="D138" s="552"/>
    </row>
    <row r="139" spans="4:4">
      <c r="D139" s="552"/>
    </row>
    <row r="140" spans="4:4">
      <c r="D140" s="552"/>
    </row>
    <row r="141" spans="4:4">
      <c r="D141" s="552"/>
    </row>
    <row r="142" spans="4:4">
      <c r="D142" s="552"/>
    </row>
    <row r="143" spans="4:4">
      <c r="D143" s="552"/>
    </row>
    <row r="144" spans="4:4">
      <c r="D144" s="552"/>
    </row>
    <row r="145" spans="4:4">
      <c r="D145" s="552"/>
    </row>
    <row r="146" spans="4:4">
      <c r="D146" s="552"/>
    </row>
    <row r="147" spans="4:4">
      <c r="D147" s="552"/>
    </row>
    <row r="148" spans="4:4">
      <c r="D148" s="552"/>
    </row>
    <row r="149" spans="4:4">
      <c r="D149" s="552"/>
    </row>
    <row r="150" spans="4:4">
      <c r="D150" s="552"/>
    </row>
    <row r="151" spans="4:4">
      <c r="D151" s="552"/>
    </row>
    <row r="152" spans="4:4">
      <c r="D152" s="552"/>
    </row>
    <row r="153" spans="4:4">
      <c r="D153" s="552"/>
    </row>
    <row r="154" spans="4:4">
      <c r="D154" s="552"/>
    </row>
    <row r="155" spans="4:4">
      <c r="D155" s="552"/>
    </row>
    <row r="156" spans="4:4">
      <c r="D156" s="552"/>
    </row>
    <row r="157" spans="4:4">
      <c r="D157" s="552"/>
    </row>
    <row r="158" spans="4:4">
      <c r="D158" s="552"/>
    </row>
    <row r="159" spans="4:4">
      <c r="D159" s="552"/>
    </row>
    <row r="160" spans="4:4">
      <c r="D160" s="552"/>
    </row>
    <row r="161" spans="4:4">
      <c r="D161" s="552"/>
    </row>
    <row r="162" spans="4:4">
      <c r="D162" s="552"/>
    </row>
    <row r="163" spans="4:4">
      <c r="D163" s="552"/>
    </row>
    <row r="164" spans="4:4">
      <c r="D164" s="552"/>
    </row>
    <row r="165" spans="4:4">
      <c r="D165" s="552"/>
    </row>
    <row r="166" spans="4:4">
      <c r="D166" s="552"/>
    </row>
    <row r="167" spans="4:4">
      <c r="D167" s="552"/>
    </row>
    <row r="168" spans="4:4">
      <c r="D168" s="552"/>
    </row>
    <row r="169" spans="4:4">
      <c r="D169" s="552"/>
    </row>
    <row r="170" spans="4:4">
      <c r="D170" s="552"/>
    </row>
    <row r="171" spans="4:4">
      <c r="D171" s="552"/>
    </row>
    <row r="172" spans="4:4">
      <c r="D172" s="552"/>
    </row>
    <row r="173" spans="4:4">
      <c r="D173" s="552"/>
    </row>
    <row r="174" spans="4:4">
      <c r="D174" s="552"/>
    </row>
    <row r="175" spans="4:4">
      <c r="D175" s="552"/>
    </row>
    <row r="176" spans="4:4">
      <c r="D176" s="552"/>
    </row>
    <row r="177" spans="4:4">
      <c r="D177" s="552"/>
    </row>
    <row r="178" spans="4:4">
      <c r="D178" s="552"/>
    </row>
    <row r="179" spans="4:4">
      <c r="D179" s="552"/>
    </row>
    <row r="180" spans="4:4">
      <c r="D180" s="552"/>
    </row>
    <row r="181" spans="4:4">
      <c r="D181" s="552"/>
    </row>
    <row r="182" spans="4:4">
      <c r="D182" s="552"/>
    </row>
    <row r="183" spans="4:4">
      <c r="D183" s="552"/>
    </row>
    <row r="184" spans="4:4">
      <c r="D184" s="552"/>
    </row>
    <row r="185" spans="4:4">
      <c r="D185" s="552"/>
    </row>
    <row r="186" spans="4:4">
      <c r="D186" s="552"/>
    </row>
    <row r="187" spans="4:4">
      <c r="D187" s="552"/>
    </row>
    <row r="188" spans="4:4">
      <c r="D188" s="552"/>
    </row>
    <row r="189" spans="4:4">
      <c r="D189" s="552"/>
    </row>
    <row r="190" spans="4:4">
      <c r="D190" s="552"/>
    </row>
    <row r="191" spans="4:4">
      <c r="D191" s="552"/>
    </row>
    <row r="192" spans="4:4">
      <c r="D192" s="552"/>
    </row>
    <row r="193" spans="4:4">
      <c r="D193" s="552"/>
    </row>
    <row r="194" spans="4:4">
      <c r="D194" s="552"/>
    </row>
    <row r="195" spans="4:4">
      <c r="D195" s="552"/>
    </row>
    <row r="196" spans="4:4">
      <c r="D196" s="552"/>
    </row>
    <row r="197" spans="4:4">
      <c r="D197" s="552"/>
    </row>
    <row r="198" spans="4:4">
      <c r="D198" s="552"/>
    </row>
    <row r="199" spans="4:4">
      <c r="D199" s="552"/>
    </row>
    <row r="200" spans="4:4">
      <c r="D200" s="552"/>
    </row>
    <row r="201" spans="4:4">
      <c r="D201" s="552"/>
    </row>
    <row r="202" spans="4:4">
      <c r="D202" s="552"/>
    </row>
    <row r="203" spans="4:4">
      <c r="D203" s="552"/>
    </row>
    <row r="204" spans="4:4">
      <c r="D204" s="552"/>
    </row>
    <row r="205" spans="4:4">
      <c r="D205" s="552"/>
    </row>
    <row r="206" spans="4:4">
      <c r="D206" s="552"/>
    </row>
    <row r="207" spans="4:4">
      <c r="D207" s="552"/>
    </row>
    <row r="208" spans="4:4">
      <c r="D208" s="552"/>
    </row>
    <row r="209" spans="4:4">
      <c r="D209" s="552"/>
    </row>
    <row r="210" spans="4:4">
      <c r="D210" s="552"/>
    </row>
    <row r="211" spans="4:4">
      <c r="D211" s="552"/>
    </row>
    <row r="212" spans="4:4">
      <c r="D212" s="552"/>
    </row>
    <row r="213" spans="4:4">
      <c r="D213" s="552"/>
    </row>
    <row r="214" spans="4:4">
      <c r="D214" s="552"/>
    </row>
    <row r="215" spans="4:4">
      <c r="D215" s="552"/>
    </row>
    <row r="216" spans="4:4">
      <c r="D216" s="552"/>
    </row>
    <row r="217" spans="4:4">
      <c r="D217" s="552"/>
    </row>
    <row r="218" spans="4:4">
      <c r="D218" s="552"/>
    </row>
    <row r="219" spans="4:4">
      <c r="D219" s="552"/>
    </row>
    <row r="220" spans="4:4">
      <c r="D220" s="552"/>
    </row>
    <row r="221" spans="4:4">
      <c r="D221" s="552"/>
    </row>
    <row r="222" spans="4:4">
      <c r="D222" s="552"/>
    </row>
    <row r="223" spans="4:4">
      <c r="D223" s="552"/>
    </row>
    <row r="224" spans="4:4">
      <c r="D224" s="552"/>
    </row>
    <row r="225" spans="4:4">
      <c r="D225" s="552"/>
    </row>
    <row r="226" spans="4:4">
      <c r="D226" s="552"/>
    </row>
    <row r="227" spans="4:4">
      <c r="D227" s="552"/>
    </row>
    <row r="228" spans="4:4">
      <c r="D228" s="552"/>
    </row>
    <row r="229" spans="4:4">
      <c r="D229" s="552"/>
    </row>
    <row r="230" spans="4:4">
      <c r="D230" s="552"/>
    </row>
    <row r="231" spans="4:4">
      <c r="D231" s="552"/>
    </row>
    <row r="232" spans="4:4">
      <c r="D232" s="552"/>
    </row>
    <row r="233" spans="4:4">
      <c r="D233" s="552"/>
    </row>
    <row r="234" spans="4:4">
      <c r="D234" s="552"/>
    </row>
    <row r="235" spans="4:4">
      <c r="D235" s="552"/>
    </row>
    <row r="236" spans="4:4">
      <c r="D236" s="552"/>
    </row>
    <row r="237" spans="4:4">
      <c r="D237" s="552"/>
    </row>
    <row r="238" spans="4:4">
      <c r="D238" s="552"/>
    </row>
    <row r="239" spans="4:4">
      <c r="D239" s="552"/>
    </row>
    <row r="240" spans="4:4">
      <c r="D240" s="552"/>
    </row>
    <row r="241" spans="4:4">
      <c r="D241" s="552"/>
    </row>
    <row r="242" spans="4:4">
      <c r="D242" s="552"/>
    </row>
    <row r="243" spans="4:4">
      <c r="D243" s="552"/>
    </row>
    <row r="244" spans="4:4">
      <c r="D244" s="552"/>
    </row>
    <row r="245" spans="4:4">
      <c r="D245" s="552"/>
    </row>
    <row r="246" spans="4:4">
      <c r="D246" s="552"/>
    </row>
    <row r="247" spans="4:4">
      <c r="D247" s="552"/>
    </row>
    <row r="248" spans="4:4">
      <c r="D248" s="552"/>
    </row>
    <row r="249" spans="4:4">
      <c r="D249" s="552"/>
    </row>
    <row r="250" spans="4:4">
      <c r="D250" s="552"/>
    </row>
    <row r="251" spans="4:4">
      <c r="D251" s="552"/>
    </row>
    <row r="252" spans="4:4">
      <c r="D252" s="552"/>
    </row>
    <row r="253" spans="4:4">
      <c r="D253" s="552"/>
    </row>
    <row r="254" spans="4:4">
      <c r="D254" s="552"/>
    </row>
    <row r="255" spans="4:4">
      <c r="D255" s="552"/>
    </row>
    <row r="256" spans="4:4">
      <c r="D256" s="552"/>
    </row>
    <row r="257" spans="4:4">
      <c r="D257" s="552"/>
    </row>
    <row r="258" spans="4:4">
      <c r="D258" s="552"/>
    </row>
    <row r="259" spans="4:4">
      <c r="D259" s="552"/>
    </row>
    <row r="260" spans="4:4">
      <c r="D260" s="552"/>
    </row>
    <row r="261" spans="4:4">
      <c r="D261" s="552"/>
    </row>
    <row r="262" spans="4:4">
      <c r="D262" s="552"/>
    </row>
    <row r="263" spans="4:4">
      <c r="D263" s="552"/>
    </row>
    <row r="264" spans="4:4">
      <c r="D264" s="552"/>
    </row>
    <row r="265" spans="4:4">
      <c r="D265" s="552"/>
    </row>
    <row r="266" spans="4:4">
      <c r="D266" s="552"/>
    </row>
    <row r="267" spans="4:4">
      <c r="D267" s="552"/>
    </row>
    <row r="268" spans="4:4">
      <c r="D268" s="552"/>
    </row>
    <row r="269" spans="4:4">
      <c r="D269" s="552"/>
    </row>
    <row r="270" spans="4:4">
      <c r="D270" s="552"/>
    </row>
    <row r="271" spans="4:4">
      <c r="D271" s="552"/>
    </row>
    <row r="272" spans="4:4">
      <c r="D272" s="552"/>
    </row>
    <row r="273" spans="4:4">
      <c r="D273" s="552"/>
    </row>
    <row r="274" spans="4:4">
      <c r="D274" s="552"/>
    </row>
    <row r="275" spans="4:4">
      <c r="D275" s="552"/>
    </row>
    <row r="276" spans="4:4">
      <c r="D276" s="552"/>
    </row>
    <row r="277" spans="4:4">
      <c r="D277" s="552"/>
    </row>
    <row r="278" spans="4:4">
      <c r="D278" s="552"/>
    </row>
    <row r="279" spans="4:4">
      <c r="D279" s="552"/>
    </row>
    <row r="280" spans="4:4">
      <c r="D280" s="552"/>
    </row>
    <row r="281" spans="4:4">
      <c r="D281" s="552"/>
    </row>
    <row r="282" spans="4:4">
      <c r="D282" s="552"/>
    </row>
    <row r="283" spans="4:4">
      <c r="D283" s="552"/>
    </row>
    <row r="284" spans="4:4">
      <c r="D284" s="552"/>
    </row>
    <row r="285" spans="4:4">
      <c r="D285" s="552"/>
    </row>
    <row r="286" spans="4:4">
      <c r="D286" s="552"/>
    </row>
    <row r="287" spans="4:4">
      <c r="D287" s="552"/>
    </row>
    <row r="288" spans="4:4">
      <c r="D288" s="552"/>
    </row>
    <row r="289" spans="4:4">
      <c r="D289" s="552"/>
    </row>
    <row r="290" spans="4:4">
      <c r="D290" s="552"/>
    </row>
    <row r="291" spans="4:4">
      <c r="D291" s="552"/>
    </row>
    <row r="292" spans="4:4">
      <c r="D292" s="552"/>
    </row>
    <row r="293" spans="4:4">
      <c r="D293" s="552"/>
    </row>
    <row r="294" spans="4:4">
      <c r="D294" s="552"/>
    </row>
    <row r="295" spans="4:4">
      <c r="D295" s="552"/>
    </row>
    <row r="296" spans="4:4">
      <c r="D296" s="552"/>
    </row>
    <row r="297" spans="4:4">
      <c r="D297" s="552"/>
    </row>
    <row r="298" spans="4:4">
      <c r="D298" s="552"/>
    </row>
    <row r="299" spans="4:4">
      <c r="D299" s="552"/>
    </row>
    <row r="300" spans="4:4">
      <c r="D300" s="552"/>
    </row>
    <row r="301" spans="4:4">
      <c r="D301" s="552"/>
    </row>
    <row r="302" spans="4:4">
      <c r="D302" s="552"/>
    </row>
    <row r="303" spans="4:4">
      <c r="D303" s="552"/>
    </row>
    <row r="304" spans="4:4">
      <c r="D304" s="552"/>
    </row>
    <row r="305" spans="4:4">
      <c r="D305" s="552"/>
    </row>
    <row r="306" spans="4:4">
      <c r="D306" s="552"/>
    </row>
    <row r="307" spans="4:4">
      <c r="D307" s="552"/>
    </row>
    <row r="308" spans="4:4">
      <c r="D308" s="552"/>
    </row>
    <row r="309" spans="4:4">
      <c r="D309" s="552"/>
    </row>
    <row r="310" spans="4:4">
      <c r="D310" s="552"/>
    </row>
    <row r="311" spans="4:4">
      <c r="D311" s="552"/>
    </row>
    <row r="312" spans="4:4">
      <c r="D312" s="552"/>
    </row>
    <row r="313" spans="4:4">
      <c r="D313" s="552"/>
    </row>
    <row r="314" spans="4:4">
      <c r="D314" s="552"/>
    </row>
    <row r="315" spans="4:4">
      <c r="D315" s="552"/>
    </row>
    <row r="316" spans="4:4">
      <c r="D316" s="552"/>
    </row>
    <row r="317" spans="4:4">
      <c r="D317" s="552"/>
    </row>
    <row r="318" spans="4:4">
      <c r="D318" s="552"/>
    </row>
    <row r="319" spans="4:4">
      <c r="D319" s="552"/>
    </row>
    <row r="320" spans="4:4">
      <c r="D320" s="552"/>
    </row>
    <row r="321" spans="4:4">
      <c r="D321" s="552"/>
    </row>
    <row r="322" spans="4:4">
      <c r="D322" s="552"/>
    </row>
    <row r="323" spans="4:4">
      <c r="D323" s="552"/>
    </row>
    <row r="324" spans="4:4">
      <c r="D324" s="552"/>
    </row>
    <row r="325" spans="4:4">
      <c r="D325" s="552"/>
    </row>
    <row r="326" spans="4:4">
      <c r="D326" s="552"/>
    </row>
    <row r="327" spans="4:4">
      <c r="D327" s="552"/>
    </row>
    <row r="328" spans="4:4">
      <c r="D328" s="552"/>
    </row>
    <row r="329" spans="4:4">
      <c r="D329" s="552"/>
    </row>
    <row r="330" spans="4:4">
      <c r="D330" s="552"/>
    </row>
    <row r="331" spans="4:4">
      <c r="D331" s="552"/>
    </row>
    <row r="332" spans="4:4">
      <c r="D332" s="552"/>
    </row>
    <row r="333" spans="4:4">
      <c r="D333" s="552"/>
    </row>
    <row r="334" spans="4:4">
      <c r="D334" s="552"/>
    </row>
    <row r="335" spans="4:4">
      <c r="D335" s="552"/>
    </row>
    <row r="336" spans="4:4">
      <c r="D336" s="552"/>
    </row>
    <row r="337" spans="4:4">
      <c r="D337" s="552"/>
    </row>
    <row r="338" spans="4:4">
      <c r="D338" s="552"/>
    </row>
    <row r="339" spans="4:4">
      <c r="D339" s="552"/>
    </row>
    <row r="340" spans="4:4">
      <c r="D340" s="552"/>
    </row>
    <row r="341" spans="4:4">
      <c r="D341" s="552"/>
    </row>
    <row r="342" spans="4:4">
      <c r="D342" s="552"/>
    </row>
    <row r="343" spans="4:4">
      <c r="D343" s="552"/>
    </row>
    <row r="344" spans="4:4">
      <c r="D344" s="552"/>
    </row>
    <row r="345" spans="4:4">
      <c r="D345" s="552"/>
    </row>
    <row r="346" spans="4:4">
      <c r="D346" s="552"/>
    </row>
    <row r="347" spans="4:4">
      <c r="D347" s="552"/>
    </row>
    <row r="348" spans="4:4">
      <c r="D348" s="552"/>
    </row>
    <row r="349" spans="4:4">
      <c r="D349" s="552"/>
    </row>
    <row r="350" spans="4:4">
      <c r="D350" s="552"/>
    </row>
    <row r="351" spans="4:4">
      <c r="D351" s="552"/>
    </row>
    <row r="352" spans="4:4">
      <c r="D352" s="552"/>
    </row>
    <row r="353" spans="4:4">
      <c r="D353" s="552"/>
    </row>
    <row r="354" spans="4:4">
      <c r="D354" s="552"/>
    </row>
    <row r="355" spans="4:4">
      <c r="D355" s="552"/>
    </row>
    <row r="356" spans="4:4">
      <c r="D356" s="552"/>
    </row>
    <row r="357" spans="4:4">
      <c r="D357" s="552"/>
    </row>
    <row r="358" spans="4:4">
      <c r="D358" s="552"/>
    </row>
    <row r="359" spans="4:4">
      <c r="D359" s="552"/>
    </row>
    <row r="360" spans="4:4">
      <c r="D360" s="552"/>
    </row>
    <row r="361" spans="4:4">
      <c r="D361" s="552"/>
    </row>
    <row r="362" spans="4:4">
      <c r="D362" s="552"/>
    </row>
    <row r="363" spans="4:4">
      <c r="D363" s="552"/>
    </row>
    <row r="364" spans="4:4">
      <c r="D364" s="552"/>
    </row>
    <row r="365" spans="4:4">
      <c r="D365" s="552"/>
    </row>
    <row r="366" spans="4:4">
      <c r="D366" s="552"/>
    </row>
    <row r="367" spans="4:4">
      <c r="D367" s="552"/>
    </row>
    <row r="368" spans="4:4">
      <c r="D368" s="552"/>
    </row>
    <row r="369" spans="4:4">
      <c r="D369" s="552"/>
    </row>
    <row r="370" spans="4:4">
      <c r="D370" s="552"/>
    </row>
    <row r="371" spans="4:4">
      <c r="D371" s="552"/>
    </row>
    <row r="372" spans="4:4">
      <c r="D372" s="552"/>
    </row>
    <row r="373" spans="4:4">
      <c r="D373" s="552"/>
    </row>
    <row r="374" spans="4:4">
      <c r="D374" s="552"/>
    </row>
    <row r="375" spans="4:4">
      <c r="D375" s="552"/>
    </row>
    <row r="376" spans="4:4">
      <c r="D376" s="552"/>
    </row>
    <row r="377" spans="4:4">
      <c r="D377" s="552"/>
    </row>
    <row r="378" spans="4:4">
      <c r="D378" s="552"/>
    </row>
    <row r="379" spans="4:4">
      <c r="D379" s="552"/>
    </row>
    <row r="380" spans="4:4">
      <c r="D380" s="552"/>
    </row>
    <row r="381" spans="4:4">
      <c r="D381" s="552"/>
    </row>
    <row r="382" spans="4:4">
      <c r="D382" s="552"/>
    </row>
    <row r="383" spans="4:4">
      <c r="D383" s="552"/>
    </row>
    <row r="384" spans="4:4">
      <c r="D384" s="552"/>
    </row>
    <row r="385" spans="4:4">
      <c r="D385" s="552"/>
    </row>
    <row r="386" spans="4:4">
      <c r="D386" s="552"/>
    </row>
    <row r="387" spans="4:4">
      <c r="D387" s="552"/>
    </row>
    <row r="388" spans="4:4">
      <c r="D388" s="552"/>
    </row>
    <row r="389" spans="4:4">
      <c r="D389" s="552"/>
    </row>
    <row r="390" spans="4:4">
      <c r="D390" s="552"/>
    </row>
    <row r="391" spans="4:4">
      <c r="D391" s="552"/>
    </row>
    <row r="392" spans="4:4">
      <c r="D392" s="552"/>
    </row>
    <row r="393" spans="4:4">
      <c r="D393" s="552"/>
    </row>
    <row r="394" spans="4:4">
      <c r="D394" s="552"/>
    </row>
    <row r="395" spans="4:4">
      <c r="D395" s="552"/>
    </row>
    <row r="396" spans="4:4">
      <c r="D396" s="552"/>
    </row>
    <row r="397" spans="4:4">
      <c r="D397" s="552"/>
    </row>
    <row r="398" spans="4:4">
      <c r="D398" s="552"/>
    </row>
    <row r="399" spans="4:4">
      <c r="D399" s="552"/>
    </row>
    <row r="400" spans="4:4">
      <c r="D400" s="552"/>
    </row>
    <row r="401" spans="4:4">
      <c r="D401" s="552"/>
    </row>
    <row r="402" spans="4:4">
      <c r="D402" s="552"/>
    </row>
    <row r="403" spans="4:4">
      <c r="D403" s="552"/>
    </row>
    <row r="404" spans="4:4">
      <c r="D404" s="552"/>
    </row>
    <row r="405" spans="4:4">
      <c r="D405" s="552"/>
    </row>
    <row r="406" spans="4:4">
      <c r="D406" s="552"/>
    </row>
    <row r="407" spans="4:4">
      <c r="D407" s="552"/>
    </row>
    <row r="408" spans="4:4">
      <c r="D408" s="552"/>
    </row>
    <row r="409" spans="4:4">
      <c r="D409" s="552"/>
    </row>
    <row r="410" spans="4:4">
      <c r="D410" s="552"/>
    </row>
    <row r="411" spans="4:4">
      <c r="D411" s="552"/>
    </row>
    <row r="412" spans="4:4">
      <c r="D412" s="552"/>
    </row>
    <row r="413" spans="4:4">
      <c r="D413" s="552"/>
    </row>
    <row r="414" spans="4:4">
      <c r="D414" s="552"/>
    </row>
    <row r="415" spans="4:4">
      <c r="D415" s="552"/>
    </row>
    <row r="416" spans="4:4">
      <c r="D416" s="552"/>
    </row>
    <row r="417" spans="4:4">
      <c r="D417" s="552"/>
    </row>
    <row r="418" spans="4:4">
      <c r="D418" s="552"/>
    </row>
    <row r="419" spans="4:4">
      <c r="D419" s="552"/>
    </row>
    <row r="420" spans="4:4">
      <c r="D420" s="552"/>
    </row>
    <row r="421" spans="4:4">
      <c r="D421" s="552"/>
    </row>
    <row r="422" spans="4:4">
      <c r="D422" s="552"/>
    </row>
    <row r="423" spans="4:4">
      <c r="D423" s="552"/>
    </row>
    <row r="424" spans="4:4">
      <c r="D424" s="552"/>
    </row>
    <row r="425" spans="4:4">
      <c r="D425" s="552"/>
    </row>
    <row r="426" spans="4:4">
      <c r="D426" s="552"/>
    </row>
    <row r="427" spans="4:4">
      <c r="D427" s="552"/>
    </row>
    <row r="428" spans="4:4">
      <c r="D428" s="552"/>
    </row>
    <row r="429" spans="4:4">
      <c r="D429" s="552"/>
    </row>
    <row r="430" spans="4:4">
      <c r="D430" s="552"/>
    </row>
    <row r="431" spans="4:4">
      <c r="D431" s="552"/>
    </row>
    <row r="432" spans="4:4">
      <c r="D432" s="552"/>
    </row>
    <row r="433" spans="4:4">
      <c r="D433" s="552"/>
    </row>
    <row r="434" spans="4:4">
      <c r="D434" s="552"/>
    </row>
    <row r="435" spans="4:4">
      <c r="D435" s="552"/>
    </row>
    <row r="436" spans="4:4">
      <c r="D436" s="552"/>
    </row>
    <row r="437" spans="4:4">
      <c r="D437" s="552"/>
    </row>
    <row r="438" spans="4:4">
      <c r="D438" s="552"/>
    </row>
    <row r="439" spans="4:4">
      <c r="D439" s="552"/>
    </row>
    <row r="440" spans="4:4">
      <c r="D440" s="552"/>
    </row>
    <row r="441" spans="4:4">
      <c r="D441" s="552"/>
    </row>
    <row r="442" spans="4:4">
      <c r="D442" s="552"/>
    </row>
    <row r="443" spans="4:4">
      <c r="D443" s="552"/>
    </row>
    <row r="444" spans="4:4">
      <c r="D444" s="552"/>
    </row>
    <row r="445" spans="4:4">
      <c r="D445" s="552"/>
    </row>
    <row r="446" spans="4:4">
      <c r="D446" s="552"/>
    </row>
    <row r="447" spans="4:4">
      <c r="D447" s="552"/>
    </row>
    <row r="448" spans="4:4">
      <c r="D448" s="552"/>
    </row>
    <row r="449" spans="4:4">
      <c r="D449" s="552"/>
    </row>
    <row r="450" spans="4:4">
      <c r="D450" s="552"/>
    </row>
    <row r="451" spans="4:4">
      <c r="D451" s="552"/>
    </row>
    <row r="452" spans="4:4">
      <c r="D452" s="552"/>
    </row>
    <row r="453" spans="4:4">
      <c r="D453" s="552"/>
    </row>
    <row r="454" spans="4:4">
      <c r="D454" s="552"/>
    </row>
    <row r="455" spans="4:4">
      <c r="D455" s="552"/>
    </row>
    <row r="456" spans="4:4">
      <c r="D456" s="552"/>
    </row>
    <row r="457" spans="4:4">
      <c r="D457" s="552"/>
    </row>
    <row r="458" spans="4:4">
      <c r="D458" s="552"/>
    </row>
    <row r="459" spans="4:4">
      <c r="D459" s="552"/>
    </row>
    <row r="460" spans="4:4">
      <c r="D460" s="552"/>
    </row>
    <row r="461" spans="4:4">
      <c r="D461" s="552"/>
    </row>
    <row r="462" spans="4:4">
      <c r="D462" s="552"/>
    </row>
    <row r="463" spans="4:4">
      <c r="D463" s="552"/>
    </row>
    <row r="464" spans="4:4">
      <c r="D464" s="552"/>
    </row>
    <row r="465" spans="4:4">
      <c r="D465" s="552"/>
    </row>
    <row r="466" spans="4:4">
      <c r="D466" s="552"/>
    </row>
    <row r="467" spans="4:4">
      <c r="D467" s="552"/>
    </row>
    <row r="468" spans="4:4">
      <c r="D468" s="552"/>
    </row>
    <row r="469" spans="4:4">
      <c r="D469" s="552"/>
    </row>
    <row r="470" spans="4:4">
      <c r="D470" s="552"/>
    </row>
    <row r="471" spans="4:4">
      <c r="D471" s="552"/>
    </row>
    <row r="472" spans="4:4">
      <c r="D472" s="552"/>
    </row>
    <row r="473" spans="4:4">
      <c r="D473" s="552"/>
    </row>
    <row r="474" spans="4:4">
      <c r="D474" s="552"/>
    </row>
    <row r="475" spans="4:4">
      <c r="D475" s="552"/>
    </row>
    <row r="476" spans="4:4">
      <c r="D476" s="552"/>
    </row>
    <row r="477" spans="4:4">
      <c r="D477" s="552"/>
    </row>
    <row r="478" spans="4:4">
      <c r="D478" s="552"/>
    </row>
    <row r="479" spans="4:4">
      <c r="D479" s="552"/>
    </row>
    <row r="480" spans="4:4">
      <c r="D480" s="552"/>
    </row>
    <row r="481" spans="4:4">
      <c r="D481" s="552"/>
    </row>
    <row r="482" spans="4:4">
      <c r="D482" s="552"/>
    </row>
    <row r="483" spans="4:4">
      <c r="D483" s="552"/>
    </row>
    <row r="484" spans="4:4">
      <c r="D484" s="552"/>
    </row>
    <row r="485" spans="4:4">
      <c r="D485" s="552"/>
    </row>
    <row r="486" spans="4:4">
      <c r="D486" s="552"/>
    </row>
    <row r="487" spans="4:4">
      <c r="D487" s="552"/>
    </row>
    <row r="488" spans="4:4">
      <c r="D488" s="552"/>
    </row>
    <row r="489" spans="4:4">
      <c r="D489" s="552"/>
    </row>
    <row r="490" spans="4:4">
      <c r="D490" s="552"/>
    </row>
    <row r="491" spans="4:4">
      <c r="D491" s="552"/>
    </row>
    <row r="492" spans="4:4">
      <c r="D492" s="552"/>
    </row>
    <row r="493" spans="4:4">
      <c r="D493" s="552"/>
    </row>
    <row r="494" spans="4:4">
      <c r="D494" s="552"/>
    </row>
    <row r="495" spans="4:4">
      <c r="D495" s="552"/>
    </row>
    <row r="496" spans="4:4">
      <c r="D496" s="552"/>
    </row>
    <row r="497" spans="4:4">
      <c r="D497" s="552"/>
    </row>
    <row r="498" spans="4:4">
      <c r="D498" s="552"/>
    </row>
    <row r="499" spans="4:4">
      <c r="D499" s="552"/>
    </row>
    <row r="500" spans="4:4">
      <c r="D500" s="552"/>
    </row>
    <row r="501" spans="4:4">
      <c r="D501" s="552"/>
    </row>
    <row r="502" spans="4:4">
      <c r="D502" s="552"/>
    </row>
    <row r="503" spans="4:4">
      <c r="D503" s="552"/>
    </row>
    <row r="504" spans="4:4">
      <c r="D504" s="552"/>
    </row>
    <row r="505" spans="4:4">
      <c r="D505" s="552"/>
    </row>
    <row r="506" spans="4:4">
      <c r="D506" s="552"/>
    </row>
    <row r="507" spans="4:4">
      <c r="D507" s="552"/>
    </row>
    <row r="508" spans="4:4">
      <c r="D508" s="552"/>
    </row>
    <row r="509" spans="4:4">
      <c r="D509" s="552"/>
    </row>
    <row r="510" spans="4:4">
      <c r="D510" s="552"/>
    </row>
    <row r="511" spans="4:4">
      <c r="D511" s="552"/>
    </row>
    <row r="512" spans="4:4">
      <c r="D512" s="552"/>
    </row>
    <row r="513" spans="4:4">
      <c r="D513" s="552"/>
    </row>
    <row r="514" spans="4:4">
      <c r="D514" s="552"/>
    </row>
    <row r="515" spans="4:4">
      <c r="D515" s="552"/>
    </row>
    <row r="516" spans="4:4">
      <c r="D516" s="552"/>
    </row>
    <row r="517" spans="4:4">
      <c r="D517" s="552"/>
    </row>
    <row r="518" spans="4:4">
      <c r="D518" s="552"/>
    </row>
    <row r="519" spans="4:4">
      <c r="D519" s="552"/>
    </row>
    <row r="520" spans="4:4">
      <c r="D520" s="552"/>
    </row>
    <row r="521" spans="4:4">
      <c r="D521" s="552"/>
    </row>
    <row r="522" spans="4:4">
      <c r="D522" s="552"/>
    </row>
    <row r="523" spans="4:4">
      <c r="D523" s="552"/>
    </row>
    <row r="524" spans="4:4">
      <c r="D524" s="552"/>
    </row>
    <row r="525" spans="4:4">
      <c r="D525" s="552"/>
    </row>
    <row r="526" spans="4:4">
      <c r="D526" s="552"/>
    </row>
    <row r="527" spans="4:4">
      <c r="D527" s="552"/>
    </row>
    <row r="528" spans="4:4">
      <c r="D528" s="552"/>
    </row>
    <row r="529" spans="4:4">
      <c r="D529" s="552"/>
    </row>
    <row r="530" spans="4:4">
      <c r="D530" s="552"/>
    </row>
    <row r="531" spans="4:4">
      <c r="D531" s="552"/>
    </row>
    <row r="532" spans="4:4">
      <c r="D532" s="552"/>
    </row>
    <row r="533" spans="4:4">
      <c r="D533" s="552"/>
    </row>
    <row r="534" spans="4:4">
      <c r="D534" s="552"/>
    </row>
    <row r="535" spans="4:4">
      <c r="D535" s="552"/>
    </row>
    <row r="536" spans="4:4">
      <c r="D536" s="552"/>
    </row>
    <row r="537" spans="4:4">
      <c r="D537" s="552"/>
    </row>
    <row r="538" spans="4:4">
      <c r="D538" s="552"/>
    </row>
    <row r="539" spans="4:4">
      <c r="D539" s="552"/>
    </row>
    <row r="540" spans="4:4">
      <c r="D540" s="552"/>
    </row>
    <row r="541" spans="4:4">
      <c r="D541" s="552"/>
    </row>
    <row r="542" spans="4:4">
      <c r="D542" s="552"/>
    </row>
    <row r="543" spans="4:4">
      <c r="D543" s="552"/>
    </row>
    <row r="544" spans="4:4">
      <c r="D544" s="552"/>
    </row>
    <row r="545" spans="4:4">
      <c r="D545" s="552"/>
    </row>
    <row r="546" spans="4:4">
      <c r="D546" s="552"/>
    </row>
    <row r="547" spans="4:4">
      <c r="D547" s="552"/>
    </row>
    <row r="548" spans="4:4">
      <c r="D548" s="552"/>
    </row>
    <row r="549" spans="4:4">
      <c r="D549" s="552"/>
    </row>
    <row r="550" spans="4:4">
      <c r="D550" s="552"/>
    </row>
    <row r="551" spans="4:4">
      <c r="D551" s="552"/>
    </row>
    <row r="552" spans="4:4">
      <c r="D552" s="552"/>
    </row>
    <row r="553" spans="4:4">
      <c r="D553" s="552"/>
    </row>
    <row r="554" spans="4:4">
      <c r="D554" s="552"/>
    </row>
    <row r="555" spans="4:4">
      <c r="D555" s="552"/>
    </row>
    <row r="556" spans="4:4">
      <c r="D556" s="552"/>
    </row>
    <row r="557" spans="4:4">
      <c r="D557" s="552"/>
    </row>
    <row r="558" spans="4:4">
      <c r="D558" s="552"/>
    </row>
    <row r="559" spans="4:4">
      <c r="D559" s="552"/>
    </row>
    <row r="560" spans="4:4">
      <c r="D560" s="552"/>
    </row>
    <row r="561" spans="4:4">
      <c r="D561" s="552"/>
    </row>
    <row r="562" spans="4:4">
      <c r="D562" s="552"/>
    </row>
    <row r="563" spans="4:4">
      <c r="D563" s="552"/>
    </row>
    <row r="564" spans="4:4">
      <c r="D564" s="552"/>
    </row>
    <row r="565" spans="4:4">
      <c r="D565" s="552"/>
    </row>
    <row r="566" spans="4:4">
      <c r="D566" s="552"/>
    </row>
    <row r="567" spans="4:4">
      <c r="D567" s="552"/>
    </row>
    <row r="568" spans="4:4">
      <c r="D568" s="552"/>
    </row>
    <row r="569" spans="4:4">
      <c r="D569" s="552"/>
    </row>
    <row r="570" spans="4:4">
      <c r="D570" s="552"/>
    </row>
    <row r="571" spans="4:4">
      <c r="D571" s="552"/>
    </row>
    <row r="572" spans="4:4">
      <c r="D572" s="552"/>
    </row>
    <row r="573" spans="4:4">
      <c r="D573" s="552"/>
    </row>
    <row r="574" spans="4:4">
      <c r="D574" s="552"/>
    </row>
    <row r="575" spans="4:4">
      <c r="D575" s="552"/>
    </row>
    <row r="576" spans="4:4">
      <c r="D576" s="552"/>
    </row>
    <row r="577" spans="4:4">
      <c r="D577" s="552"/>
    </row>
    <row r="578" spans="4:4">
      <c r="D578" s="552"/>
    </row>
    <row r="579" spans="4:4">
      <c r="D579" s="552"/>
    </row>
    <row r="580" spans="4:4">
      <c r="D580" s="552"/>
    </row>
    <row r="581" spans="4:4">
      <c r="D581" s="552"/>
    </row>
    <row r="582" spans="4:4">
      <c r="D582" s="552"/>
    </row>
    <row r="583" spans="4:4">
      <c r="D583" s="552"/>
    </row>
    <row r="584" spans="4:4">
      <c r="D584" s="552"/>
    </row>
    <row r="585" spans="4:4">
      <c r="D585" s="552"/>
    </row>
    <row r="586" spans="4:4">
      <c r="D586" s="552"/>
    </row>
    <row r="587" spans="4:4">
      <c r="D587" s="552"/>
    </row>
    <row r="588" spans="4:4">
      <c r="D588" s="552"/>
    </row>
    <row r="589" spans="4:4">
      <c r="D589" s="552"/>
    </row>
    <row r="590" spans="4:4">
      <c r="D590" s="552"/>
    </row>
    <row r="591" spans="4:4">
      <c r="D591" s="552"/>
    </row>
    <row r="592" spans="4:4">
      <c r="D592" s="552"/>
    </row>
    <row r="593" spans="4:4">
      <c r="D593" s="552"/>
    </row>
    <row r="594" spans="4:4">
      <c r="D594" s="552"/>
    </row>
    <row r="595" spans="4:4">
      <c r="D595" s="552"/>
    </row>
    <row r="596" spans="4:4">
      <c r="D596" s="552"/>
    </row>
    <row r="597" spans="4:4">
      <c r="D597" s="552"/>
    </row>
    <row r="598" spans="4:4">
      <c r="D598" s="552"/>
    </row>
    <row r="599" spans="4:4">
      <c r="D599" s="552"/>
    </row>
    <row r="600" spans="4:4">
      <c r="D600" s="552"/>
    </row>
    <row r="601" spans="4:4">
      <c r="D601" s="552"/>
    </row>
    <row r="602" spans="4:4">
      <c r="D602" s="552"/>
    </row>
    <row r="603" spans="4:4">
      <c r="D603" s="552"/>
    </row>
    <row r="604" spans="4:4">
      <c r="D604" s="552"/>
    </row>
    <row r="605" spans="4:4">
      <c r="D605" s="552"/>
    </row>
    <row r="606" spans="4:4">
      <c r="D606" s="552"/>
    </row>
    <row r="607" spans="4:4">
      <c r="D607" s="552"/>
    </row>
    <row r="608" spans="4:4">
      <c r="D608" s="552"/>
    </row>
    <row r="609" spans="4:4">
      <c r="D609" s="552"/>
    </row>
    <row r="610" spans="4:4">
      <c r="D610" s="552"/>
    </row>
    <row r="611" spans="4:4">
      <c r="D611" s="552"/>
    </row>
    <row r="612" spans="4:4">
      <c r="D612" s="552"/>
    </row>
    <row r="613" spans="4:4">
      <c r="D613" s="552"/>
    </row>
    <row r="614" spans="4:4">
      <c r="D614" s="552"/>
    </row>
    <row r="615" spans="4:4">
      <c r="D615" s="552"/>
    </row>
    <row r="616" spans="4:4">
      <c r="D616" s="552"/>
    </row>
    <row r="617" spans="4:4">
      <c r="D617" s="552"/>
    </row>
    <row r="618" spans="4:4">
      <c r="D618" s="552"/>
    </row>
    <row r="619" spans="4:4">
      <c r="D619" s="552"/>
    </row>
    <row r="620" spans="4:4">
      <c r="D620" s="552"/>
    </row>
    <row r="621" spans="4:4">
      <c r="D621" s="552"/>
    </row>
    <row r="622" spans="4:4">
      <c r="D622" s="552"/>
    </row>
    <row r="623" spans="4:4">
      <c r="D623" s="552"/>
    </row>
    <row r="624" spans="4:4">
      <c r="D624" s="552"/>
    </row>
    <row r="625" spans="4:4">
      <c r="D625" s="552"/>
    </row>
    <row r="626" spans="4:4">
      <c r="D626" s="552"/>
    </row>
    <row r="627" spans="4:4">
      <c r="D627" s="552"/>
    </row>
    <row r="628" spans="4:4">
      <c r="D628" s="552"/>
    </row>
    <row r="629" spans="4:4">
      <c r="D629" s="552"/>
    </row>
    <row r="630" spans="4:4">
      <c r="D630" s="552"/>
    </row>
    <row r="631" spans="4:4">
      <c r="D631" s="552"/>
    </row>
    <row r="632" spans="4:4">
      <c r="D632" s="552"/>
    </row>
    <row r="633" spans="4:4">
      <c r="D633" s="552"/>
    </row>
    <row r="634" spans="4:4">
      <c r="D634" s="552"/>
    </row>
    <row r="635" spans="4:4">
      <c r="D635" s="552"/>
    </row>
    <row r="636" spans="4:4">
      <c r="D636" s="552"/>
    </row>
    <row r="637" spans="4:4">
      <c r="D637" s="552"/>
    </row>
    <row r="638" spans="4:4">
      <c r="D638" s="552"/>
    </row>
    <row r="639" spans="4:4">
      <c r="D639" s="552"/>
    </row>
    <row r="640" spans="4:4">
      <c r="D640" s="552"/>
    </row>
    <row r="641" spans="4:4">
      <c r="D641" s="552"/>
    </row>
    <row r="642" spans="4:4">
      <c r="D642" s="552"/>
    </row>
    <row r="643" spans="4:4">
      <c r="D643" s="552"/>
    </row>
    <row r="644" spans="4:4">
      <c r="D644" s="552"/>
    </row>
    <row r="645" spans="4:4">
      <c r="D645" s="552"/>
    </row>
    <row r="646" spans="4:4">
      <c r="D646" s="552"/>
    </row>
    <row r="647" spans="4:4">
      <c r="D647" s="552"/>
    </row>
    <row r="648" spans="4:4">
      <c r="D648" s="552"/>
    </row>
    <row r="649" spans="4:4">
      <c r="D649" s="552"/>
    </row>
    <row r="650" spans="4:4">
      <c r="D650" s="552"/>
    </row>
    <row r="651" spans="4:4">
      <c r="D651" s="552"/>
    </row>
    <row r="652" spans="4:4">
      <c r="D652" s="552"/>
    </row>
    <row r="653" spans="4:4">
      <c r="D653" s="552"/>
    </row>
    <row r="654" spans="4:4">
      <c r="D654" s="552"/>
    </row>
    <row r="655" spans="4:4">
      <c r="D655" s="552"/>
    </row>
    <row r="656" spans="4:4">
      <c r="D656" s="552"/>
    </row>
    <row r="657" spans="4:4">
      <c r="D657" s="552"/>
    </row>
    <row r="658" spans="4:4">
      <c r="D658" s="552"/>
    </row>
    <row r="659" spans="4:4">
      <c r="D659" s="552"/>
    </row>
    <row r="660" spans="4:4">
      <c r="D660" s="552"/>
    </row>
    <row r="661" spans="4:4">
      <c r="D661" s="552"/>
    </row>
    <row r="662" spans="4:4">
      <c r="D662" s="552"/>
    </row>
    <row r="663" spans="4:4">
      <c r="D663" s="552"/>
    </row>
    <row r="664" spans="4:4">
      <c r="D664" s="552"/>
    </row>
    <row r="665" spans="4:4">
      <c r="D665" s="552"/>
    </row>
    <row r="666" spans="4:4">
      <c r="D666" s="552"/>
    </row>
    <row r="667" spans="4:4">
      <c r="D667" s="552"/>
    </row>
    <row r="668" spans="4:4">
      <c r="D668" s="552"/>
    </row>
    <row r="669" spans="4:4">
      <c r="D669" s="552"/>
    </row>
    <row r="670" spans="4:4">
      <c r="D670" s="552"/>
    </row>
    <row r="671" spans="4:4">
      <c r="D671" s="552"/>
    </row>
    <row r="672" spans="4:4">
      <c r="D672" s="552"/>
    </row>
    <row r="673" spans="4:4">
      <c r="D673" s="552"/>
    </row>
    <row r="674" spans="4:4">
      <c r="D674" s="552"/>
    </row>
    <row r="675" spans="4:4">
      <c r="D675" s="552"/>
    </row>
    <row r="676" spans="4:4">
      <c r="D676" s="552"/>
    </row>
    <row r="677" spans="4:4">
      <c r="D677" s="552"/>
    </row>
    <row r="678" spans="4:4">
      <c r="D678" s="552"/>
    </row>
    <row r="679" spans="4:4">
      <c r="D679" s="552"/>
    </row>
    <row r="680" spans="4:4">
      <c r="D680" s="552"/>
    </row>
    <row r="681" spans="4:4">
      <c r="D681" s="552"/>
    </row>
    <row r="682" spans="4:4">
      <c r="D682" s="552"/>
    </row>
    <row r="683" spans="4:4">
      <c r="D683" s="552"/>
    </row>
    <row r="684" spans="4:4">
      <c r="D684" s="552"/>
    </row>
    <row r="685" spans="4:4">
      <c r="D685" s="552"/>
    </row>
    <row r="686" spans="4:4">
      <c r="D686" s="552"/>
    </row>
    <row r="687" spans="4:4">
      <c r="D687" s="552"/>
    </row>
    <row r="688" spans="4:4">
      <c r="D688" s="552"/>
    </row>
    <row r="689" spans="4:4">
      <c r="D689" s="552"/>
    </row>
    <row r="690" spans="4:4">
      <c r="D690" s="552"/>
    </row>
    <row r="691" spans="4:4">
      <c r="D691" s="552"/>
    </row>
    <row r="692" spans="4:4">
      <c r="D692" s="552"/>
    </row>
    <row r="693" spans="4:4">
      <c r="D693" s="552"/>
    </row>
    <row r="694" spans="4:4">
      <c r="D694" s="552"/>
    </row>
    <row r="695" spans="4:4">
      <c r="D695" s="552"/>
    </row>
    <row r="696" spans="4:4">
      <c r="D696" s="552"/>
    </row>
    <row r="697" spans="4:4">
      <c r="D697" s="552"/>
    </row>
    <row r="698" spans="4:4">
      <c r="D698" s="552"/>
    </row>
    <row r="699" spans="4:4">
      <c r="D699" s="552"/>
    </row>
    <row r="700" spans="4:4">
      <c r="D700" s="552"/>
    </row>
    <row r="701" spans="4:4">
      <c r="D701" s="552"/>
    </row>
    <row r="702" spans="4:4">
      <c r="D702" s="552"/>
    </row>
    <row r="703" spans="4:4">
      <c r="D703" s="552"/>
    </row>
    <row r="704" spans="4:4">
      <c r="D704" s="552"/>
    </row>
    <row r="705" spans="4:4">
      <c r="D705" s="552"/>
    </row>
    <row r="706" spans="4:4">
      <c r="D706" s="552"/>
    </row>
    <row r="707" spans="4:4">
      <c r="D707" s="552"/>
    </row>
    <row r="708" spans="4:4">
      <c r="D708" s="552"/>
    </row>
    <row r="709" spans="4:4">
      <c r="D709" s="552"/>
    </row>
    <row r="710" spans="4:4">
      <c r="D710" s="552"/>
    </row>
    <row r="711" spans="4:4">
      <c r="D711" s="552"/>
    </row>
    <row r="712" spans="4:4">
      <c r="D712" s="552"/>
    </row>
    <row r="713" spans="4:4">
      <c r="D713" s="552"/>
    </row>
    <row r="714" spans="4:4">
      <c r="D714" s="552"/>
    </row>
    <row r="715" spans="4:4">
      <c r="D715" s="552"/>
    </row>
    <row r="716" spans="4:4">
      <c r="D716" s="552"/>
    </row>
    <row r="717" spans="4:4">
      <c r="D717" s="552"/>
    </row>
    <row r="718" spans="4:4">
      <c r="D718" s="552"/>
    </row>
    <row r="719" spans="4:4">
      <c r="D719" s="552"/>
    </row>
    <row r="720" spans="4:4">
      <c r="D720" s="552"/>
    </row>
    <row r="721" spans="4:4">
      <c r="D721" s="552"/>
    </row>
    <row r="722" spans="4:4">
      <c r="D722" s="552"/>
    </row>
    <row r="723" spans="4:4">
      <c r="D723" s="552"/>
    </row>
    <row r="724" spans="4:4">
      <c r="D724" s="552"/>
    </row>
    <row r="725" spans="4:4">
      <c r="D725" s="552"/>
    </row>
    <row r="726" spans="4:4">
      <c r="D726" s="552"/>
    </row>
    <row r="727" spans="4:4">
      <c r="D727" s="552"/>
    </row>
    <row r="728" spans="4:4">
      <c r="D728" s="552"/>
    </row>
    <row r="729" spans="4:4">
      <c r="D729" s="552"/>
    </row>
    <row r="730" spans="4:4">
      <c r="D730" s="552"/>
    </row>
    <row r="731" spans="4:4">
      <c r="D731" s="552"/>
    </row>
    <row r="732" spans="4:4">
      <c r="D732" s="552"/>
    </row>
    <row r="733" spans="4:4">
      <c r="D733" s="552"/>
    </row>
    <row r="734" spans="4:4">
      <c r="D734" s="552"/>
    </row>
    <row r="735" spans="4:4">
      <c r="D735" s="552"/>
    </row>
    <row r="736" spans="4:4">
      <c r="D736" s="552"/>
    </row>
    <row r="737" spans="4:4">
      <c r="D737" s="552"/>
    </row>
    <row r="738" spans="4:4">
      <c r="D738" s="552"/>
    </row>
    <row r="739" spans="4:4">
      <c r="D739" s="552"/>
    </row>
    <row r="740" spans="4:4">
      <c r="D740" s="552"/>
    </row>
    <row r="741" spans="4:4">
      <c r="D741" s="552"/>
    </row>
    <row r="742" spans="4:4">
      <c r="D742" s="552"/>
    </row>
    <row r="743" spans="4:4">
      <c r="D743" s="552"/>
    </row>
    <row r="744" spans="4:4">
      <c r="D744" s="552"/>
    </row>
    <row r="745" spans="4:4">
      <c r="D745" s="552"/>
    </row>
    <row r="746" spans="4:4">
      <c r="D746" s="552"/>
    </row>
    <row r="747" spans="4:4">
      <c r="D747" s="552"/>
    </row>
    <row r="748" spans="4:4">
      <c r="D748" s="552"/>
    </row>
    <row r="749" spans="4:4">
      <c r="D749" s="552"/>
    </row>
    <row r="750" spans="4:4">
      <c r="D750" s="552"/>
    </row>
    <row r="751" spans="4:4">
      <c r="D751" s="552"/>
    </row>
    <row r="752" spans="4:4">
      <c r="D752" s="552"/>
    </row>
    <row r="753" spans="4:4">
      <c r="D753" s="552"/>
    </row>
    <row r="754" spans="4:4">
      <c r="D754" s="552"/>
    </row>
    <row r="755" spans="4:4">
      <c r="D755" s="552"/>
    </row>
    <row r="756" spans="4:4">
      <c r="D756" s="552"/>
    </row>
    <row r="757" spans="4:4">
      <c r="D757" s="552"/>
    </row>
    <row r="758" spans="4:4">
      <c r="D758" s="552"/>
    </row>
    <row r="759" spans="4:4">
      <c r="D759" s="552"/>
    </row>
    <row r="760" spans="4:4">
      <c r="D760" s="552"/>
    </row>
    <row r="761" spans="4:4">
      <c r="D761" s="552"/>
    </row>
    <row r="762" spans="4:4">
      <c r="D762" s="552"/>
    </row>
    <row r="763" spans="4:4">
      <c r="D763" s="552"/>
    </row>
    <row r="764" spans="4:4">
      <c r="D764" s="552"/>
    </row>
    <row r="765" spans="4:4">
      <c r="D765" s="552"/>
    </row>
    <row r="766" spans="4:4">
      <c r="D766" s="552"/>
    </row>
    <row r="767" spans="4:4">
      <c r="D767" s="552"/>
    </row>
    <row r="768" spans="4:4">
      <c r="D768" s="552"/>
    </row>
    <row r="769" spans="4:4">
      <c r="D769" s="552"/>
    </row>
    <row r="770" spans="4:4">
      <c r="D770" s="552"/>
    </row>
    <row r="771" spans="4:4">
      <c r="D771" s="552"/>
    </row>
    <row r="772" spans="4:4">
      <c r="D772" s="552"/>
    </row>
    <row r="773" spans="4:4">
      <c r="D773" s="552"/>
    </row>
    <row r="774" spans="4:4">
      <c r="D774" s="552"/>
    </row>
    <row r="775" spans="4:4">
      <c r="D775" s="552"/>
    </row>
    <row r="776" spans="4:4">
      <c r="D776" s="552"/>
    </row>
    <row r="777" spans="4:4">
      <c r="D777" s="552"/>
    </row>
    <row r="778" spans="4:4">
      <c r="D778" s="552"/>
    </row>
    <row r="779" spans="4:4">
      <c r="D779" s="552"/>
    </row>
    <row r="780" spans="4:4">
      <c r="D780" s="552"/>
    </row>
    <row r="781" spans="4:4">
      <c r="D781" s="552"/>
    </row>
    <row r="782" spans="4:4">
      <c r="D782" s="552"/>
    </row>
    <row r="783" spans="4:4">
      <c r="D783" s="552"/>
    </row>
    <row r="784" spans="4:4">
      <c r="D784" s="552"/>
    </row>
    <row r="785" spans="4:4">
      <c r="D785" s="552"/>
    </row>
    <row r="786" spans="4:4">
      <c r="D786" s="552"/>
    </row>
    <row r="787" spans="4:4">
      <c r="D787" s="552"/>
    </row>
    <row r="788" spans="4:4">
      <c r="D788" s="552"/>
    </row>
    <row r="789" spans="4:4">
      <c r="D789" s="552"/>
    </row>
    <row r="790" spans="4:4">
      <c r="D790" s="552"/>
    </row>
    <row r="791" spans="4:4">
      <c r="D791" s="552"/>
    </row>
    <row r="792" spans="4:4">
      <c r="D792" s="552"/>
    </row>
    <row r="793" spans="4:4">
      <c r="D793" s="552"/>
    </row>
    <row r="794" spans="4:4">
      <c r="D794" s="552"/>
    </row>
    <row r="795" spans="4:4">
      <c r="D795" s="552"/>
    </row>
    <row r="796" spans="4:4">
      <c r="D796" s="552"/>
    </row>
    <row r="797" spans="4:4">
      <c r="D797" s="552"/>
    </row>
    <row r="798" spans="4:4">
      <c r="D798" s="552"/>
    </row>
    <row r="799" spans="4:4">
      <c r="D799" s="552"/>
    </row>
    <row r="800" spans="4:4">
      <c r="D800" s="552"/>
    </row>
    <row r="801" spans="4:4">
      <c r="D801" s="552"/>
    </row>
    <row r="802" spans="4:4">
      <c r="D802" s="552"/>
    </row>
    <row r="803" spans="4:4">
      <c r="D803" s="552"/>
    </row>
    <row r="804" spans="4:4">
      <c r="D804" s="552"/>
    </row>
    <row r="805" spans="4:4">
      <c r="D805" s="552"/>
    </row>
    <row r="806" spans="4:4">
      <c r="D806" s="552"/>
    </row>
    <row r="807" spans="4:4">
      <c r="D807" s="552"/>
    </row>
    <row r="808" spans="4:4">
      <c r="D808" s="552"/>
    </row>
    <row r="809" spans="4:4">
      <c r="D809" s="552"/>
    </row>
    <row r="810" spans="4:4">
      <c r="D810" s="552"/>
    </row>
    <row r="811" spans="4:4">
      <c r="D811" s="552"/>
    </row>
    <row r="812" spans="4:4">
      <c r="D812" s="552"/>
    </row>
    <row r="813" spans="4:4">
      <c r="D813" s="552"/>
    </row>
    <row r="814" spans="4:4">
      <c r="D814" s="552"/>
    </row>
    <row r="815" spans="4:4">
      <c r="D815" s="552"/>
    </row>
    <row r="816" spans="4:4">
      <c r="D816" s="552"/>
    </row>
    <row r="817" spans="4:4">
      <c r="D817" s="552"/>
    </row>
    <row r="818" spans="4:4">
      <c r="D818" s="552"/>
    </row>
    <row r="819" spans="4:4">
      <c r="D819" s="552"/>
    </row>
    <row r="820" spans="4:4">
      <c r="D820" s="552"/>
    </row>
    <row r="821" spans="4:4">
      <c r="D821" s="552"/>
    </row>
    <row r="822" spans="4:4">
      <c r="D822" s="552"/>
    </row>
    <row r="823" spans="4:4">
      <c r="D823" s="552"/>
    </row>
    <row r="824" spans="4:4">
      <c r="D824" s="552"/>
    </row>
    <row r="825" spans="4:4">
      <c r="D825" s="552"/>
    </row>
    <row r="826" spans="4:4">
      <c r="D826" s="552"/>
    </row>
    <row r="827" spans="4:4">
      <c r="D827" s="552"/>
    </row>
    <row r="828" spans="4:4">
      <c r="D828" s="552"/>
    </row>
    <row r="829" spans="4:4">
      <c r="D829" s="552"/>
    </row>
    <row r="830" spans="4:4">
      <c r="D830" s="552"/>
    </row>
    <row r="831" spans="4:4">
      <c r="D831" s="552"/>
    </row>
    <row r="832" spans="4:4">
      <c r="D832" s="552"/>
    </row>
    <row r="833" spans="4:4">
      <c r="D833" s="552"/>
    </row>
    <row r="834" spans="4:4">
      <c r="D834" s="552"/>
    </row>
    <row r="835" spans="4:4">
      <c r="D835" s="552"/>
    </row>
    <row r="836" spans="4:4">
      <c r="D836" s="552"/>
    </row>
    <row r="837" spans="4:4">
      <c r="D837" s="552"/>
    </row>
    <row r="838" spans="4:4">
      <c r="D838" s="552"/>
    </row>
    <row r="839" spans="4:4">
      <c r="D839" s="552"/>
    </row>
    <row r="840" spans="4:4">
      <c r="D840" s="552"/>
    </row>
    <row r="841" spans="4:4">
      <c r="D841" s="552"/>
    </row>
    <row r="842" spans="4:4">
      <c r="D842" s="552"/>
    </row>
    <row r="843" spans="4:4">
      <c r="D843" s="552"/>
    </row>
    <row r="844" spans="4:4">
      <c r="D844" s="552"/>
    </row>
    <row r="845" spans="4:4">
      <c r="D845" s="552"/>
    </row>
    <row r="846" spans="4:4">
      <c r="D846" s="552"/>
    </row>
    <row r="847" spans="4:4">
      <c r="D847" s="552"/>
    </row>
    <row r="848" spans="4:4">
      <c r="D848" s="552"/>
    </row>
    <row r="849" spans="4:4">
      <c r="D849" s="552"/>
    </row>
    <row r="850" spans="4:4">
      <c r="D850" s="552"/>
    </row>
    <row r="851" spans="4:4">
      <c r="D851" s="552"/>
    </row>
    <row r="852" spans="4:4">
      <c r="D852" s="552"/>
    </row>
    <row r="853" spans="4:4">
      <c r="D853" s="552"/>
    </row>
    <row r="854" spans="4:4">
      <c r="D854" s="552"/>
    </row>
    <row r="855" spans="4:4">
      <c r="D855" s="552"/>
    </row>
    <row r="856" spans="4:4">
      <c r="D856" s="552"/>
    </row>
    <row r="857" spans="4:4">
      <c r="D857" s="552"/>
    </row>
    <row r="858" spans="4:4">
      <c r="D858" s="552"/>
    </row>
    <row r="859" spans="4:4">
      <c r="D859" s="552"/>
    </row>
    <row r="860" spans="4:4">
      <c r="D860" s="552"/>
    </row>
    <row r="861" spans="4:4">
      <c r="D861" s="552"/>
    </row>
    <row r="862" spans="4:4">
      <c r="D862" s="552"/>
    </row>
    <row r="863" spans="4:4">
      <c r="D863" s="552"/>
    </row>
    <row r="864" spans="4:4">
      <c r="D864" s="552"/>
    </row>
    <row r="865" spans="4:4">
      <c r="D865" s="552"/>
    </row>
    <row r="866" spans="4:4">
      <c r="D866" s="552"/>
    </row>
    <row r="867" spans="4:4">
      <c r="D867" s="552"/>
    </row>
    <row r="868" spans="4:4">
      <c r="D868" s="552"/>
    </row>
    <row r="869" spans="4:4">
      <c r="D869" s="552"/>
    </row>
    <row r="870" spans="4:4">
      <c r="D870" s="552"/>
    </row>
    <row r="871" spans="4:4">
      <c r="D871" s="552"/>
    </row>
    <row r="872" spans="4:4">
      <c r="D872" s="552"/>
    </row>
    <row r="873" spans="4:4">
      <c r="D873" s="552"/>
    </row>
    <row r="874" spans="4:4">
      <c r="D874" s="552"/>
    </row>
    <row r="875" spans="4:4">
      <c r="D875" s="552"/>
    </row>
    <row r="876" spans="4:4">
      <c r="D876" s="552"/>
    </row>
    <row r="877" spans="4:4">
      <c r="D877" s="552"/>
    </row>
    <row r="878" spans="4:4">
      <c r="D878" s="552"/>
    </row>
    <row r="879" spans="4:4">
      <c r="D879" s="552"/>
    </row>
    <row r="880" spans="4:4">
      <c r="D880" s="552"/>
    </row>
    <row r="881" spans="4:4">
      <c r="D881" s="552"/>
    </row>
    <row r="882" spans="4:4">
      <c r="D882" s="552"/>
    </row>
    <row r="883" spans="4:4">
      <c r="D883" s="552"/>
    </row>
    <row r="884" spans="4:4">
      <c r="D884" s="552"/>
    </row>
    <row r="885" spans="4:4">
      <c r="D885" s="552"/>
    </row>
    <row r="886" spans="4:4">
      <c r="D886" s="552"/>
    </row>
    <row r="887" spans="4:4">
      <c r="D887" s="552"/>
    </row>
    <row r="888" spans="4:4">
      <c r="D888" s="552"/>
    </row>
    <row r="889" spans="4:4">
      <c r="D889" s="552"/>
    </row>
    <row r="890" spans="4:4">
      <c r="D890" s="552"/>
    </row>
    <row r="891" spans="4:4">
      <c r="D891" s="552"/>
    </row>
    <row r="892" spans="4:4">
      <c r="D892" s="552"/>
    </row>
    <row r="893" spans="4:4">
      <c r="D893" s="552"/>
    </row>
    <row r="894" spans="4:4">
      <c r="D894" s="552"/>
    </row>
    <row r="895" spans="4:4">
      <c r="D895" s="552"/>
    </row>
    <row r="896" spans="4:4">
      <c r="D896" s="552"/>
    </row>
    <row r="897" spans="4:4">
      <c r="D897" s="552"/>
    </row>
    <row r="898" spans="4:4">
      <c r="D898" s="552"/>
    </row>
    <row r="899" spans="4:4">
      <c r="D899" s="552"/>
    </row>
    <row r="900" spans="4:4">
      <c r="D900" s="552"/>
    </row>
    <row r="901" spans="4:4">
      <c r="D901" s="552"/>
    </row>
    <row r="902" spans="4:4">
      <c r="D902" s="552"/>
    </row>
    <row r="903" spans="4:4">
      <c r="D903" s="552"/>
    </row>
    <row r="904" spans="4:4">
      <c r="D904" s="552"/>
    </row>
    <row r="905" spans="4:4">
      <c r="D905" s="552"/>
    </row>
    <row r="906" spans="4:4">
      <c r="D906" s="552"/>
    </row>
    <row r="907" spans="4:4">
      <c r="D907" s="552"/>
    </row>
    <row r="908" spans="4:4">
      <c r="D908" s="552"/>
    </row>
    <row r="909" spans="4:4">
      <c r="D909" s="552"/>
    </row>
    <row r="910" spans="4:4">
      <c r="D910" s="552"/>
    </row>
    <row r="911" spans="4:4">
      <c r="D911" s="552"/>
    </row>
    <row r="912" spans="4:4">
      <c r="D912" s="552"/>
    </row>
    <row r="913" spans="4:4">
      <c r="D913" s="552"/>
    </row>
    <row r="914" spans="4:4">
      <c r="D914" s="552"/>
    </row>
    <row r="915" spans="4:4">
      <c r="D915" s="552"/>
    </row>
    <row r="916" spans="4:4">
      <c r="D916" s="552"/>
    </row>
    <row r="917" spans="4:4">
      <c r="D917" s="552"/>
    </row>
    <row r="918" spans="4:4">
      <c r="D918" s="552"/>
    </row>
    <row r="919" spans="4:4">
      <c r="D919" s="552"/>
    </row>
    <row r="920" spans="4:4">
      <c r="D920" s="552"/>
    </row>
    <row r="921" spans="4:4">
      <c r="D921" s="552"/>
    </row>
    <row r="922" spans="4:4">
      <c r="D922" s="552"/>
    </row>
    <row r="923" spans="4:4">
      <c r="D923" s="552"/>
    </row>
    <row r="924" spans="4:4">
      <c r="D924" s="552"/>
    </row>
    <row r="925" spans="4:4">
      <c r="D925" s="552"/>
    </row>
    <row r="926" spans="4:4">
      <c r="D926" s="552"/>
    </row>
    <row r="927" spans="4:4">
      <c r="D927" s="552"/>
    </row>
    <row r="928" spans="4:4">
      <c r="D928" s="552"/>
    </row>
    <row r="929" spans="4:4">
      <c r="D929" s="552"/>
    </row>
    <row r="930" spans="4:4">
      <c r="D930" s="552"/>
    </row>
    <row r="931" spans="4:4">
      <c r="D931" s="552"/>
    </row>
    <row r="932" spans="4:4">
      <c r="D932" s="552"/>
    </row>
    <row r="933" spans="4:4">
      <c r="D933" s="552"/>
    </row>
    <row r="934" spans="4:4">
      <c r="D934" s="552"/>
    </row>
    <row r="935" spans="4:4">
      <c r="D935" s="552"/>
    </row>
    <row r="936" spans="4:4">
      <c r="D936" s="552"/>
    </row>
    <row r="937" spans="4:4">
      <c r="D937" s="552"/>
    </row>
    <row r="938" spans="4:4">
      <c r="D938" s="552"/>
    </row>
    <row r="939" spans="4:4">
      <c r="D939" s="552"/>
    </row>
    <row r="940" spans="4:4">
      <c r="D940" s="552"/>
    </row>
    <row r="941" spans="4:4">
      <c r="D941" s="552"/>
    </row>
    <row r="942" spans="4:4">
      <c r="D942" s="552"/>
    </row>
    <row r="943" spans="4:4">
      <c r="D943" s="552"/>
    </row>
    <row r="944" spans="4:4">
      <c r="D944" s="552"/>
    </row>
    <row r="945" spans="4:4">
      <c r="D945" s="552"/>
    </row>
    <row r="946" spans="4:4">
      <c r="D946" s="552"/>
    </row>
    <row r="947" spans="4:4">
      <c r="D947" s="552"/>
    </row>
    <row r="948" spans="4:4">
      <c r="D948" s="552"/>
    </row>
    <row r="949" spans="4:4">
      <c r="D949" s="552"/>
    </row>
    <row r="950" spans="4:4">
      <c r="D950" s="552"/>
    </row>
    <row r="951" spans="4:4">
      <c r="D951" s="552"/>
    </row>
    <row r="952" spans="4:4">
      <c r="D952" s="552"/>
    </row>
    <row r="953" spans="4:4">
      <c r="D953" s="552"/>
    </row>
    <row r="954" spans="4:4">
      <c r="D954" s="552"/>
    </row>
    <row r="955" spans="4:4">
      <c r="D955" s="552"/>
    </row>
    <row r="956" spans="4:4">
      <c r="D956" s="552"/>
    </row>
    <row r="957" spans="4:4">
      <c r="D957" s="552"/>
    </row>
    <row r="958" spans="4:4">
      <c r="D958" s="552"/>
    </row>
    <row r="959" spans="4:4">
      <c r="D959" s="552"/>
    </row>
    <row r="960" spans="4:4">
      <c r="D960" s="552"/>
    </row>
    <row r="961" spans="4:4">
      <c r="D961" s="552"/>
    </row>
    <row r="962" spans="4:4">
      <c r="D962" s="552"/>
    </row>
    <row r="963" spans="4:4">
      <c r="D963" s="552"/>
    </row>
    <row r="964" spans="4:4">
      <c r="D964" s="552"/>
    </row>
    <row r="965" spans="4:4">
      <c r="D965" s="552"/>
    </row>
    <row r="966" spans="4:4">
      <c r="D966" s="552"/>
    </row>
    <row r="967" spans="4:4">
      <c r="D967" s="552"/>
    </row>
    <row r="968" spans="4:4">
      <c r="D968" s="552"/>
    </row>
    <row r="969" spans="4:4">
      <c r="D969" s="552"/>
    </row>
    <row r="970" spans="4:4">
      <c r="D970" s="552"/>
    </row>
    <row r="971" spans="4:4">
      <c r="D971" s="552"/>
    </row>
    <row r="972" spans="4:4">
      <c r="D972" s="552"/>
    </row>
    <row r="973" spans="4:4">
      <c r="D973" s="552"/>
    </row>
    <row r="974" spans="4:4">
      <c r="D974" s="552"/>
    </row>
    <row r="975" spans="4:4">
      <c r="D975" s="552"/>
    </row>
    <row r="976" spans="4:4">
      <c r="D976" s="552"/>
    </row>
    <row r="977" spans="4:4">
      <c r="D977" s="552"/>
    </row>
    <row r="978" spans="4:4">
      <c r="D978" s="552"/>
    </row>
    <row r="979" spans="4:4">
      <c r="D979" s="552"/>
    </row>
    <row r="980" spans="4:4">
      <c r="D980" s="552"/>
    </row>
    <row r="981" spans="4:4">
      <c r="D981" s="552"/>
    </row>
    <row r="982" spans="4:4">
      <c r="D982" s="552"/>
    </row>
    <row r="983" spans="4:4">
      <c r="D983" s="552"/>
    </row>
    <row r="984" spans="4:4">
      <c r="D984" s="552"/>
    </row>
    <row r="985" spans="4:4">
      <c r="D985" s="552"/>
    </row>
    <row r="986" spans="4:4">
      <c r="D986" s="552"/>
    </row>
    <row r="987" spans="4:4">
      <c r="D987" s="552"/>
    </row>
    <row r="988" spans="4:4">
      <c r="D988" s="552"/>
    </row>
    <row r="989" spans="4:4">
      <c r="D989" s="552"/>
    </row>
    <row r="990" spans="4:4">
      <c r="D990" s="552"/>
    </row>
    <row r="991" spans="4:4">
      <c r="D991" s="552"/>
    </row>
    <row r="992" spans="4:4">
      <c r="D992" s="552"/>
    </row>
    <row r="993" spans="4:4">
      <c r="D993" s="552"/>
    </row>
    <row r="994" spans="4:4">
      <c r="D994" s="552"/>
    </row>
    <row r="995" spans="4:4">
      <c r="D995" s="552"/>
    </row>
    <row r="996" spans="4:4">
      <c r="D996" s="552"/>
    </row>
    <row r="997" spans="4:4">
      <c r="D997" s="552"/>
    </row>
    <row r="998" spans="4:4">
      <c r="D998" s="552"/>
    </row>
    <row r="999" spans="4:4">
      <c r="D999" s="552"/>
    </row>
    <row r="1000" spans="4:4">
      <c r="D1000" s="552"/>
    </row>
    <row r="1001" spans="4:4">
      <c r="D1001" s="552"/>
    </row>
    <row r="1002" spans="4:4">
      <c r="D1002" s="552"/>
    </row>
    <row r="1003" spans="4:4">
      <c r="D1003" s="552"/>
    </row>
    <row r="1004" spans="4:4">
      <c r="D1004" s="552"/>
    </row>
    <row r="1005" spans="4:4">
      <c r="D1005" s="552"/>
    </row>
    <row r="1006" spans="4:4">
      <c r="D1006" s="552"/>
    </row>
    <row r="1007" spans="4:4">
      <c r="D1007" s="552"/>
    </row>
    <row r="1008" spans="4:4">
      <c r="D1008" s="552"/>
    </row>
    <row r="1009" spans="4:4">
      <c r="D1009" s="552"/>
    </row>
    <row r="1010" spans="4:4">
      <c r="D1010" s="552"/>
    </row>
    <row r="1011" spans="4:4">
      <c r="D1011" s="552"/>
    </row>
    <row r="1012" spans="4:4">
      <c r="D1012" s="552"/>
    </row>
    <row r="1013" spans="4:4">
      <c r="D1013" s="552"/>
    </row>
    <row r="1014" spans="4:4">
      <c r="D1014" s="552"/>
    </row>
    <row r="1015" spans="4:4">
      <c r="D1015" s="552"/>
    </row>
    <row r="1016" spans="4:4">
      <c r="D1016" s="552"/>
    </row>
    <row r="1017" spans="4:4">
      <c r="D1017" s="552"/>
    </row>
    <row r="1018" spans="4:4">
      <c r="D1018" s="552"/>
    </row>
    <row r="1019" spans="4:4">
      <c r="D1019" s="552"/>
    </row>
    <row r="1020" spans="4:4">
      <c r="D1020" s="552"/>
    </row>
    <row r="1021" spans="4:4">
      <c r="D1021" s="552"/>
    </row>
    <row r="1022" spans="4:4">
      <c r="D1022" s="552"/>
    </row>
    <row r="1023" spans="4:4">
      <c r="D1023" s="552"/>
    </row>
    <row r="1024" spans="4:4">
      <c r="D1024" s="552"/>
    </row>
    <row r="1025" spans="4:4">
      <c r="D1025" s="552"/>
    </row>
    <row r="1026" spans="4:4">
      <c r="D1026" s="552"/>
    </row>
    <row r="1027" spans="4:4">
      <c r="D1027" s="552"/>
    </row>
    <row r="1028" spans="4:4">
      <c r="D1028" s="552"/>
    </row>
    <row r="1029" spans="4:4">
      <c r="D1029" s="552"/>
    </row>
    <row r="1030" spans="4:4">
      <c r="D1030" s="552"/>
    </row>
    <row r="1031" spans="4:4">
      <c r="D1031" s="552"/>
    </row>
    <row r="1032" spans="4:4">
      <c r="D1032" s="552"/>
    </row>
    <row r="1033" spans="4:4">
      <c r="D1033" s="552"/>
    </row>
    <row r="1034" spans="4:4">
      <c r="D1034" s="552"/>
    </row>
    <row r="1035" spans="4:4">
      <c r="D1035" s="552"/>
    </row>
    <row r="1036" spans="4:4">
      <c r="D1036" s="552"/>
    </row>
    <row r="1037" spans="4:4">
      <c r="D1037" s="552"/>
    </row>
    <row r="1038" spans="4:4">
      <c r="D1038" s="552"/>
    </row>
    <row r="1039" spans="4:4">
      <c r="D1039" s="552"/>
    </row>
    <row r="1040" spans="4:4">
      <c r="D1040" s="552"/>
    </row>
    <row r="1041" spans="4:4">
      <c r="D1041" s="552"/>
    </row>
    <row r="1042" spans="4:4">
      <c r="D1042" s="552"/>
    </row>
    <row r="1043" spans="4:4">
      <c r="D1043" s="552"/>
    </row>
    <row r="1044" spans="4:4">
      <c r="D1044" s="552"/>
    </row>
    <row r="1045" spans="4:4">
      <c r="D1045" s="552"/>
    </row>
    <row r="1046" spans="4:4">
      <c r="D1046" s="552"/>
    </row>
    <row r="1047" spans="4:4">
      <c r="D1047" s="552"/>
    </row>
    <row r="1048" spans="4:4">
      <c r="D1048" s="552"/>
    </row>
    <row r="1049" spans="4:4">
      <c r="D1049" s="552"/>
    </row>
    <row r="1050" spans="4:4">
      <c r="D1050" s="552"/>
    </row>
    <row r="1051" spans="4:4">
      <c r="D1051" s="552"/>
    </row>
    <row r="1052" spans="4:4">
      <c r="D1052" s="552"/>
    </row>
    <row r="1053" spans="4:4">
      <c r="D1053" s="552"/>
    </row>
    <row r="1054" spans="4:4">
      <c r="D1054" s="552"/>
    </row>
    <row r="1055" spans="4:4">
      <c r="D1055" s="552"/>
    </row>
    <row r="1056" spans="4:4">
      <c r="D1056" s="552"/>
    </row>
    <row r="1057" spans="4:4">
      <c r="D1057" s="552"/>
    </row>
    <row r="1058" spans="4:4">
      <c r="D1058" s="552"/>
    </row>
    <row r="1059" spans="4:4">
      <c r="D1059" s="552"/>
    </row>
    <row r="1060" spans="4:4">
      <c r="D1060" s="552"/>
    </row>
    <row r="1061" spans="4:4">
      <c r="D1061" s="552"/>
    </row>
    <row r="1062" spans="4:4">
      <c r="D1062" s="552"/>
    </row>
    <row r="1063" spans="4:4">
      <c r="D1063" s="552"/>
    </row>
    <row r="1064" spans="4:4">
      <c r="D1064" s="552"/>
    </row>
    <row r="1065" spans="4:4">
      <c r="D1065" s="552"/>
    </row>
    <row r="1066" spans="4:4">
      <c r="D1066" s="552"/>
    </row>
    <row r="1067" spans="4:4">
      <c r="D1067" s="552"/>
    </row>
    <row r="1068" spans="4:4">
      <c r="D1068" s="552"/>
    </row>
    <row r="1069" spans="4:4">
      <c r="D1069" s="552"/>
    </row>
    <row r="1070" spans="4:4">
      <c r="D1070" s="552"/>
    </row>
    <row r="1071" spans="4:4">
      <c r="D1071" s="552"/>
    </row>
    <row r="1072" spans="4:4">
      <c r="D1072" s="552"/>
    </row>
    <row r="1073" spans="4:4">
      <c r="D1073" s="552"/>
    </row>
    <row r="1074" spans="4:4">
      <c r="D1074" s="552"/>
    </row>
    <row r="1075" spans="4:4">
      <c r="D1075" s="552"/>
    </row>
    <row r="1076" spans="4:4">
      <c r="D1076" s="552"/>
    </row>
    <row r="1077" spans="4:4">
      <c r="D1077" s="552"/>
    </row>
    <row r="1078" spans="4:4">
      <c r="D1078" s="552"/>
    </row>
    <row r="1079" spans="4:4">
      <c r="D1079" s="552"/>
    </row>
    <row r="1080" spans="4:4">
      <c r="D1080" s="552"/>
    </row>
    <row r="1081" spans="4:4">
      <c r="D1081" s="552"/>
    </row>
    <row r="1082" spans="4:4">
      <c r="D1082" s="552"/>
    </row>
    <row r="1083" spans="4:4">
      <c r="D1083" s="552"/>
    </row>
    <row r="1084" spans="4:4">
      <c r="D1084" s="552"/>
    </row>
    <row r="1085" spans="4:4">
      <c r="D1085" s="552"/>
    </row>
    <row r="1086" spans="4:4">
      <c r="D1086" s="552"/>
    </row>
    <row r="1087" spans="4:4">
      <c r="D1087" s="552"/>
    </row>
    <row r="1088" spans="4:4">
      <c r="D1088" s="552"/>
    </row>
    <row r="1089" spans="4:4">
      <c r="D1089" s="552"/>
    </row>
    <row r="1090" spans="4:4">
      <c r="D1090" s="552"/>
    </row>
    <row r="1091" spans="4:4">
      <c r="D1091" s="552"/>
    </row>
    <row r="1092" spans="4:4">
      <c r="D1092" s="552"/>
    </row>
    <row r="1093" spans="4:4">
      <c r="D1093" s="552"/>
    </row>
    <row r="1094" spans="4:4">
      <c r="D1094" s="552"/>
    </row>
    <row r="1095" spans="4:4">
      <c r="D1095" s="552"/>
    </row>
    <row r="1096" spans="4:4">
      <c r="D1096" s="552"/>
    </row>
    <row r="1097" spans="4:4">
      <c r="D1097" s="552"/>
    </row>
    <row r="1098" spans="4:4">
      <c r="D1098" s="552"/>
    </row>
    <row r="1099" spans="4:4">
      <c r="D1099" s="552"/>
    </row>
    <row r="1100" spans="4:4">
      <c r="D1100" s="552"/>
    </row>
    <row r="1101" spans="4:4">
      <c r="D1101" s="552"/>
    </row>
    <row r="1102" spans="4:4">
      <c r="D1102" s="552"/>
    </row>
    <row r="1103" spans="4:4">
      <c r="D1103" s="552"/>
    </row>
    <row r="1104" spans="4:4">
      <c r="D1104" s="552"/>
    </row>
    <row r="1105" spans="4:4">
      <c r="D1105" s="552"/>
    </row>
    <row r="1106" spans="4:4">
      <c r="D1106" s="552"/>
    </row>
    <row r="1107" spans="4:4">
      <c r="D1107" s="552"/>
    </row>
    <row r="1108" spans="4:4">
      <c r="D1108" s="552"/>
    </row>
    <row r="1109" spans="4:4">
      <c r="D1109" s="552"/>
    </row>
    <row r="1110" spans="4:4">
      <c r="D1110" s="552"/>
    </row>
    <row r="1111" spans="4:4">
      <c r="D1111" s="552"/>
    </row>
    <row r="1112" spans="4:4">
      <c r="D1112" s="552"/>
    </row>
    <row r="1113" spans="4:4">
      <c r="D1113" s="552"/>
    </row>
    <row r="1114" spans="4:4">
      <c r="D1114" s="552"/>
    </row>
    <row r="1115" spans="4:4">
      <c r="D1115" s="552"/>
    </row>
    <row r="1116" spans="4:4">
      <c r="D1116" s="552"/>
    </row>
    <row r="1117" spans="4:4">
      <c r="D1117" s="552"/>
    </row>
    <row r="1118" spans="4:4">
      <c r="D1118" s="552"/>
    </row>
    <row r="1119" spans="4:4">
      <c r="D1119" s="552"/>
    </row>
    <row r="1120" spans="4:4">
      <c r="D1120" s="552"/>
    </row>
    <row r="1121" spans="4:4">
      <c r="D1121" s="552"/>
    </row>
    <row r="1122" spans="4:4">
      <c r="D1122" s="552"/>
    </row>
    <row r="1123" spans="4:4">
      <c r="D1123" s="552"/>
    </row>
    <row r="1124" spans="4:4">
      <c r="D1124" s="552"/>
    </row>
    <row r="1125" spans="4:4">
      <c r="D1125" s="552"/>
    </row>
    <row r="1126" spans="4:4">
      <c r="D1126" s="552"/>
    </row>
    <row r="1127" spans="4:4">
      <c r="D1127" s="552"/>
    </row>
    <row r="1128" spans="4:4">
      <c r="D1128" s="552"/>
    </row>
    <row r="1129" spans="4:4">
      <c r="D1129" s="552"/>
    </row>
    <row r="1130" spans="4:4">
      <c r="D1130" s="552"/>
    </row>
    <row r="1131" spans="4:4">
      <c r="D1131" s="552"/>
    </row>
    <row r="1132" spans="4:4">
      <c r="D1132" s="552"/>
    </row>
    <row r="1133" spans="4:4">
      <c r="D1133" s="552"/>
    </row>
    <row r="1134" spans="4:4">
      <c r="D1134" s="552"/>
    </row>
    <row r="1135" spans="4:4">
      <c r="D1135" s="552"/>
    </row>
    <row r="1136" spans="4:4">
      <c r="D1136" s="552"/>
    </row>
    <row r="1137" spans="4:4">
      <c r="D1137" s="552"/>
    </row>
    <row r="1138" spans="4:4">
      <c r="D1138" s="552"/>
    </row>
    <row r="1139" spans="4:4">
      <c r="D1139" s="552"/>
    </row>
    <row r="1140" spans="4:4">
      <c r="D1140" s="552"/>
    </row>
    <row r="1141" spans="4:4">
      <c r="D1141" s="552"/>
    </row>
    <row r="1142" spans="4:4">
      <c r="D1142" s="552"/>
    </row>
    <row r="1143" spans="4:4">
      <c r="D1143" s="552"/>
    </row>
    <row r="1144" spans="4:4">
      <c r="D1144" s="552"/>
    </row>
    <row r="1145" spans="4:4">
      <c r="D1145" s="552"/>
    </row>
    <row r="1146" spans="4:4">
      <c r="D1146" s="552"/>
    </row>
    <row r="1147" spans="4:4">
      <c r="D1147" s="552"/>
    </row>
    <row r="1148" spans="4:4">
      <c r="D1148" s="552"/>
    </row>
    <row r="1149" spans="4:4">
      <c r="D1149" s="552"/>
    </row>
    <row r="1150" spans="4:4">
      <c r="D1150" s="552"/>
    </row>
    <row r="1151" spans="4:4">
      <c r="D1151" s="552"/>
    </row>
    <row r="1152" spans="4:4">
      <c r="D1152" s="552"/>
    </row>
    <row r="1153" spans="4:4">
      <c r="D1153" s="552"/>
    </row>
    <row r="1154" spans="4:4">
      <c r="D1154" s="552"/>
    </row>
    <row r="1155" spans="4:4">
      <c r="D1155" s="552"/>
    </row>
    <row r="1156" spans="4:4">
      <c r="D1156" s="552"/>
    </row>
    <row r="1157" spans="4:4">
      <c r="D1157" s="552"/>
    </row>
    <row r="1158" spans="4:4">
      <c r="D1158" s="552"/>
    </row>
    <row r="1159" spans="4:4">
      <c r="D1159" s="552"/>
    </row>
    <row r="1160" spans="4:4">
      <c r="D1160" s="552"/>
    </row>
    <row r="1161" spans="4:4">
      <c r="D1161" s="552"/>
    </row>
    <row r="1162" spans="4:4">
      <c r="D1162" s="552"/>
    </row>
    <row r="1163" spans="4:4">
      <c r="D1163" s="552"/>
    </row>
    <row r="1164" spans="4:4">
      <c r="D1164" s="552"/>
    </row>
    <row r="1165" spans="4:4">
      <c r="D1165" s="552"/>
    </row>
    <row r="1166" spans="4:4">
      <c r="D1166" s="552"/>
    </row>
    <row r="1167" spans="4:4">
      <c r="D1167" s="552"/>
    </row>
    <row r="1168" spans="4:4">
      <c r="D1168" s="552"/>
    </row>
    <row r="1169" spans="4:4">
      <c r="D1169" s="552"/>
    </row>
    <row r="1170" spans="4:4">
      <c r="D1170" s="552"/>
    </row>
    <row r="1171" spans="4:4">
      <c r="D1171" s="552"/>
    </row>
    <row r="1172" spans="4:4">
      <c r="D1172" s="552"/>
    </row>
    <row r="1173" spans="4:4">
      <c r="D1173" s="552"/>
    </row>
    <row r="1174" spans="4:4">
      <c r="D1174" s="552"/>
    </row>
    <row r="1175" spans="4:4">
      <c r="D1175" s="552"/>
    </row>
    <row r="1176" spans="4:4">
      <c r="D1176" s="552"/>
    </row>
    <row r="1177" spans="4:4">
      <c r="D1177" s="552"/>
    </row>
    <row r="1178" spans="4:4">
      <c r="D1178" s="552"/>
    </row>
    <row r="1179" spans="4:4">
      <c r="D1179" s="552"/>
    </row>
    <row r="1180" spans="4:4">
      <c r="D1180" s="552"/>
    </row>
    <row r="1181" spans="4:4">
      <c r="D1181" s="552"/>
    </row>
    <row r="1182" spans="4:4">
      <c r="D1182" s="552"/>
    </row>
    <row r="1183" spans="4:4">
      <c r="D1183" s="552"/>
    </row>
    <row r="1184" spans="4:4">
      <c r="D1184" s="552"/>
    </row>
    <row r="1185" spans="4:4">
      <c r="D1185" s="552"/>
    </row>
    <row r="1186" spans="4:4">
      <c r="D1186" s="552"/>
    </row>
    <row r="1187" spans="4:4">
      <c r="D1187" s="552"/>
    </row>
    <row r="1188" spans="4:4">
      <c r="D1188" s="552"/>
    </row>
    <row r="1189" spans="4:4">
      <c r="D1189" s="552"/>
    </row>
    <row r="1190" spans="4:4">
      <c r="D1190" s="552"/>
    </row>
    <row r="1191" spans="4:4">
      <c r="D1191" s="552"/>
    </row>
    <row r="1192" spans="4:4">
      <c r="D1192" s="552"/>
    </row>
    <row r="1193" spans="4:4">
      <c r="D1193" s="552"/>
    </row>
    <row r="1194" spans="4:4">
      <c r="D1194" s="552"/>
    </row>
    <row r="1195" spans="4:4">
      <c r="D1195" s="552"/>
    </row>
    <row r="1196" spans="4:4">
      <c r="D1196" s="552"/>
    </row>
    <row r="1197" spans="4:4">
      <c r="D1197" s="552"/>
    </row>
    <row r="1198" spans="4:4">
      <c r="D1198" s="552"/>
    </row>
    <row r="1199" spans="4:4">
      <c r="D1199" s="552"/>
    </row>
    <row r="1200" spans="4:4">
      <c r="D1200" s="552"/>
    </row>
    <row r="1201" spans="4:4">
      <c r="D1201" s="552"/>
    </row>
    <row r="1202" spans="4:4">
      <c r="D1202" s="552"/>
    </row>
    <row r="1203" spans="4:4">
      <c r="D1203" s="552"/>
    </row>
    <row r="1204" spans="4:4">
      <c r="D1204" s="552"/>
    </row>
    <row r="1205" spans="4:4">
      <c r="D1205" s="552"/>
    </row>
    <row r="1206" spans="4:4">
      <c r="D1206" s="552"/>
    </row>
    <row r="1207" spans="4:4">
      <c r="D1207" s="552"/>
    </row>
    <row r="1208" spans="4:4">
      <c r="D1208" s="552"/>
    </row>
    <row r="1209" spans="4:4">
      <c r="D1209" s="552"/>
    </row>
    <row r="1210" spans="4:4">
      <c r="D1210" s="552"/>
    </row>
    <row r="1211" spans="4:4">
      <c r="D1211" s="552"/>
    </row>
    <row r="1212" spans="4:4">
      <c r="D1212" s="552"/>
    </row>
    <row r="1213" spans="4:4">
      <c r="D1213" s="552"/>
    </row>
    <row r="1214" spans="4:4">
      <c r="D1214" s="552"/>
    </row>
    <row r="1215" spans="4:4">
      <c r="D1215" s="552"/>
    </row>
    <row r="1216" spans="4:4">
      <c r="D1216" s="552"/>
    </row>
    <row r="1217" spans="4:4">
      <c r="D1217" s="552"/>
    </row>
    <row r="1218" spans="4:4">
      <c r="D1218" s="552"/>
    </row>
    <row r="1219" spans="4:4">
      <c r="D1219" s="552"/>
    </row>
    <row r="1220" spans="4:4">
      <c r="D1220" s="552"/>
    </row>
    <row r="1221" spans="4:4">
      <c r="D1221" s="552"/>
    </row>
    <row r="1222" spans="4:4">
      <c r="D1222" s="552"/>
    </row>
    <row r="1223" spans="4:4">
      <c r="D1223" s="552"/>
    </row>
    <row r="1224" spans="4:4">
      <c r="D1224" s="552"/>
    </row>
    <row r="1225" spans="4:4">
      <c r="D1225" s="552"/>
    </row>
    <row r="1226" spans="4:4">
      <c r="D1226" s="552"/>
    </row>
    <row r="1227" spans="4:4">
      <c r="D1227" s="552"/>
    </row>
    <row r="1228" spans="4:4">
      <c r="D1228" s="552"/>
    </row>
    <row r="1229" spans="4:4">
      <c r="D1229" s="552"/>
    </row>
    <row r="1230" spans="4:4">
      <c r="D1230" s="552"/>
    </row>
    <row r="1231" spans="4:4">
      <c r="D1231" s="552"/>
    </row>
    <row r="1232" spans="4:4">
      <c r="D1232" s="552"/>
    </row>
    <row r="1233" spans="4:4">
      <c r="D1233" s="552"/>
    </row>
    <row r="1234" spans="4:4">
      <c r="D1234" s="552"/>
    </row>
    <row r="1235" spans="4:4">
      <c r="D1235" s="552"/>
    </row>
    <row r="1236" spans="4:4">
      <c r="D1236" s="552"/>
    </row>
    <row r="1237" spans="4:4">
      <c r="D1237" s="552"/>
    </row>
    <row r="1238" spans="4:4">
      <c r="D1238" s="552"/>
    </row>
    <row r="1239" spans="4:4">
      <c r="D1239" s="552"/>
    </row>
    <row r="1240" spans="4:4">
      <c r="D1240" s="552"/>
    </row>
    <row r="1241" spans="4:4">
      <c r="D1241" s="552"/>
    </row>
    <row r="1242" spans="4:4">
      <c r="D1242" s="552"/>
    </row>
    <row r="1243" spans="4:4">
      <c r="D1243" s="552"/>
    </row>
    <row r="1244" spans="4:4">
      <c r="D1244" s="552"/>
    </row>
    <row r="1245" spans="4:4">
      <c r="D1245" s="552"/>
    </row>
    <row r="1246" spans="4:4">
      <c r="D1246" s="552"/>
    </row>
    <row r="1247" spans="4:4">
      <c r="D1247" s="552"/>
    </row>
    <row r="1248" spans="4:4">
      <c r="D1248" s="552"/>
    </row>
    <row r="1249" spans="4:4">
      <c r="D1249" s="552"/>
    </row>
    <row r="1250" spans="4:4">
      <c r="D1250" s="552"/>
    </row>
    <row r="1251" spans="4:4">
      <c r="D1251" s="552"/>
    </row>
    <row r="1252" spans="4:4">
      <c r="D1252" s="552"/>
    </row>
    <row r="1253" spans="4:4">
      <c r="D1253" s="552"/>
    </row>
    <row r="1254" spans="4:4">
      <c r="D1254" s="552"/>
    </row>
    <row r="1255" spans="4:4">
      <c r="D1255" s="552"/>
    </row>
    <row r="1256" spans="4:4">
      <c r="D1256" s="552"/>
    </row>
    <row r="1257" spans="4:4">
      <c r="D1257" s="552"/>
    </row>
    <row r="1258" spans="4:4">
      <c r="D1258" s="552"/>
    </row>
    <row r="1259" spans="4:4">
      <c r="D1259" s="552"/>
    </row>
    <row r="1260" spans="4:4">
      <c r="D1260" s="552"/>
    </row>
    <row r="1261" spans="4:4">
      <c r="D1261" s="552"/>
    </row>
    <row r="1262" spans="4:4">
      <c r="D1262" s="552"/>
    </row>
    <row r="1263" spans="4:4">
      <c r="D1263" s="552"/>
    </row>
    <row r="1264" spans="4:4">
      <c r="D1264" s="552"/>
    </row>
    <row r="1265" spans="4:4">
      <c r="D1265" s="552"/>
    </row>
    <row r="1266" spans="4:4">
      <c r="D1266" s="552"/>
    </row>
    <row r="1267" spans="4:4">
      <c r="D1267" s="552"/>
    </row>
    <row r="1268" spans="4:4">
      <c r="D1268" s="552"/>
    </row>
    <row r="1269" spans="4:4">
      <c r="D1269" s="552"/>
    </row>
    <row r="1270" spans="4:4">
      <c r="D1270" s="552"/>
    </row>
    <row r="1271" spans="4:4">
      <c r="D1271" s="552"/>
    </row>
    <row r="1272" spans="4:4">
      <c r="D1272" s="552"/>
    </row>
    <row r="1273" spans="4:4">
      <c r="D1273" s="552"/>
    </row>
    <row r="1274" spans="4:4">
      <c r="D1274" s="552"/>
    </row>
    <row r="1275" spans="4:4">
      <c r="D1275" s="552"/>
    </row>
    <row r="1276" spans="4:4">
      <c r="D1276" s="552"/>
    </row>
    <row r="1277" spans="4:4">
      <c r="D1277" s="552"/>
    </row>
    <row r="1278" spans="4:4">
      <c r="D1278" s="552"/>
    </row>
    <row r="1279" spans="4:4">
      <c r="D1279" s="552"/>
    </row>
    <row r="1280" spans="4:4">
      <c r="D1280" s="552"/>
    </row>
    <row r="1281" spans="4:4">
      <c r="D1281" s="552"/>
    </row>
    <row r="1282" spans="4:4">
      <c r="D1282" s="552"/>
    </row>
    <row r="1283" spans="4:4">
      <c r="D1283" s="552"/>
    </row>
    <row r="1284" spans="4:4">
      <c r="D1284" s="552"/>
    </row>
    <row r="1285" spans="4:4">
      <c r="D1285" s="552"/>
    </row>
    <row r="1286" spans="4:4">
      <c r="D1286" s="552"/>
    </row>
    <row r="1287" spans="4:4">
      <c r="D1287" s="552"/>
    </row>
    <row r="1288" spans="4:4">
      <c r="D1288" s="552"/>
    </row>
    <row r="1289" spans="4:4">
      <c r="D1289" s="552"/>
    </row>
    <row r="1290" spans="4:4">
      <c r="D1290" s="552"/>
    </row>
    <row r="1291" spans="4:4">
      <c r="D1291" s="552"/>
    </row>
    <row r="1292" spans="4:4">
      <c r="D1292" s="552"/>
    </row>
    <row r="1293" spans="4:4">
      <c r="D1293" s="552"/>
    </row>
    <row r="1294" spans="4:4">
      <c r="D1294" s="552"/>
    </row>
    <row r="1295" spans="4:4">
      <c r="D1295" s="552"/>
    </row>
    <row r="1296" spans="4:4">
      <c r="D1296" s="552"/>
    </row>
    <row r="1297" spans="4:4">
      <c r="D1297" s="552"/>
    </row>
    <row r="1298" spans="4:4">
      <c r="D1298" s="552"/>
    </row>
    <row r="1299" spans="4:4">
      <c r="D1299" s="552"/>
    </row>
    <row r="1300" spans="4:4">
      <c r="D1300" s="552"/>
    </row>
    <row r="1301" spans="4:4">
      <c r="D1301" s="552"/>
    </row>
    <row r="1302" spans="4:4">
      <c r="D1302" s="552"/>
    </row>
    <row r="1303" spans="4:4">
      <c r="D1303" s="552"/>
    </row>
    <row r="1304" spans="4:4">
      <c r="D1304" s="552"/>
    </row>
    <row r="1305" spans="4:4">
      <c r="D1305" s="552"/>
    </row>
    <row r="1306" spans="4:4">
      <c r="D1306" s="552"/>
    </row>
    <row r="1307" spans="4:4">
      <c r="D1307" s="552"/>
    </row>
    <row r="1308" spans="4:4">
      <c r="D1308" s="552"/>
    </row>
    <row r="1309" spans="4:4">
      <c r="D1309" s="552"/>
    </row>
    <row r="1310" spans="4:4">
      <c r="D1310" s="552"/>
    </row>
    <row r="1311" spans="4:4">
      <c r="D1311" s="552"/>
    </row>
    <row r="1312" spans="4:4">
      <c r="D1312" s="552"/>
    </row>
    <row r="1313" spans="4:4">
      <c r="D1313" s="552"/>
    </row>
    <row r="1314" spans="4:4">
      <c r="D1314" s="552"/>
    </row>
    <row r="1315" spans="4:4">
      <c r="D1315" s="552"/>
    </row>
    <row r="1316" spans="4:4">
      <c r="D1316" s="552"/>
    </row>
    <row r="1317" spans="4:4">
      <c r="D1317" s="552"/>
    </row>
    <row r="1318" spans="4:4">
      <c r="D1318" s="552"/>
    </row>
    <row r="1319" spans="4:4">
      <c r="D1319" s="552"/>
    </row>
    <row r="1320" spans="4:4">
      <c r="D1320" s="552"/>
    </row>
    <row r="1321" spans="4:4">
      <c r="D1321" s="552"/>
    </row>
    <row r="1322" spans="4:4">
      <c r="D1322" s="552"/>
    </row>
    <row r="1323" spans="4:4">
      <c r="D1323" s="552"/>
    </row>
    <row r="1324" spans="4:4">
      <c r="D1324" s="552"/>
    </row>
    <row r="1325" spans="4:4">
      <c r="D1325" s="552"/>
    </row>
    <row r="1326" spans="4:4">
      <c r="D1326" s="552"/>
    </row>
    <row r="1327" spans="4:4">
      <c r="D1327" s="552"/>
    </row>
    <row r="1328" spans="4:4">
      <c r="D1328" s="552"/>
    </row>
    <row r="1329" spans="4:4">
      <c r="D1329" s="552"/>
    </row>
    <row r="1330" spans="4:4">
      <c r="D1330" s="552"/>
    </row>
    <row r="1331" spans="4:4">
      <c r="D1331" s="552"/>
    </row>
    <row r="1332" spans="4:4">
      <c r="D1332" s="552"/>
    </row>
    <row r="1333" spans="4:4">
      <c r="D1333" s="552"/>
    </row>
    <row r="1334" spans="4:4">
      <c r="D1334" s="552"/>
    </row>
    <row r="1335" spans="4:4">
      <c r="D1335" s="552"/>
    </row>
    <row r="1336" spans="4:4">
      <c r="D1336" s="552"/>
    </row>
    <row r="1337" spans="4:4">
      <c r="D1337" s="552"/>
    </row>
    <row r="1338" spans="4:4">
      <c r="D1338" s="552"/>
    </row>
    <row r="1339" spans="4:4">
      <c r="D1339" s="552"/>
    </row>
    <row r="1340" spans="4:4">
      <c r="D1340" s="552"/>
    </row>
    <row r="1341" spans="4:4">
      <c r="D1341" s="552"/>
    </row>
    <row r="1342" spans="4:4">
      <c r="D1342" s="552"/>
    </row>
    <row r="1343" spans="4:4">
      <c r="D1343" s="552"/>
    </row>
    <row r="1344" spans="4:4">
      <c r="D1344" s="552"/>
    </row>
    <row r="1345" spans="4:4">
      <c r="D1345" s="552"/>
    </row>
    <row r="1346" spans="4:4">
      <c r="D1346" s="552"/>
    </row>
    <row r="1347" spans="4:4">
      <c r="D1347" s="552"/>
    </row>
    <row r="1348" spans="4:4">
      <c r="D1348" s="552"/>
    </row>
    <row r="1349" spans="4:4">
      <c r="D1349" s="552"/>
    </row>
    <row r="1350" spans="4:4">
      <c r="D1350" s="552"/>
    </row>
    <row r="1351" spans="4:4">
      <c r="D1351" s="552"/>
    </row>
    <row r="1352" spans="4:4">
      <c r="D1352" s="552"/>
    </row>
    <row r="1353" spans="4:4">
      <c r="D1353" s="552"/>
    </row>
    <row r="1354" spans="4:4">
      <c r="D1354" s="552"/>
    </row>
    <row r="1355" spans="4:4">
      <c r="D1355" s="552"/>
    </row>
    <row r="1356" spans="4:4">
      <c r="D1356" s="552"/>
    </row>
    <row r="1357" spans="4:4">
      <c r="D1357" s="552"/>
    </row>
    <row r="1358" spans="4:4">
      <c r="D1358" s="552"/>
    </row>
    <row r="1359" spans="4:4">
      <c r="D1359" s="552"/>
    </row>
    <row r="1360" spans="4:4">
      <c r="D1360" s="552"/>
    </row>
    <row r="1361" spans="4:4">
      <c r="D1361" s="552"/>
    </row>
    <row r="1362" spans="4:4">
      <c r="D1362" s="552"/>
    </row>
    <row r="1363" spans="4:4">
      <c r="D1363" s="552"/>
    </row>
    <row r="1364" spans="4:4">
      <c r="D1364" s="552"/>
    </row>
    <row r="1365" spans="4:4">
      <c r="D1365" s="552"/>
    </row>
    <row r="1366" spans="4:4">
      <c r="D1366" s="552"/>
    </row>
    <row r="1367" spans="4:4">
      <c r="D1367" s="552"/>
    </row>
    <row r="1368" spans="4:4">
      <c r="D1368" s="552"/>
    </row>
    <row r="1369" spans="4:4">
      <c r="D1369" s="552"/>
    </row>
    <row r="1370" spans="4:4">
      <c r="D1370" s="552"/>
    </row>
    <row r="1371" spans="4:4">
      <c r="D1371" s="552"/>
    </row>
    <row r="1372" spans="4:4">
      <c r="D1372" s="552"/>
    </row>
    <row r="1373" spans="4:4">
      <c r="D1373" s="552"/>
    </row>
    <row r="1374" spans="4:4">
      <c r="D1374" s="552"/>
    </row>
    <row r="1375" spans="4:4">
      <c r="D1375" s="552"/>
    </row>
    <row r="1376" spans="4:4">
      <c r="D1376" s="552"/>
    </row>
    <row r="1377" spans="4:4">
      <c r="D1377" s="552"/>
    </row>
    <row r="1378" spans="4:4">
      <c r="D1378" s="552"/>
    </row>
    <row r="1379" spans="4:4">
      <c r="D1379" s="552"/>
    </row>
    <row r="1380" spans="4:4">
      <c r="D1380" s="552"/>
    </row>
    <row r="1381" spans="4:4">
      <c r="D1381" s="552"/>
    </row>
    <row r="1382" spans="4:4">
      <c r="D1382" s="552"/>
    </row>
    <row r="1383" spans="4:4">
      <c r="D1383" s="552"/>
    </row>
    <row r="1384" spans="4:4">
      <c r="D1384" s="552"/>
    </row>
    <row r="1385" spans="4:4">
      <c r="D1385" s="552"/>
    </row>
    <row r="1386" spans="4:4">
      <c r="D1386" s="552"/>
    </row>
    <row r="1387" spans="4:4">
      <c r="D1387" s="552"/>
    </row>
    <row r="1388" spans="4:4">
      <c r="D1388" s="552"/>
    </row>
    <row r="1389" spans="4:4">
      <c r="D1389" s="552"/>
    </row>
    <row r="1390" spans="4:4">
      <c r="D1390" s="552"/>
    </row>
    <row r="1391" spans="4:4">
      <c r="D1391" s="552"/>
    </row>
    <row r="1392" spans="4:4">
      <c r="D1392" s="552"/>
    </row>
    <row r="1393" spans="4:4">
      <c r="D1393" s="552"/>
    </row>
    <row r="1394" spans="4:4">
      <c r="D1394" s="552"/>
    </row>
    <row r="1395" spans="4:4">
      <c r="D1395" s="552"/>
    </row>
    <row r="1396" spans="4:4">
      <c r="D1396" s="552"/>
    </row>
    <row r="1397" spans="4:4">
      <c r="D1397" s="552"/>
    </row>
    <row r="1398" spans="4:4">
      <c r="D1398" s="552"/>
    </row>
    <row r="1399" spans="4:4">
      <c r="D1399" s="552"/>
    </row>
    <row r="1400" spans="4:4">
      <c r="D1400" s="552"/>
    </row>
    <row r="1401" spans="4:4">
      <c r="D1401" s="552"/>
    </row>
    <row r="1402" spans="4:4">
      <c r="D1402" s="552"/>
    </row>
    <row r="1403" spans="4:4">
      <c r="D1403" s="552"/>
    </row>
    <row r="1404" spans="4:4">
      <c r="D1404" s="552"/>
    </row>
    <row r="1405" spans="4:4">
      <c r="D1405" s="552"/>
    </row>
    <row r="1406" spans="4:4">
      <c r="D1406" s="552"/>
    </row>
    <row r="1407" spans="4:4">
      <c r="D1407" s="552"/>
    </row>
    <row r="1408" spans="4:4">
      <c r="D1408" s="552"/>
    </row>
    <row r="1409" spans="4:4">
      <c r="D1409" s="552"/>
    </row>
    <row r="1410" spans="4:4">
      <c r="D1410" s="552"/>
    </row>
    <row r="1411" spans="4:4">
      <c r="D1411" s="552"/>
    </row>
    <row r="1412" spans="4:4">
      <c r="D1412" s="552"/>
    </row>
    <row r="1413" spans="4:4">
      <c r="D1413" s="552"/>
    </row>
    <row r="1414" spans="4:4">
      <c r="D1414" s="552"/>
    </row>
    <row r="1415" spans="4:4">
      <c r="D1415" s="552"/>
    </row>
    <row r="1416" spans="4:4">
      <c r="D1416" s="552"/>
    </row>
    <row r="1417" spans="4:4">
      <c r="D1417" s="552"/>
    </row>
    <row r="1418" spans="4:4">
      <c r="D1418" s="552"/>
    </row>
    <row r="1419" spans="4:4">
      <c r="D1419" s="552"/>
    </row>
    <row r="1420" spans="4:4">
      <c r="D1420" s="552"/>
    </row>
    <row r="1421" spans="4:4">
      <c r="D1421" s="552"/>
    </row>
    <row r="1422" spans="4:4">
      <c r="D1422" s="552"/>
    </row>
    <row r="1423" spans="4:4">
      <c r="D1423" s="552"/>
    </row>
    <row r="1424" spans="4:4">
      <c r="D1424" s="552"/>
    </row>
    <row r="1425" spans="4:4">
      <c r="D1425" s="552"/>
    </row>
    <row r="1426" spans="4:4">
      <c r="D1426" s="552"/>
    </row>
    <row r="1427" spans="4:4">
      <c r="D1427" s="552"/>
    </row>
    <row r="1428" spans="4:4">
      <c r="D1428" s="552"/>
    </row>
    <row r="1429" spans="4:4">
      <c r="D1429" s="552"/>
    </row>
    <row r="1430" spans="4:4">
      <c r="D1430" s="552"/>
    </row>
    <row r="1431" spans="4:4">
      <c r="D1431" s="552"/>
    </row>
    <row r="1432" spans="4:4">
      <c r="D1432" s="552"/>
    </row>
    <row r="1433" spans="4:4">
      <c r="D1433" s="552"/>
    </row>
    <row r="1434" spans="4:4">
      <c r="D1434" s="552"/>
    </row>
    <row r="1435" spans="4:4">
      <c r="D1435" s="552"/>
    </row>
    <row r="1436" spans="4:4">
      <c r="D1436" s="552"/>
    </row>
    <row r="1437" spans="4:4">
      <c r="D1437" s="552"/>
    </row>
    <row r="1438" spans="4:4">
      <c r="D1438" s="552"/>
    </row>
    <row r="1439" spans="4:4">
      <c r="D1439" s="552"/>
    </row>
    <row r="1440" spans="4:4">
      <c r="D1440" s="552"/>
    </row>
    <row r="1441" spans="4:4">
      <c r="D1441" s="552"/>
    </row>
    <row r="1442" spans="4:4">
      <c r="D1442" s="552"/>
    </row>
    <row r="1443" spans="4:4">
      <c r="D1443" s="552"/>
    </row>
    <row r="1444" spans="4:4">
      <c r="D1444" s="552"/>
    </row>
    <row r="1445" spans="4:4">
      <c r="D1445" s="552"/>
    </row>
    <row r="1446" spans="4:4">
      <c r="D1446" s="552"/>
    </row>
    <row r="1447" spans="4:4">
      <c r="D1447" s="552"/>
    </row>
    <row r="1448" spans="4:4">
      <c r="D1448" s="552"/>
    </row>
    <row r="1449" spans="4:4">
      <c r="D1449" s="552"/>
    </row>
    <row r="1450" spans="4:4">
      <c r="D1450" s="552"/>
    </row>
    <row r="1451" spans="4:4">
      <c r="D1451" s="552"/>
    </row>
    <row r="1452" spans="4:4">
      <c r="D1452" s="552"/>
    </row>
    <row r="1453" spans="4:4">
      <c r="D1453" s="552"/>
    </row>
    <row r="1454" spans="4:4">
      <c r="D1454" s="552"/>
    </row>
    <row r="1455" spans="4:4">
      <c r="D1455" s="552"/>
    </row>
    <row r="1456" spans="4:4">
      <c r="D1456" s="552"/>
    </row>
    <row r="1457" spans="4:4">
      <c r="D1457" s="552"/>
    </row>
    <row r="1458" spans="4:4">
      <c r="D1458" s="552"/>
    </row>
    <row r="1459" spans="4:4">
      <c r="D1459" s="552"/>
    </row>
    <row r="1460" spans="4:4">
      <c r="D1460" s="552"/>
    </row>
    <row r="1461" spans="4:4">
      <c r="D1461" s="552"/>
    </row>
    <row r="1462" spans="4:4">
      <c r="D1462" s="552"/>
    </row>
    <row r="1463" spans="4:4">
      <c r="D1463" s="552"/>
    </row>
    <row r="1464" spans="4:4">
      <c r="D1464" s="552"/>
    </row>
    <row r="1465" spans="4:4">
      <c r="D1465" s="552"/>
    </row>
    <row r="1466" spans="4:4">
      <c r="D1466" s="552"/>
    </row>
    <row r="1467" spans="4:4">
      <c r="D1467" s="552"/>
    </row>
    <row r="1468" spans="4:4">
      <c r="D1468" s="552"/>
    </row>
    <row r="1469" spans="4:4">
      <c r="D1469" s="552"/>
    </row>
    <row r="1470" spans="4:4">
      <c r="D1470" s="552"/>
    </row>
    <row r="1471" spans="4:4">
      <c r="D1471" s="552"/>
    </row>
    <row r="1472" spans="4:4">
      <c r="D1472" s="552"/>
    </row>
    <row r="1473" spans="4:4">
      <c r="D1473" s="552"/>
    </row>
    <row r="1474" spans="4:4">
      <c r="D1474" s="552"/>
    </row>
    <row r="1475" spans="4:4">
      <c r="D1475" s="552"/>
    </row>
    <row r="1476" spans="4:4">
      <c r="D1476" s="552"/>
    </row>
    <row r="1477" spans="4:4">
      <c r="D1477" s="552"/>
    </row>
    <row r="1478" spans="4:4">
      <c r="D1478" s="552"/>
    </row>
    <row r="1479" spans="4:4">
      <c r="D1479" s="552"/>
    </row>
    <row r="1480" spans="4:4">
      <c r="D1480" s="552"/>
    </row>
    <row r="1481" spans="4:4">
      <c r="D1481" s="552"/>
    </row>
    <row r="1482" spans="4:4">
      <c r="D1482" s="552"/>
    </row>
    <row r="1483" spans="4:4">
      <c r="D1483" s="552"/>
    </row>
    <row r="1484" spans="4:4">
      <c r="D1484" s="552"/>
    </row>
    <row r="1485" spans="4:4">
      <c r="D1485" s="552"/>
    </row>
    <row r="1486" spans="4:4">
      <c r="D1486" s="552"/>
    </row>
    <row r="1487" spans="4:4">
      <c r="D1487" s="552"/>
    </row>
    <row r="1488" spans="4:4">
      <c r="D1488" s="552"/>
    </row>
    <row r="1489" spans="4:4">
      <c r="D1489" s="552"/>
    </row>
    <row r="1490" spans="4:4">
      <c r="D1490" s="552"/>
    </row>
    <row r="1491" spans="4:4">
      <c r="D1491" s="552"/>
    </row>
    <row r="1492" spans="4:4">
      <c r="D1492" s="552"/>
    </row>
    <row r="1493" spans="4:4">
      <c r="D1493" s="552"/>
    </row>
    <row r="1494" spans="4:4">
      <c r="D1494" s="552"/>
    </row>
    <row r="1495" spans="4:4">
      <c r="D1495" s="552"/>
    </row>
    <row r="1496" spans="4:4">
      <c r="D1496" s="552"/>
    </row>
    <row r="1497" spans="4:4">
      <c r="D1497" s="552"/>
    </row>
    <row r="1498" spans="4:4">
      <c r="D1498" s="552"/>
    </row>
    <row r="1499" spans="4:4">
      <c r="D1499" s="552"/>
    </row>
    <row r="1500" spans="4:4">
      <c r="D1500" s="552"/>
    </row>
    <row r="1501" spans="4:4">
      <c r="D1501" s="552"/>
    </row>
    <row r="1502" spans="4:4">
      <c r="D1502" s="552"/>
    </row>
    <row r="1503" spans="4:4">
      <c r="D1503" s="552"/>
    </row>
    <row r="1504" spans="4:4">
      <c r="D1504" s="552"/>
    </row>
    <row r="1505" spans="4:4">
      <c r="D1505" s="552"/>
    </row>
    <row r="1506" spans="4:4">
      <c r="D1506" s="552"/>
    </row>
    <row r="1507" spans="4:4">
      <c r="D1507" s="552"/>
    </row>
    <row r="1508" spans="4:4">
      <c r="D1508" s="552"/>
    </row>
    <row r="1509" spans="4:4">
      <c r="D1509" s="552"/>
    </row>
    <row r="1510" spans="4:4">
      <c r="D1510" s="552"/>
    </row>
    <row r="1511" spans="4:4">
      <c r="D1511" s="552"/>
    </row>
    <row r="1512" spans="4:4">
      <c r="D1512" s="552"/>
    </row>
    <row r="1513" spans="4:4">
      <c r="D1513" s="552"/>
    </row>
    <row r="1514" spans="4:4">
      <c r="D1514" s="552"/>
    </row>
    <row r="1515" spans="4:4">
      <c r="D1515" s="552"/>
    </row>
    <row r="1516" spans="4:4">
      <c r="D1516" s="552"/>
    </row>
    <row r="1517" spans="4:4">
      <c r="D1517" s="552"/>
    </row>
    <row r="1518" spans="4:4">
      <c r="D1518" s="552"/>
    </row>
    <row r="1519" spans="4:4">
      <c r="D1519" s="552"/>
    </row>
    <row r="1520" spans="4:4">
      <c r="D1520" s="552"/>
    </row>
    <row r="1521" spans="4:4">
      <c r="D1521" s="552"/>
    </row>
    <row r="1522" spans="4:4">
      <c r="D1522" s="552"/>
    </row>
    <row r="1523" spans="4:4">
      <c r="D1523" s="552"/>
    </row>
    <row r="1524" spans="4:4">
      <c r="D1524" s="552"/>
    </row>
    <row r="1525" spans="4:4">
      <c r="D1525" s="552"/>
    </row>
    <row r="1526" spans="4:4">
      <c r="D1526" s="552"/>
    </row>
    <row r="1527" spans="4:4">
      <c r="D1527" s="552"/>
    </row>
    <row r="1528" spans="4:4">
      <c r="D1528" s="552"/>
    </row>
    <row r="1529" spans="4:4">
      <c r="D1529" s="552"/>
    </row>
    <row r="1530" spans="4:4">
      <c r="D1530" s="552"/>
    </row>
    <row r="1531" spans="4:4">
      <c r="D1531" s="552"/>
    </row>
    <row r="1532" spans="4:4">
      <c r="D1532" s="552"/>
    </row>
    <row r="1533" spans="4:4">
      <c r="D1533" s="552"/>
    </row>
    <row r="1534" spans="4:4">
      <c r="D1534" s="552"/>
    </row>
    <row r="1535" spans="4:4">
      <c r="D1535" s="552"/>
    </row>
    <row r="1536" spans="4:4">
      <c r="D1536" s="552"/>
    </row>
    <row r="1537" spans="4:4">
      <c r="D1537" s="552"/>
    </row>
    <row r="1538" spans="4:4">
      <c r="D1538" s="552"/>
    </row>
    <row r="1539" spans="4:4">
      <c r="D1539" s="552"/>
    </row>
    <row r="1540" spans="4:4">
      <c r="D1540" s="552"/>
    </row>
    <row r="1541" spans="4:4">
      <c r="D1541" s="552"/>
    </row>
    <row r="1542" spans="4:4">
      <c r="D1542" s="552"/>
    </row>
    <row r="1543" spans="4:4">
      <c r="D1543" s="552"/>
    </row>
    <row r="1544" spans="4:4">
      <c r="D1544" s="552"/>
    </row>
    <row r="1545" spans="4:4">
      <c r="D1545" s="552"/>
    </row>
    <row r="1546" spans="4:4">
      <c r="D1546" s="552"/>
    </row>
    <row r="1547" spans="4:4">
      <c r="D1547" s="552"/>
    </row>
    <row r="1548" spans="4:4">
      <c r="D1548" s="552"/>
    </row>
    <row r="1549" spans="4:4">
      <c r="D1549" s="552"/>
    </row>
    <row r="1550" spans="4:4">
      <c r="D1550" s="552"/>
    </row>
    <row r="1551" spans="4:4">
      <c r="D1551" s="552"/>
    </row>
    <row r="1552" spans="4:4">
      <c r="D1552" s="552"/>
    </row>
    <row r="1553" spans="4:4">
      <c r="D1553" s="552"/>
    </row>
    <row r="1554" spans="4:4">
      <c r="D1554" s="552"/>
    </row>
    <row r="1555" spans="4:4">
      <c r="D1555" s="552"/>
    </row>
    <row r="1556" spans="4:4">
      <c r="D1556" s="552"/>
    </row>
    <row r="1557" spans="4:4">
      <c r="D1557" s="552"/>
    </row>
    <row r="1558" spans="4:4">
      <c r="D1558" s="552"/>
    </row>
    <row r="1559" spans="4:4">
      <c r="D1559" s="552"/>
    </row>
    <row r="1560" spans="4:4">
      <c r="D1560" s="552"/>
    </row>
    <row r="1561" spans="4:4">
      <c r="D1561" s="552"/>
    </row>
    <row r="1562" spans="4:4">
      <c r="D1562" s="552"/>
    </row>
    <row r="1563" spans="4:4">
      <c r="D1563" s="552"/>
    </row>
    <row r="1564" spans="4:4">
      <c r="D1564" s="552"/>
    </row>
    <row r="1565" spans="4:4">
      <c r="D1565" s="552"/>
    </row>
    <row r="1566" spans="4:4">
      <c r="D1566" s="552"/>
    </row>
    <row r="1567" spans="4:4">
      <c r="D1567" s="552"/>
    </row>
    <row r="1568" spans="4:4">
      <c r="D1568" s="552"/>
    </row>
    <row r="1569" spans="4:4">
      <c r="D1569" s="552"/>
    </row>
    <row r="1570" spans="4:4">
      <c r="D1570" s="552"/>
    </row>
    <row r="1571" spans="4:4">
      <c r="D1571" s="552"/>
    </row>
    <row r="1572" spans="4:4">
      <c r="D1572" s="552"/>
    </row>
    <row r="1573" spans="4:4">
      <c r="D1573" s="552"/>
    </row>
    <row r="1574" spans="4:4">
      <c r="D1574" s="552"/>
    </row>
    <row r="1575" spans="4:4">
      <c r="D1575" s="552"/>
    </row>
    <row r="1576" spans="4:4">
      <c r="D1576" s="552"/>
    </row>
    <row r="1577" spans="4:4">
      <c r="D1577" s="552"/>
    </row>
    <row r="1578" spans="4:4">
      <c r="D1578" s="552"/>
    </row>
    <row r="1579" spans="4:4">
      <c r="D1579" s="552"/>
    </row>
    <row r="1580" spans="4:4">
      <c r="D1580" s="552"/>
    </row>
    <row r="1581" spans="4:4">
      <c r="D1581" s="552"/>
    </row>
    <row r="1582" spans="4:4">
      <c r="D1582" s="552"/>
    </row>
    <row r="1583" spans="4:4">
      <c r="D1583" s="552"/>
    </row>
    <row r="1584" spans="4:4">
      <c r="D1584" s="552"/>
    </row>
    <row r="1585" spans="4:4">
      <c r="D1585" s="552"/>
    </row>
    <row r="1586" spans="4:4">
      <c r="D1586" s="552"/>
    </row>
    <row r="1587" spans="4:4">
      <c r="D1587" s="552"/>
    </row>
    <row r="1588" spans="4:4">
      <c r="D1588" s="552"/>
    </row>
    <row r="1589" spans="4:4">
      <c r="D1589" s="552"/>
    </row>
    <row r="1590" spans="4:4">
      <c r="D1590" s="552"/>
    </row>
    <row r="1591" spans="4:4">
      <c r="D1591" s="552"/>
    </row>
    <row r="1592" spans="4:4">
      <c r="D1592" s="552"/>
    </row>
    <row r="1593" spans="4:4">
      <c r="D1593" s="552"/>
    </row>
    <row r="1594" spans="4:4">
      <c r="D1594" s="552"/>
    </row>
    <row r="1595" spans="4:4">
      <c r="D1595" s="552"/>
    </row>
    <row r="1596" spans="4:4">
      <c r="D1596" s="552"/>
    </row>
    <row r="1597" spans="4:4">
      <c r="D1597" s="552"/>
    </row>
    <row r="1598" spans="4:4">
      <c r="D1598" s="552"/>
    </row>
    <row r="1599" spans="4:4">
      <c r="D1599" s="552"/>
    </row>
    <row r="1600" spans="4:4">
      <c r="D1600" s="552"/>
    </row>
    <row r="1601" spans="4:4">
      <c r="D1601" s="552"/>
    </row>
    <row r="1602" spans="4:4">
      <c r="D1602" s="552"/>
    </row>
    <row r="1603" spans="4:4">
      <c r="D1603" s="552"/>
    </row>
    <row r="1604" spans="4:4">
      <c r="D1604" s="552"/>
    </row>
    <row r="1605" spans="4:4">
      <c r="D1605" s="552"/>
    </row>
    <row r="1606" spans="4:4">
      <c r="D1606" s="552"/>
    </row>
    <row r="1607" spans="4:4">
      <c r="D1607" s="552"/>
    </row>
    <row r="1608" spans="4:4">
      <c r="D1608" s="552"/>
    </row>
    <row r="1609" spans="4:4">
      <c r="D1609" s="552"/>
    </row>
    <row r="1610" spans="4:4">
      <c r="D1610" s="552"/>
    </row>
    <row r="1611" spans="4:4">
      <c r="D1611" s="552"/>
    </row>
    <row r="1612" spans="4:4">
      <c r="D1612" s="552"/>
    </row>
    <row r="1613" spans="4:4">
      <c r="D1613" s="552"/>
    </row>
    <row r="1614" spans="4:4">
      <c r="D1614" s="552"/>
    </row>
    <row r="1615" spans="4:4">
      <c r="D1615" s="552"/>
    </row>
    <row r="1616" spans="4:4">
      <c r="D1616" s="552"/>
    </row>
    <row r="1617" spans="4:4">
      <c r="D1617" s="552"/>
    </row>
    <row r="1618" spans="4:4">
      <c r="D1618" s="552"/>
    </row>
    <row r="1619" spans="4:4">
      <c r="D1619" s="552"/>
    </row>
    <row r="1620" spans="4:4">
      <c r="D1620" s="552"/>
    </row>
    <row r="1621" spans="4:4">
      <c r="D1621" s="552"/>
    </row>
    <row r="1622" spans="4:4">
      <c r="D1622" s="552"/>
    </row>
    <row r="1623" spans="4:4">
      <c r="D1623" s="552"/>
    </row>
    <row r="1624" spans="4:4">
      <c r="D1624" s="552"/>
    </row>
    <row r="1625" spans="4:4">
      <c r="D1625" s="552"/>
    </row>
    <row r="1626" spans="4:4">
      <c r="D1626" s="552"/>
    </row>
    <row r="1627" spans="4:4">
      <c r="D1627" s="552"/>
    </row>
    <row r="1628" spans="4:4">
      <c r="D1628" s="552"/>
    </row>
    <row r="1629" spans="4:4">
      <c r="D1629" s="552"/>
    </row>
    <row r="1630" spans="4:4">
      <c r="D1630" s="552"/>
    </row>
    <row r="1631" spans="4:4">
      <c r="D1631" s="552"/>
    </row>
    <row r="1632" spans="4:4">
      <c r="D1632" s="552"/>
    </row>
    <row r="1633" spans="4:4">
      <c r="D1633" s="552"/>
    </row>
    <row r="1634" spans="4:4">
      <c r="D1634" s="552"/>
    </row>
    <row r="1635" spans="4:4">
      <c r="D1635" s="552"/>
    </row>
    <row r="1636" spans="4:4">
      <c r="D1636" s="552"/>
    </row>
    <row r="1637" spans="4:4">
      <c r="D1637" s="552"/>
    </row>
    <row r="1638" spans="4:4">
      <c r="D1638" s="552"/>
    </row>
    <row r="1639" spans="4:4">
      <c r="D1639" s="552"/>
    </row>
    <row r="1640" spans="4:4">
      <c r="D1640" s="552"/>
    </row>
    <row r="1641" spans="4:4">
      <c r="D1641" s="552"/>
    </row>
    <row r="1642" spans="4:4">
      <c r="D1642" s="552"/>
    </row>
    <row r="1643" spans="4:4">
      <c r="D1643" s="552"/>
    </row>
    <row r="1644" spans="4:4">
      <c r="D1644" s="552"/>
    </row>
    <row r="1645" spans="4:4">
      <c r="D1645" s="552"/>
    </row>
    <row r="1646" spans="4:4">
      <c r="D1646" s="552"/>
    </row>
    <row r="1647" spans="4:4">
      <c r="D1647" s="552"/>
    </row>
    <row r="1648" spans="4:4">
      <c r="D1648" s="552"/>
    </row>
    <row r="1649" spans="4:4">
      <c r="D1649" s="552"/>
    </row>
    <row r="1650" spans="4:4">
      <c r="D1650" s="552"/>
    </row>
    <row r="1651" spans="4:4">
      <c r="D1651" s="552"/>
    </row>
    <row r="1652" spans="4:4">
      <c r="D1652" s="552"/>
    </row>
    <row r="1653" spans="4:4">
      <c r="D1653" s="552"/>
    </row>
    <row r="1654" spans="4:4">
      <c r="D1654" s="552"/>
    </row>
    <row r="1655" spans="4:4">
      <c r="D1655" s="552"/>
    </row>
    <row r="1656" spans="4:4">
      <c r="D1656" s="552"/>
    </row>
    <row r="1657" spans="4:4">
      <c r="D1657" s="552"/>
    </row>
    <row r="1658" spans="4:4">
      <c r="D1658" s="552"/>
    </row>
    <row r="1659" spans="4:4">
      <c r="D1659" s="552"/>
    </row>
    <row r="1660" spans="4:4">
      <c r="D1660" s="552"/>
    </row>
    <row r="1661" spans="4:4">
      <c r="D1661" s="552"/>
    </row>
    <row r="1662" spans="4:4">
      <c r="D1662" s="552"/>
    </row>
    <row r="1663" spans="4:4">
      <c r="D1663" s="552"/>
    </row>
    <row r="1664" spans="4:4">
      <c r="D1664" s="552"/>
    </row>
    <row r="1665" spans="4:4">
      <c r="D1665" s="552"/>
    </row>
    <row r="1666" spans="4:4">
      <c r="D1666" s="552"/>
    </row>
    <row r="1667" spans="4:4">
      <c r="D1667" s="552"/>
    </row>
    <row r="1668" spans="4:4">
      <c r="D1668" s="552"/>
    </row>
    <row r="1669" spans="4:4">
      <c r="D1669" s="552"/>
    </row>
    <row r="1670" spans="4:4">
      <c r="D1670" s="552"/>
    </row>
    <row r="1671" spans="4:4">
      <c r="D1671" s="552"/>
    </row>
    <row r="1672" spans="4:4">
      <c r="D1672" s="552"/>
    </row>
    <row r="1673" spans="4:4">
      <c r="D1673" s="552"/>
    </row>
    <row r="1674" spans="4:4">
      <c r="D1674" s="552"/>
    </row>
    <row r="1675" spans="4:4">
      <c r="D1675" s="552"/>
    </row>
    <row r="1676" spans="4:4">
      <c r="D1676" s="552"/>
    </row>
    <row r="1677" spans="4:4">
      <c r="D1677" s="552"/>
    </row>
    <row r="1678" spans="4:4">
      <c r="D1678" s="552"/>
    </row>
    <row r="1679" spans="4:4">
      <c r="D1679" s="552"/>
    </row>
    <row r="1680" spans="4:4">
      <c r="D1680" s="552"/>
    </row>
    <row r="1681" spans="4:4">
      <c r="D1681" s="552"/>
    </row>
    <row r="1682" spans="4:4">
      <c r="D1682" s="552"/>
    </row>
    <row r="1683" spans="4:4">
      <c r="D1683" s="552"/>
    </row>
    <row r="1684" spans="4:4">
      <c r="D1684" s="552"/>
    </row>
    <row r="1685" spans="4:4">
      <c r="D1685" s="552"/>
    </row>
    <row r="1686" spans="4:4">
      <c r="D1686" s="552"/>
    </row>
    <row r="1687" spans="4:4">
      <c r="D1687" s="552"/>
    </row>
    <row r="1688" spans="4:4">
      <c r="D1688" s="552"/>
    </row>
    <row r="1689" spans="4:4">
      <c r="D1689" s="552"/>
    </row>
    <row r="1690" spans="4:4">
      <c r="D1690" s="552"/>
    </row>
    <row r="1691" spans="4:4">
      <c r="D1691" s="552"/>
    </row>
    <row r="1692" spans="4:4">
      <c r="D1692" s="552"/>
    </row>
    <row r="1693" spans="4:4">
      <c r="D1693" s="552"/>
    </row>
    <row r="1694" spans="4:4">
      <c r="D1694" s="552"/>
    </row>
    <row r="1695" spans="4:4">
      <c r="D1695" s="552"/>
    </row>
    <row r="1696" spans="4:4">
      <c r="D1696" s="552"/>
    </row>
    <row r="1697" spans="4:4">
      <c r="D1697" s="552"/>
    </row>
    <row r="1698" spans="4:4">
      <c r="D1698" s="552"/>
    </row>
    <row r="1699" spans="4:4">
      <c r="D1699" s="552"/>
    </row>
    <row r="1700" spans="4:4">
      <c r="D1700" s="552"/>
    </row>
    <row r="1701" spans="4:4">
      <c r="D1701" s="552"/>
    </row>
    <row r="1702" spans="4:4">
      <c r="D1702" s="552"/>
    </row>
    <row r="1703" spans="4:4">
      <c r="D1703" s="552"/>
    </row>
    <row r="1704" spans="4:4">
      <c r="D1704" s="552"/>
    </row>
    <row r="1705" spans="4:4">
      <c r="D1705" s="552"/>
    </row>
    <row r="1706" spans="4:4">
      <c r="D1706" s="552"/>
    </row>
    <row r="1707" spans="4:4">
      <c r="D1707" s="552"/>
    </row>
    <row r="1708" spans="4:4">
      <c r="D1708" s="552"/>
    </row>
    <row r="1709" spans="4:4">
      <c r="D1709" s="552"/>
    </row>
    <row r="1710" spans="4:4">
      <c r="D1710" s="552"/>
    </row>
    <row r="1711" spans="4:4">
      <c r="D1711" s="552"/>
    </row>
    <row r="1712" spans="4:4">
      <c r="D1712" s="552"/>
    </row>
    <row r="1713" spans="4:4">
      <c r="D1713" s="552"/>
    </row>
    <row r="1714" spans="4:4">
      <c r="D1714" s="552"/>
    </row>
    <row r="1715" spans="4:4">
      <c r="D1715" s="552"/>
    </row>
    <row r="1716" spans="4:4">
      <c r="D1716" s="552"/>
    </row>
    <row r="1717" spans="4:4">
      <c r="D1717" s="552"/>
    </row>
    <row r="1718" spans="4:4">
      <c r="D1718" s="552"/>
    </row>
    <row r="1719" spans="4:4">
      <c r="D1719" s="552"/>
    </row>
    <row r="1720" spans="4:4">
      <c r="D1720" s="552"/>
    </row>
    <row r="1721" spans="4:4">
      <c r="D1721" s="552"/>
    </row>
    <row r="1722" spans="4:4">
      <c r="D1722" s="552"/>
    </row>
    <row r="1723" spans="4:4">
      <c r="D1723" s="552"/>
    </row>
    <row r="1724" spans="4:4">
      <c r="D1724" s="552"/>
    </row>
    <row r="1725" spans="4:4">
      <c r="D1725" s="552"/>
    </row>
    <row r="1726" spans="4:4">
      <c r="D1726" s="552"/>
    </row>
    <row r="1727" spans="4:4">
      <c r="D1727" s="552"/>
    </row>
    <row r="1728" spans="4:4">
      <c r="D1728" s="552"/>
    </row>
    <row r="1729" spans="4:4">
      <c r="D1729" s="552"/>
    </row>
    <row r="1730" spans="4:4">
      <c r="D1730" s="552"/>
    </row>
    <row r="1731" spans="4:4">
      <c r="D1731" s="552"/>
    </row>
    <row r="1732" spans="4:4">
      <c r="D1732" s="552"/>
    </row>
    <row r="1733" spans="4:4">
      <c r="D1733" s="552"/>
    </row>
    <row r="1734" spans="4:4">
      <c r="D1734" s="552"/>
    </row>
    <row r="1735" spans="4:4">
      <c r="D1735" s="552"/>
    </row>
    <row r="1736" spans="4:4">
      <c r="D1736" s="552"/>
    </row>
    <row r="1737" spans="4:4">
      <c r="D1737" s="552"/>
    </row>
    <row r="1738" spans="4:4">
      <c r="D1738" s="552"/>
    </row>
    <row r="1739" spans="4:4">
      <c r="D1739" s="552"/>
    </row>
    <row r="1740" spans="4:4">
      <c r="D1740" s="552"/>
    </row>
    <row r="1741" spans="4:4">
      <c r="D1741" s="552"/>
    </row>
    <row r="1742" spans="4:4">
      <c r="D1742" s="552"/>
    </row>
    <row r="1743" spans="4:4">
      <c r="D1743" s="552"/>
    </row>
    <row r="1744" spans="4:4">
      <c r="D1744" s="552"/>
    </row>
    <row r="1745" spans="4:4">
      <c r="D1745" s="552"/>
    </row>
    <row r="1746" spans="4:4">
      <c r="D1746" s="552"/>
    </row>
    <row r="1747" spans="4:4">
      <c r="D1747" s="552"/>
    </row>
    <row r="1748" spans="4:4">
      <c r="D1748" s="552"/>
    </row>
    <row r="1749" spans="4:4">
      <c r="D1749" s="552"/>
    </row>
    <row r="1750" spans="4:4">
      <c r="D1750" s="552"/>
    </row>
    <row r="1751" spans="4:4">
      <c r="D1751" s="552"/>
    </row>
    <row r="1752" spans="4:4">
      <c r="D1752" s="552"/>
    </row>
    <row r="1753" spans="4:4">
      <c r="D1753" s="552"/>
    </row>
    <row r="1754" spans="4:4">
      <c r="D1754" s="552"/>
    </row>
    <row r="1755" spans="4:4">
      <c r="D1755" s="552"/>
    </row>
    <row r="1756" spans="4:4">
      <c r="D1756" s="552"/>
    </row>
    <row r="1757" spans="4:4">
      <c r="D1757" s="552"/>
    </row>
    <row r="1758" spans="4:4">
      <c r="D1758" s="552"/>
    </row>
    <row r="1759" spans="4:4">
      <c r="D1759" s="552"/>
    </row>
    <row r="1760" spans="4:4">
      <c r="D1760" s="552"/>
    </row>
    <row r="1761" spans="4:4">
      <c r="D1761" s="552"/>
    </row>
    <row r="1762" spans="4:4">
      <c r="D1762" s="552"/>
    </row>
    <row r="1763" spans="4:4">
      <c r="D1763" s="552"/>
    </row>
    <row r="1764" spans="4:4">
      <c r="D1764" s="552"/>
    </row>
    <row r="1765" spans="4:4">
      <c r="D1765" s="552"/>
    </row>
    <row r="1766" spans="4:4">
      <c r="D1766" s="552"/>
    </row>
    <row r="1767" spans="4:4">
      <c r="D1767" s="552"/>
    </row>
    <row r="1768" spans="4:4">
      <c r="D1768" s="552"/>
    </row>
    <row r="1769" spans="4:4">
      <c r="D1769" s="552"/>
    </row>
    <row r="1770" spans="4:4">
      <c r="D1770" s="552"/>
    </row>
    <row r="1771" spans="4:4">
      <c r="D1771" s="552"/>
    </row>
    <row r="1772" spans="4:4">
      <c r="D1772" s="552"/>
    </row>
    <row r="1773" spans="4:4">
      <c r="D1773" s="552"/>
    </row>
    <row r="1774" spans="4:4">
      <c r="D1774" s="552"/>
    </row>
    <row r="1775" spans="4:4">
      <c r="D1775" s="552"/>
    </row>
    <row r="1776" spans="4:4">
      <c r="D1776" s="552"/>
    </row>
    <row r="1777" spans="4:4">
      <c r="D1777" s="552"/>
    </row>
    <row r="1778" spans="4:4">
      <c r="D1778" s="552"/>
    </row>
    <row r="1779" spans="4:4">
      <c r="D1779" s="552"/>
    </row>
    <row r="1780" spans="4:4">
      <c r="D1780" s="552"/>
    </row>
    <row r="1781" spans="4:4">
      <c r="D1781" s="552"/>
    </row>
    <row r="1782" spans="4:4">
      <c r="D1782" s="552"/>
    </row>
    <row r="1783" spans="4:4">
      <c r="D1783" s="552"/>
    </row>
    <row r="1784" spans="4:4">
      <c r="D1784" s="552"/>
    </row>
    <row r="1785" spans="4:4">
      <c r="D1785" s="552"/>
    </row>
    <row r="1786" spans="4:4">
      <c r="D1786" s="552"/>
    </row>
    <row r="1787" spans="4:4">
      <c r="D1787" s="552"/>
    </row>
    <row r="1788" spans="4:4">
      <c r="D1788" s="552"/>
    </row>
    <row r="1789" spans="4:4">
      <c r="D1789" s="552"/>
    </row>
    <row r="1790" spans="4:4">
      <c r="D1790" s="552"/>
    </row>
    <row r="1791" spans="4:4">
      <c r="D1791" s="552"/>
    </row>
    <row r="1792" spans="4:4">
      <c r="D1792" s="552"/>
    </row>
    <row r="1793" spans="4:4">
      <c r="D1793" s="552"/>
    </row>
    <row r="1794" spans="4:4">
      <c r="D1794" s="552"/>
    </row>
    <row r="1795" spans="4:4">
      <c r="D1795" s="552"/>
    </row>
    <row r="1796" spans="4:4">
      <c r="D1796" s="552"/>
    </row>
    <row r="1797" spans="4:4">
      <c r="D1797" s="552"/>
    </row>
    <row r="1798" spans="4:4">
      <c r="D1798" s="552"/>
    </row>
    <row r="1799" spans="4:4">
      <c r="D1799" s="552"/>
    </row>
    <row r="1800" spans="4:4">
      <c r="D1800" s="552"/>
    </row>
    <row r="1801" spans="4:4">
      <c r="D1801" s="552"/>
    </row>
    <row r="1802" spans="4:4">
      <c r="D1802" s="552"/>
    </row>
    <row r="1803" spans="4:4">
      <c r="D1803" s="552"/>
    </row>
    <row r="1804" spans="4:4">
      <c r="D1804" s="552"/>
    </row>
    <row r="1805" spans="4:4">
      <c r="D1805" s="552"/>
    </row>
    <row r="1806" spans="4:4">
      <c r="D1806" s="552"/>
    </row>
    <row r="1807" spans="4:4">
      <c r="D1807" s="552"/>
    </row>
    <row r="1808" spans="4:4">
      <c r="D1808" s="552"/>
    </row>
    <row r="1809" spans="4:4">
      <c r="D1809" s="552"/>
    </row>
    <row r="1810" spans="4:4">
      <c r="D1810" s="552"/>
    </row>
    <row r="1811" spans="4:4">
      <c r="D1811" s="552"/>
    </row>
    <row r="1812" spans="4:4">
      <c r="D1812" s="552"/>
    </row>
    <row r="1813" spans="4:4">
      <c r="D1813" s="552"/>
    </row>
    <row r="1814" spans="4:4">
      <c r="D1814" s="552"/>
    </row>
    <row r="1815" spans="4:4">
      <c r="D1815" s="552"/>
    </row>
    <row r="1816" spans="4:4">
      <c r="D1816" s="552"/>
    </row>
    <row r="1817" spans="4:4">
      <c r="D1817" s="552"/>
    </row>
    <row r="1818" spans="4:4">
      <c r="D1818" s="552"/>
    </row>
    <row r="1819" spans="4:4">
      <c r="D1819" s="552"/>
    </row>
    <row r="1820" spans="4:4">
      <c r="D1820" s="552"/>
    </row>
    <row r="1821" spans="4:4">
      <c r="D1821" s="552"/>
    </row>
    <row r="1822" spans="4:4">
      <c r="D1822" s="552"/>
    </row>
    <row r="1823" spans="4:4">
      <c r="D1823" s="552"/>
    </row>
    <row r="1824" spans="4:4">
      <c r="D1824" s="552"/>
    </row>
    <row r="1825" spans="4:4">
      <c r="D1825" s="552"/>
    </row>
    <row r="1826" spans="4:4">
      <c r="D1826" s="552"/>
    </row>
    <row r="1827" spans="4:4">
      <c r="D1827" s="552"/>
    </row>
    <row r="1828" spans="4:4">
      <c r="D1828" s="552"/>
    </row>
    <row r="1829" spans="4:4">
      <c r="D1829" s="552"/>
    </row>
    <row r="1830" spans="4:4">
      <c r="D1830" s="552"/>
    </row>
    <row r="1831" spans="4:4">
      <c r="D1831" s="552"/>
    </row>
    <row r="1832" spans="4:4">
      <c r="D1832" s="552"/>
    </row>
    <row r="1833" spans="4:4">
      <c r="D1833" s="552"/>
    </row>
    <row r="1834" spans="4:4">
      <c r="D1834" s="552"/>
    </row>
    <row r="1835" spans="4:4">
      <c r="D1835" s="552"/>
    </row>
    <row r="1836" spans="4:4">
      <c r="D1836" s="552"/>
    </row>
    <row r="1837" spans="4:4">
      <c r="D1837" s="552"/>
    </row>
    <row r="1838" spans="4:4">
      <c r="D1838" s="552"/>
    </row>
    <row r="1839" spans="4:4">
      <c r="D1839" s="552"/>
    </row>
    <row r="1840" spans="4:4">
      <c r="D1840" s="552"/>
    </row>
    <row r="1841" spans="4:4">
      <c r="D1841" s="552"/>
    </row>
    <row r="1842" spans="4:4">
      <c r="D1842" s="552"/>
    </row>
    <row r="1843" spans="4:4">
      <c r="D1843" s="552"/>
    </row>
    <row r="1844" spans="4:4">
      <c r="D1844" s="552"/>
    </row>
    <row r="1845" spans="4:4">
      <c r="D1845" s="552"/>
    </row>
    <row r="1846" spans="4:4">
      <c r="D1846" s="552"/>
    </row>
    <row r="1847" spans="4:4">
      <c r="D1847" s="552"/>
    </row>
    <row r="1848" spans="4:4">
      <c r="D1848" s="552"/>
    </row>
    <row r="1849" spans="4:4">
      <c r="D1849" s="552"/>
    </row>
    <row r="1850" spans="4:4">
      <c r="D1850" s="552"/>
    </row>
    <row r="1851" spans="4:4">
      <c r="D1851" s="552"/>
    </row>
    <row r="1852" spans="4:4">
      <c r="D1852" s="552"/>
    </row>
    <row r="1853" spans="4:4">
      <c r="D1853" s="552"/>
    </row>
    <row r="1854" spans="4:4">
      <c r="D1854" s="552"/>
    </row>
    <row r="1855" spans="4:4">
      <c r="D1855" s="552"/>
    </row>
    <row r="1856" spans="4:4">
      <c r="D1856" s="552"/>
    </row>
    <row r="1857" spans="4:4">
      <c r="D1857" s="552"/>
    </row>
    <row r="1858" spans="4:4">
      <c r="D1858" s="552"/>
    </row>
    <row r="1859" spans="4:4">
      <c r="D1859" s="552"/>
    </row>
    <row r="1860" spans="4:4">
      <c r="D1860" s="552"/>
    </row>
    <row r="1861" spans="4:4">
      <c r="D1861" s="552"/>
    </row>
    <row r="1862" spans="4:4">
      <c r="D1862" s="552"/>
    </row>
    <row r="1863" spans="4:4">
      <c r="D1863" s="552"/>
    </row>
    <row r="1864" spans="4:4">
      <c r="D1864" s="552"/>
    </row>
    <row r="1865" spans="4:4">
      <c r="D1865" s="552"/>
    </row>
    <row r="1866" spans="4:4">
      <c r="D1866" s="552"/>
    </row>
    <row r="1867" spans="4:4">
      <c r="D1867" s="552"/>
    </row>
    <row r="1868" spans="4:4">
      <c r="D1868" s="552"/>
    </row>
    <row r="1869" spans="4:4">
      <c r="D1869" s="552"/>
    </row>
    <row r="1870" spans="4:4">
      <c r="D1870" s="552"/>
    </row>
    <row r="1871" spans="4:4">
      <c r="D1871" s="552"/>
    </row>
    <row r="1872" spans="4:4">
      <c r="D1872" s="552"/>
    </row>
    <row r="1873" spans="4:4">
      <c r="D1873" s="552"/>
    </row>
    <row r="1874" spans="4:4">
      <c r="D1874" s="552"/>
    </row>
    <row r="1875" spans="4:4">
      <c r="D1875" s="552"/>
    </row>
    <row r="1876" spans="4:4">
      <c r="D1876" s="552"/>
    </row>
    <row r="1877" spans="4:4">
      <c r="D1877" s="552"/>
    </row>
    <row r="1878" spans="4:4">
      <c r="D1878" s="552"/>
    </row>
    <row r="1879" spans="4:4">
      <c r="D1879" s="552"/>
    </row>
    <row r="1880" spans="4:4">
      <c r="D1880" s="552"/>
    </row>
    <row r="1881" spans="4:4">
      <c r="D1881" s="552"/>
    </row>
    <row r="1882" spans="4:4">
      <c r="D1882" s="552"/>
    </row>
    <row r="1883" spans="4:4">
      <c r="D1883" s="552"/>
    </row>
    <row r="1884" spans="4:4">
      <c r="D1884" s="552"/>
    </row>
    <row r="1885" spans="4:4">
      <c r="D1885" s="552"/>
    </row>
    <row r="1886" spans="4:4">
      <c r="D1886" s="552"/>
    </row>
    <row r="1887" spans="4:4">
      <c r="D1887" s="552"/>
    </row>
    <row r="1888" spans="4:4">
      <c r="D1888" s="552"/>
    </row>
    <row r="1889" spans="4:4">
      <c r="D1889" s="552"/>
    </row>
    <row r="1890" spans="4:4">
      <c r="D1890" s="552"/>
    </row>
    <row r="1891" spans="4:4">
      <c r="D1891" s="552"/>
    </row>
    <row r="1892" spans="4:4">
      <c r="D1892" s="552"/>
    </row>
    <row r="1893" spans="4:4">
      <c r="D1893" s="552"/>
    </row>
    <row r="1894" spans="4:4">
      <c r="D1894" s="552"/>
    </row>
    <row r="1895" spans="4:4">
      <c r="D1895" s="552"/>
    </row>
    <row r="1896" spans="4:4">
      <c r="D1896" s="552"/>
    </row>
    <row r="1897" spans="4:4">
      <c r="D1897" s="552"/>
    </row>
    <row r="1898" spans="4:4">
      <c r="D1898" s="552"/>
    </row>
    <row r="1899" spans="4:4">
      <c r="D1899" s="552"/>
    </row>
    <row r="1900" spans="4:4">
      <c r="D1900" s="552"/>
    </row>
    <row r="1901" spans="4:4">
      <c r="D1901" s="552"/>
    </row>
    <row r="1902" spans="4:4">
      <c r="D1902" s="552"/>
    </row>
    <row r="1903" spans="4:4">
      <c r="D1903" s="552"/>
    </row>
    <row r="1904" spans="4:4">
      <c r="D1904" s="552"/>
    </row>
    <row r="1905" spans="4:4">
      <c r="D1905" s="552"/>
    </row>
    <row r="1906" spans="4:4">
      <c r="D1906" s="552"/>
    </row>
    <row r="1907" spans="4:4">
      <c r="D1907" s="552"/>
    </row>
    <row r="1908" spans="4:4">
      <c r="D1908" s="552"/>
    </row>
    <row r="1909" spans="4:4">
      <c r="D1909" s="552"/>
    </row>
    <row r="1910" spans="4:4">
      <c r="D1910" s="552"/>
    </row>
    <row r="1911" spans="4:4">
      <c r="D1911" s="552"/>
    </row>
    <row r="1912" spans="4:4">
      <c r="D1912" s="552"/>
    </row>
    <row r="1913" spans="4:4">
      <c r="D1913" s="552"/>
    </row>
    <row r="1914" spans="4:4">
      <c r="D1914" s="552"/>
    </row>
    <row r="1915" spans="4:4">
      <c r="D1915" s="552"/>
    </row>
    <row r="1916" spans="4:4">
      <c r="D1916" s="552"/>
    </row>
    <row r="1917" spans="4:4">
      <c r="D1917" s="552"/>
    </row>
    <row r="1918" spans="4:4">
      <c r="D1918" s="552"/>
    </row>
    <row r="1919" spans="4:4">
      <c r="D1919" s="552"/>
    </row>
    <row r="1920" spans="4:4">
      <c r="D1920" s="552"/>
    </row>
    <row r="1921" spans="4:4">
      <c r="D1921" s="552"/>
    </row>
    <row r="1922" spans="4:4">
      <c r="D1922" s="552"/>
    </row>
    <row r="1923" spans="4:4">
      <c r="D1923" s="552"/>
    </row>
    <row r="1924" spans="4:4">
      <c r="D1924" s="552"/>
    </row>
    <row r="1925" spans="4:4">
      <c r="D1925" s="552"/>
    </row>
    <row r="1926" spans="4:4">
      <c r="D1926" s="552"/>
    </row>
    <row r="1927" spans="4:4">
      <c r="D1927" s="552"/>
    </row>
    <row r="1928" spans="4:4">
      <c r="D1928" s="552"/>
    </row>
    <row r="1929" spans="4:4">
      <c r="D1929" s="552"/>
    </row>
    <row r="1930" spans="4:4">
      <c r="D1930" s="552"/>
    </row>
    <row r="1931" spans="4:4">
      <c r="D1931" s="552"/>
    </row>
    <row r="1932" spans="4:4">
      <c r="D1932" s="552"/>
    </row>
    <row r="1933" spans="4:4">
      <c r="D1933" s="552"/>
    </row>
    <row r="1934" spans="4:4">
      <c r="D1934" s="552"/>
    </row>
    <row r="1935" spans="4:4">
      <c r="D1935" s="552"/>
    </row>
    <row r="1936" spans="4:4">
      <c r="D1936" s="552"/>
    </row>
    <row r="1937" spans="4:4">
      <c r="D1937" s="552"/>
    </row>
    <row r="1938" spans="4:4">
      <c r="D1938" s="552"/>
    </row>
    <row r="1939" spans="4:4">
      <c r="D1939" s="552"/>
    </row>
    <row r="1940" spans="4:4">
      <c r="D1940" s="552"/>
    </row>
    <row r="1941" spans="4:4">
      <c r="D1941" s="552"/>
    </row>
    <row r="1942" spans="4:4">
      <c r="D1942" s="552"/>
    </row>
    <row r="1943" spans="4:4">
      <c r="D1943" s="552"/>
    </row>
    <row r="1944" spans="4:4">
      <c r="D1944" s="552"/>
    </row>
    <row r="1945" spans="4:4">
      <c r="D1945" s="552"/>
    </row>
    <row r="1946" spans="4:4">
      <c r="D1946" s="552"/>
    </row>
    <row r="1947" spans="4:4">
      <c r="D1947" s="552"/>
    </row>
    <row r="1948" spans="4:4">
      <c r="D1948" s="552"/>
    </row>
    <row r="1949" spans="4:4">
      <c r="D1949" s="552"/>
    </row>
    <row r="1950" spans="4:4">
      <c r="D1950" s="552"/>
    </row>
    <row r="1951" spans="4:4">
      <c r="D1951" s="552"/>
    </row>
    <row r="1952" spans="4:4">
      <c r="D1952" s="552"/>
    </row>
    <row r="1953" spans="4:4">
      <c r="D1953" s="552"/>
    </row>
    <row r="1954" spans="4:4">
      <c r="D1954" s="552"/>
    </row>
    <row r="1955" spans="4:4">
      <c r="D1955" s="552"/>
    </row>
    <row r="1956" spans="4:4">
      <c r="D1956" s="552"/>
    </row>
    <row r="1957" spans="4:4">
      <c r="D1957" s="552"/>
    </row>
    <row r="1958" spans="4:4">
      <c r="D1958" s="552"/>
    </row>
    <row r="1959" spans="4:4">
      <c r="D1959" s="552"/>
    </row>
    <row r="1960" spans="4:4">
      <c r="D1960" s="552"/>
    </row>
    <row r="1961" spans="4:4">
      <c r="D1961" s="552"/>
    </row>
    <row r="1962" spans="4:4">
      <c r="D1962" s="552"/>
    </row>
    <row r="1963" spans="4:4">
      <c r="D1963" s="552"/>
    </row>
    <row r="1964" spans="4:4">
      <c r="D1964" s="552"/>
    </row>
    <row r="1965" spans="4:4">
      <c r="D1965" s="552"/>
    </row>
    <row r="1966" spans="4:4">
      <c r="D1966" s="552"/>
    </row>
    <row r="1967" spans="4:4">
      <c r="D1967" s="552"/>
    </row>
    <row r="1968" spans="4:4">
      <c r="D1968" s="552"/>
    </row>
    <row r="1969" spans="4:4">
      <c r="D1969" s="552"/>
    </row>
    <row r="1970" spans="4:4">
      <c r="D1970" s="552"/>
    </row>
    <row r="1971" spans="4:4">
      <c r="D1971" s="552"/>
    </row>
    <row r="1972" spans="4:4">
      <c r="D1972" s="552"/>
    </row>
    <row r="1973" spans="4:4">
      <c r="D1973" s="552"/>
    </row>
    <row r="1974" spans="4:4">
      <c r="D1974" s="552"/>
    </row>
    <row r="1975" spans="4:4">
      <c r="D1975" s="552"/>
    </row>
    <row r="1976" spans="4:4">
      <c r="D1976" s="552"/>
    </row>
    <row r="1977" spans="4:4">
      <c r="D1977" s="552"/>
    </row>
    <row r="1978" spans="4:4">
      <c r="D1978" s="552"/>
    </row>
    <row r="1979" spans="4:4">
      <c r="D1979" s="552"/>
    </row>
    <row r="1980" spans="4:4">
      <c r="D1980" s="552"/>
    </row>
    <row r="1981" spans="4:4">
      <c r="D1981" s="552"/>
    </row>
    <row r="1982" spans="4:4">
      <c r="D1982" s="552"/>
    </row>
    <row r="1983" spans="4:4">
      <c r="D1983" s="552"/>
    </row>
    <row r="1984" spans="4:4">
      <c r="D1984" s="552"/>
    </row>
    <row r="1985" spans="4:4">
      <c r="D1985" s="552"/>
    </row>
    <row r="1986" spans="4:4">
      <c r="D1986" s="552"/>
    </row>
    <row r="1987" spans="4:4">
      <c r="D1987" s="552"/>
    </row>
    <row r="1988" spans="4:4">
      <c r="D1988" s="552"/>
    </row>
    <row r="1989" spans="4:4">
      <c r="D1989" s="552"/>
    </row>
    <row r="1990" spans="4:4">
      <c r="D1990" s="552"/>
    </row>
    <row r="1991" spans="4:4">
      <c r="D1991" s="552"/>
    </row>
    <row r="1992" spans="4:4">
      <c r="D1992" s="552"/>
    </row>
    <row r="1993" spans="4:4">
      <c r="D1993" s="552"/>
    </row>
    <row r="1994" spans="4:4">
      <c r="D1994" s="552"/>
    </row>
    <row r="1995" spans="4:4">
      <c r="D1995" s="552"/>
    </row>
    <row r="1996" spans="4:4">
      <c r="D1996" s="552"/>
    </row>
    <row r="1997" spans="4:4">
      <c r="D1997" s="552"/>
    </row>
    <row r="1998" spans="4:4">
      <c r="D1998" s="552"/>
    </row>
    <row r="1999" spans="4:4">
      <c r="D1999" s="552"/>
    </row>
    <row r="2000" spans="4:4">
      <c r="D2000" s="552"/>
    </row>
    <row r="2001" spans="4:4">
      <c r="D2001" s="552"/>
    </row>
    <row r="2002" spans="4:4">
      <c r="D2002" s="552"/>
    </row>
    <row r="2003" spans="4:4">
      <c r="D2003" s="552"/>
    </row>
    <row r="2004" spans="4:4">
      <c r="D2004" s="552"/>
    </row>
    <row r="2005" spans="4:4">
      <c r="D2005" s="552"/>
    </row>
    <row r="2006" spans="4:4">
      <c r="D2006" s="552"/>
    </row>
    <row r="2007" spans="4:4">
      <c r="D2007" s="552"/>
    </row>
    <row r="2008" spans="4:4">
      <c r="D2008" s="552"/>
    </row>
    <row r="2009" spans="4:4">
      <c r="D2009" s="552"/>
    </row>
    <row r="2010" spans="4:4">
      <c r="D2010" s="552"/>
    </row>
    <row r="2011" spans="4:4">
      <c r="D2011" s="552"/>
    </row>
    <row r="2012" spans="4:4">
      <c r="D2012" s="552"/>
    </row>
    <row r="2013" spans="4:4">
      <c r="D2013" s="552"/>
    </row>
    <row r="2014" spans="4:4">
      <c r="D2014" s="552"/>
    </row>
    <row r="2015" spans="4:4">
      <c r="D2015" s="552"/>
    </row>
    <row r="2016" spans="4:4">
      <c r="D2016" s="552"/>
    </row>
    <row r="2017" spans="4:4">
      <c r="D2017" s="552"/>
    </row>
    <row r="2018" spans="4:4">
      <c r="D2018" s="552"/>
    </row>
    <row r="2019" spans="4:4">
      <c r="D2019" s="552"/>
    </row>
    <row r="2020" spans="4:4">
      <c r="D2020" s="552"/>
    </row>
    <row r="2021" spans="4:4">
      <c r="D2021" s="552"/>
    </row>
    <row r="2022" spans="4:4">
      <c r="D2022" s="552"/>
    </row>
    <row r="2023" spans="4:4">
      <c r="D2023" s="552"/>
    </row>
    <row r="2024" spans="4:4">
      <c r="D2024" s="552"/>
    </row>
    <row r="2025" spans="4:4">
      <c r="D2025" s="552"/>
    </row>
    <row r="2026" spans="4:4">
      <c r="D2026" s="552"/>
    </row>
    <row r="2027" spans="4:4">
      <c r="D2027" s="552"/>
    </row>
    <row r="2028" spans="4:4">
      <c r="D2028" s="552"/>
    </row>
    <row r="2029" spans="4:4">
      <c r="D2029" s="552"/>
    </row>
    <row r="2030" spans="4:4">
      <c r="D2030" s="552"/>
    </row>
    <row r="2031" spans="4:4">
      <c r="D2031" s="552"/>
    </row>
    <row r="2032" spans="4:4">
      <c r="D2032" s="552"/>
    </row>
    <row r="2033" spans="4:4">
      <c r="D2033" s="552"/>
    </row>
    <row r="2034" spans="4:4">
      <c r="D2034" s="552"/>
    </row>
    <row r="2035" spans="4:4">
      <c r="D2035" s="552"/>
    </row>
    <row r="2036" spans="4:4">
      <c r="D2036" s="552"/>
    </row>
    <row r="2037" spans="4:4">
      <c r="D2037" s="552"/>
    </row>
    <row r="2038" spans="4:4">
      <c r="D2038" s="552"/>
    </row>
    <row r="2039" spans="4:4">
      <c r="D2039" s="552"/>
    </row>
    <row r="2040" spans="4:4">
      <c r="D2040" s="552"/>
    </row>
    <row r="2041" spans="4:4">
      <c r="D2041" s="552"/>
    </row>
    <row r="2042" spans="4:4">
      <c r="D2042" s="552"/>
    </row>
    <row r="2043" spans="4:4">
      <c r="D2043" s="552"/>
    </row>
    <row r="2044" spans="4:4">
      <c r="D2044" s="552"/>
    </row>
    <row r="2045" spans="4:4">
      <c r="D2045" s="552"/>
    </row>
    <row r="2046" spans="4:4">
      <c r="D2046" s="552"/>
    </row>
    <row r="2047" spans="4:4">
      <c r="D2047" s="552"/>
    </row>
    <row r="2048" spans="4:4">
      <c r="D2048" s="552"/>
    </row>
    <row r="2049" spans="4:4">
      <c r="D2049" s="552"/>
    </row>
    <row r="2050" spans="4:4">
      <c r="D2050" s="552"/>
    </row>
    <row r="2051" spans="4:4">
      <c r="D2051" s="552"/>
    </row>
    <row r="2052" spans="4:4">
      <c r="D2052" s="552"/>
    </row>
    <row r="2053" spans="4:4">
      <c r="D2053" s="552"/>
    </row>
    <row r="2054" spans="4:4">
      <c r="D2054" s="552"/>
    </row>
    <row r="2055" spans="4:4">
      <c r="D2055" s="552"/>
    </row>
    <row r="2056" spans="4:4">
      <c r="D2056" s="552"/>
    </row>
    <row r="2057" spans="4:4">
      <c r="D2057" s="552"/>
    </row>
    <row r="2058" spans="4:4">
      <c r="D2058" s="552"/>
    </row>
    <row r="2059" spans="4:4">
      <c r="D2059" s="552"/>
    </row>
    <row r="2060" spans="4:4">
      <c r="D2060" s="552"/>
    </row>
    <row r="2061" spans="4:4">
      <c r="D2061" s="552"/>
    </row>
    <row r="2062" spans="4:4">
      <c r="D2062" s="552"/>
    </row>
    <row r="2063" spans="4:4">
      <c r="D2063" s="552"/>
    </row>
    <row r="2064" spans="4:4">
      <c r="D2064" s="552"/>
    </row>
    <row r="2065" spans="4:4">
      <c r="D2065" s="552"/>
    </row>
    <row r="2066" spans="4:4">
      <c r="D2066" s="552"/>
    </row>
    <row r="2067" spans="4:4">
      <c r="D2067" s="552"/>
    </row>
    <row r="2068" spans="4:4">
      <c r="D2068" s="552"/>
    </row>
    <row r="2069" spans="4:4">
      <c r="D2069" s="552"/>
    </row>
    <row r="2070" spans="4:4">
      <c r="D2070" s="552"/>
    </row>
    <row r="2071" spans="4:4">
      <c r="D2071" s="552"/>
    </row>
    <row r="2072" spans="4:4">
      <c r="D2072" s="552"/>
    </row>
    <row r="2073" spans="4:4">
      <c r="D2073" s="552"/>
    </row>
    <row r="2074" spans="4:4">
      <c r="D2074" s="552"/>
    </row>
    <row r="2075" spans="4:4">
      <c r="D2075" s="552"/>
    </row>
    <row r="2076" spans="4:4">
      <c r="D2076" s="552"/>
    </row>
    <row r="2077" spans="4:4">
      <c r="D2077" s="552"/>
    </row>
    <row r="2078" spans="4:4">
      <c r="D2078" s="552"/>
    </row>
    <row r="2079" spans="4:4">
      <c r="D2079" s="552"/>
    </row>
    <row r="2080" spans="4:4">
      <c r="D2080" s="552"/>
    </row>
    <row r="2081" spans="4:4">
      <c r="D2081" s="552"/>
    </row>
    <row r="2082" spans="4:4">
      <c r="D2082" s="552"/>
    </row>
    <row r="2083" spans="4:4">
      <c r="D2083" s="552"/>
    </row>
    <row r="2084" spans="4:4">
      <c r="D2084" s="552"/>
    </row>
    <row r="2085" spans="4:4">
      <c r="D2085" s="552"/>
    </row>
    <row r="2086" spans="4:4">
      <c r="D2086" s="552"/>
    </row>
    <row r="2087" spans="4:4">
      <c r="D2087" s="552"/>
    </row>
    <row r="2088" spans="4:4">
      <c r="D2088" s="552"/>
    </row>
    <row r="2089" spans="4:4">
      <c r="D2089" s="552"/>
    </row>
    <row r="2090" spans="4:4">
      <c r="D2090" s="552"/>
    </row>
    <row r="2091" spans="4:4">
      <c r="D2091" s="552"/>
    </row>
    <row r="2092" spans="4:4">
      <c r="D2092" s="552"/>
    </row>
    <row r="2093" spans="4:4">
      <c r="D2093" s="552"/>
    </row>
    <row r="2094" spans="4:4">
      <c r="D2094" s="552"/>
    </row>
    <row r="2095" spans="4:4">
      <c r="D2095" s="552"/>
    </row>
    <row r="2096" spans="4:4">
      <c r="D2096" s="552"/>
    </row>
    <row r="2097" spans="4:4">
      <c r="D2097" s="552"/>
    </row>
    <row r="2098" spans="4:4">
      <c r="D2098" s="552"/>
    </row>
    <row r="2099" spans="4:4">
      <c r="D2099" s="552"/>
    </row>
    <row r="2100" spans="4:4">
      <c r="D2100" s="552"/>
    </row>
    <row r="2101" spans="4:4">
      <c r="D2101" s="552"/>
    </row>
    <row r="2102" spans="4:4">
      <c r="D2102" s="552"/>
    </row>
    <row r="2103" spans="4:4">
      <c r="D2103" s="552"/>
    </row>
    <row r="2104" spans="4:4">
      <c r="D2104" s="552"/>
    </row>
    <row r="2105" spans="4:4">
      <c r="D2105" s="552"/>
    </row>
    <row r="2106" spans="4:4">
      <c r="D2106" s="552"/>
    </row>
    <row r="2107" spans="4:4">
      <c r="D2107" s="552"/>
    </row>
    <row r="2108" spans="4:4">
      <c r="D2108" s="552"/>
    </row>
    <row r="2109" spans="4:4">
      <c r="D2109" s="552"/>
    </row>
    <row r="2110" spans="4:4">
      <c r="D2110" s="552"/>
    </row>
    <row r="2111" spans="4:4">
      <c r="D2111" s="552"/>
    </row>
    <row r="2112" spans="4:4">
      <c r="D2112" s="552"/>
    </row>
    <row r="2113" spans="4:4">
      <c r="D2113" s="552"/>
    </row>
    <row r="2114" spans="4:4">
      <c r="D2114" s="552"/>
    </row>
    <row r="2115" spans="4:4">
      <c r="D2115" s="552"/>
    </row>
    <row r="2116" spans="4:4">
      <c r="D2116" s="552"/>
    </row>
    <row r="2117" spans="4:4">
      <c r="D2117" s="552"/>
    </row>
    <row r="2118" spans="4:4">
      <c r="D2118" s="552"/>
    </row>
    <row r="2119" spans="4:4">
      <c r="D2119" s="552"/>
    </row>
    <row r="2120" spans="4:4">
      <c r="D2120" s="552"/>
    </row>
    <row r="2121" spans="4:4">
      <c r="D2121" s="552"/>
    </row>
    <row r="2122" spans="4:4">
      <c r="D2122" s="552"/>
    </row>
    <row r="2123" spans="4:4">
      <c r="D2123" s="552"/>
    </row>
    <row r="2124" spans="4:4">
      <c r="D2124" s="552"/>
    </row>
    <row r="2125" spans="4:4">
      <c r="D2125" s="552"/>
    </row>
    <row r="2126" spans="4:4">
      <c r="D2126" s="552"/>
    </row>
    <row r="2127" spans="4:4">
      <c r="D2127" s="552"/>
    </row>
    <row r="2128" spans="4:4">
      <c r="D2128" s="552"/>
    </row>
    <row r="2129" spans="4:4">
      <c r="D2129" s="552"/>
    </row>
    <row r="2130" spans="4:4">
      <c r="D2130" s="552"/>
    </row>
    <row r="2131" spans="4:4">
      <c r="D2131" s="552"/>
    </row>
    <row r="2132" spans="4:4">
      <c r="D2132" s="552"/>
    </row>
    <row r="2133" spans="4:4">
      <c r="D2133" s="552"/>
    </row>
    <row r="2134" spans="4:4">
      <c r="D2134" s="552"/>
    </row>
    <row r="2135" spans="4:4">
      <c r="D2135" s="552"/>
    </row>
    <row r="2136" spans="4:4">
      <c r="D2136" s="552"/>
    </row>
    <row r="2137" spans="4:4">
      <c r="D2137" s="552"/>
    </row>
    <row r="2138" spans="4:4">
      <c r="D2138" s="552"/>
    </row>
    <row r="2139" spans="4:4">
      <c r="D2139" s="552"/>
    </row>
    <row r="2140" spans="4:4">
      <c r="D2140" s="552"/>
    </row>
    <row r="2141" spans="4:4">
      <c r="D2141" s="552"/>
    </row>
    <row r="2142" spans="4:4">
      <c r="D2142" s="552"/>
    </row>
    <row r="2143" spans="4:4">
      <c r="D2143" s="552"/>
    </row>
    <row r="2144" spans="4:4">
      <c r="D2144" s="552"/>
    </row>
    <row r="2145" spans="4:4">
      <c r="D2145" s="552"/>
    </row>
    <row r="2146" spans="4:4">
      <c r="D2146" s="552"/>
    </row>
    <row r="2147" spans="4:4">
      <c r="D2147" s="552"/>
    </row>
    <row r="2148" spans="4:4">
      <c r="D2148" s="552"/>
    </row>
    <row r="2149" spans="4:4">
      <c r="D2149" s="552"/>
    </row>
    <row r="2150" spans="4:4">
      <c r="D2150" s="552"/>
    </row>
    <row r="2151" spans="4:4">
      <c r="D2151" s="552"/>
    </row>
    <row r="2152" spans="4:4">
      <c r="D2152" s="552"/>
    </row>
    <row r="2153" spans="4:4">
      <c r="D2153" s="552"/>
    </row>
    <row r="2154" spans="4:4">
      <c r="D2154" s="552"/>
    </row>
    <row r="2155" spans="4:4">
      <c r="D2155" s="552"/>
    </row>
    <row r="2156" spans="4:4">
      <c r="D2156" s="552"/>
    </row>
    <row r="2157" spans="4:4">
      <c r="D2157" s="552"/>
    </row>
    <row r="2158" spans="4:4">
      <c r="D2158" s="552"/>
    </row>
    <row r="2159" spans="4:4">
      <c r="D2159" s="552"/>
    </row>
    <row r="2160" spans="4:4">
      <c r="D2160" s="552"/>
    </row>
    <row r="2161" spans="4:4">
      <c r="D2161" s="552"/>
    </row>
    <row r="2162" spans="4:4">
      <c r="D2162" s="552"/>
    </row>
    <row r="2163" spans="4:4">
      <c r="D2163" s="552"/>
    </row>
    <row r="2164" spans="4:4">
      <c r="D2164" s="552"/>
    </row>
    <row r="2165" spans="4:4">
      <c r="D2165" s="552"/>
    </row>
    <row r="2166" spans="4:4">
      <c r="D2166" s="552"/>
    </row>
    <row r="2167" spans="4:4">
      <c r="D2167" s="552"/>
    </row>
    <row r="2168" spans="4:4">
      <c r="D2168" s="552"/>
    </row>
    <row r="2169" spans="4:4">
      <c r="D2169" s="552"/>
    </row>
    <row r="2170" spans="4:4">
      <c r="D2170" s="552"/>
    </row>
    <row r="2171" spans="4:4">
      <c r="D2171" s="552"/>
    </row>
    <row r="2172" spans="4:4">
      <c r="D2172" s="552"/>
    </row>
    <row r="2173" spans="4:4">
      <c r="D2173" s="552"/>
    </row>
    <row r="2174" spans="4:4">
      <c r="D2174" s="552"/>
    </row>
    <row r="2175" spans="4:4">
      <c r="D2175" s="552"/>
    </row>
    <row r="2176" spans="4:4">
      <c r="D2176" s="552"/>
    </row>
    <row r="2177" spans="4:4">
      <c r="D2177" s="552"/>
    </row>
    <row r="2178" spans="4:4">
      <c r="D2178" s="552"/>
    </row>
    <row r="2179" spans="4:4">
      <c r="D2179" s="552"/>
    </row>
    <row r="2180" spans="4:4">
      <c r="D2180" s="552"/>
    </row>
    <row r="2181" spans="4:4">
      <c r="D2181" s="552"/>
    </row>
    <row r="2182" spans="4:4">
      <c r="D2182" s="552"/>
    </row>
    <row r="2183" spans="4:4">
      <c r="D2183" s="552"/>
    </row>
    <row r="2184" spans="4:4">
      <c r="D2184" s="552"/>
    </row>
    <row r="2185" spans="4:4">
      <c r="D2185" s="552"/>
    </row>
    <row r="2186" spans="4:4">
      <c r="D2186" s="552"/>
    </row>
    <row r="2187" spans="4:4">
      <c r="D2187" s="552"/>
    </row>
    <row r="2188" spans="4:4">
      <c r="D2188" s="552"/>
    </row>
    <row r="2189" spans="4:4">
      <c r="D2189" s="552"/>
    </row>
    <row r="2190" spans="4:4">
      <c r="D2190" s="552"/>
    </row>
    <row r="2191" spans="4:4">
      <c r="D2191" s="552"/>
    </row>
    <row r="2192" spans="4:4">
      <c r="D2192" s="552"/>
    </row>
    <row r="2193" spans="4:4">
      <c r="D2193" s="552"/>
    </row>
    <row r="2194" spans="4:4">
      <c r="D2194" s="552"/>
    </row>
    <row r="2195" spans="4:4">
      <c r="D2195" s="552"/>
    </row>
    <row r="2196" spans="4:4">
      <c r="D2196" s="552"/>
    </row>
    <row r="2197" spans="4:4">
      <c r="D2197" s="552"/>
    </row>
    <row r="2198" spans="4:4">
      <c r="D2198" s="552"/>
    </row>
    <row r="2199" spans="4:4">
      <c r="D2199" s="552"/>
    </row>
    <row r="2200" spans="4:4">
      <c r="D2200" s="552"/>
    </row>
    <row r="2201" spans="4:4">
      <c r="D2201" s="552"/>
    </row>
    <row r="2202" spans="4:4">
      <c r="D2202" s="552"/>
    </row>
    <row r="2203" spans="4:4">
      <c r="D2203" s="552"/>
    </row>
    <row r="2204" spans="4:4">
      <c r="D2204" s="552"/>
    </row>
    <row r="2205" spans="4:4">
      <c r="D2205" s="552"/>
    </row>
    <row r="2206" spans="4:4">
      <c r="D2206" s="552"/>
    </row>
    <row r="2207" spans="4:4">
      <c r="D2207" s="552"/>
    </row>
    <row r="2208" spans="4:4">
      <c r="D2208" s="552"/>
    </row>
    <row r="2209" spans="4:4">
      <c r="D2209" s="552"/>
    </row>
    <row r="2210" spans="4:4">
      <c r="D2210" s="552"/>
    </row>
    <row r="2211" spans="4:4">
      <c r="D2211" s="552"/>
    </row>
    <row r="2212" spans="4:4">
      <c r="D2212" s="552"/>
    </row>
    <row r="2213" spans="4:4">
      <c r="D2213" s="552"/>
    </row>
    <row r="2214" spans="4:4">
      <c r="D2214" s="552"/>
    </row>
    <row r="2215" spans="4:4">
      <c r="D2215" s="552"/>
    </row>
    <row r="2216" spans="4:4">
      <c r="D2216" s="552"/>
    </row>
    <row r="2217" spans="4:4">
      <c r="D2217" s="552"/>
    </row>
    <row r="2218" spans="4:4">
      <c r="D2218" s="552"/>
    </row>
    <row r="2219" spans="4:4">
      <c r="D2219" s="552"/>
    </row>
    <row r="2220" spans="4:4">
      <c r="D2220" s="552"/>
    </row>
    <row r="2221" spans="4:4">
      <c r="D2221" s="552"/>
    </row>
    <row r="2222" spans="4:4">
      <c r="D2222" s="552"/>
    </row>
    <row r="2223" spans="4:4">
      <c r="D2223" s="552"/>
    </row>
    <row r="2224" spans="4:4">
      <c r="D2224" s="552"/>
    </row>
    <row r="2225" spans="4:4">
      <c r="D2225" s="552"/>
    </row>
    <row r="2226" spans="4:4">
      <c r="D2226" s="552"/>
    </row>
    <row r="2227" spans="4:4">
      <c r="D2227" s="552"/>
    </row>
    <row r="2228" spans="4:4">
      <c r="D2228" s="552"/>
    </row>
    <row r="2229" spans="4:4">
      <c r="D2229" s="552"/>
    </row>
    <row r="2230" spans="4:4">
      <c r="D2230" s="552"/>
    </row>
    <row r="2231" spans="4:4">
      <c r="D2231" s="552"/>
    </row>
    <row r="2232" spans="4:4">
      <c r="D2232" s="552"/>
    </row>
    <row r="2233" spans="4:4">
      <c r="D2233" s="552"/>
    </row>
    <row r="2234" spans="4:4">
      <c r="D2234" s="552"/>
    </row>
    <row r="2235" spans="4:4">
      <c r="D2235" s="552"/>
    </row>
    <row r="2236" spans="4:4">
      <c r="D2236" s="552"/>
    </row>
    <row r="2237" spans="4:4">
      <c r="D2237" s="552"/>
    </row>
    <row r="2238" spans="4:4">
      <c r="D2238" s="552"/>
    </row>
    <row r="2239" spans="4:4">
      <c r="D2239" s="552"/>
    </row>
    <row r="2240" spans="4:4">
      <c r="D2240" s="552"/>
    </row>
    <row r="2241" spans="4:4">
      <c r="D2241" s="552"/>
    </row>
    <row r="2242" spans="4:4">
      <c r="D2242" s="552"/>
    </row>
    <row r="2243" spans="4:4">
      <c r="D2243" s="552"/>
    </row>
    <row r="2244" spans="4:4">
      <c r="D2244" s="552"/>
    </row>
    <row r="2245" spans="4:4">
      <c r="D2245" s="552"/>
    </row>
    <row r="2246" spans="4:4">
      <c r="D2246" s="552"/>
    </row>
    <row r="2247" spans="4:4">
      <c r="D2247" s="552"/>
    </row>
    <row r="2248" spans="4:4">
      <c r="D2248" s="552"/>
    </row>
    <row r="2249" spans="4:4">
      <c r="D2249" s="552"/>
    </row>
    <row r="2250" spans="4:4">
      <c r="D2250" s="552"/>
    </row>
    <row r="2251" spans="4:4">
      <c r="D2251" s="552"/>
    </row>
    <row r="2252" spans="4:4">
      <c r="D2252" s="552"/>
    </row>
    <row r="2253" spans="4:4">
      <c r="D2253" s="552"/>
    </row>
    <row r="2254" spans="4:4">
      <c r="D2254" s="552"/>
    </row>
    <row r="2255" spans="4:4">
      <c r="D2255" s="552"/>
    </row>
    <row r="2256" spans="4:4">
      <c r="D2256" s="552"/>
    </row>
    <row r="2257" spans="4:4">
      <c r="D2257" s="552"/>
    </row>
    <row r="2258" spans="4:4">
      <c r="D2258" s="552"/>
    </row>
    <row r="2259" spans="4:4">
      <c r="D2259" s="552"/>
    </row>
    <row r="2260" spans="4:4">
      <c r="D2260" s="552"/>
    </row>
    <row r="2261" spans="4:4">
      <c r="D2261" s="552"/>
    </row>
    <row r="2262" spans="4:4">
      <c r="D2262" s="552"/>
    </row>
    <row r="2263" spans="4:4">
      <c r="D2263" s="552"/>
    </row>
    <row r="2264" spans="4:4">
      <c r="D2264" s="552"/>
    </row>
    <row r="2265" spans="4:4">
      <c r="D2265" s="552"/>
    </row>
    <row r="2266" spans="4:4">
      <c r="D2266" s="552"/>
    </row>
    <row r="2267" spans="4:4">
      <c r="D2267" s="552"/>
    </row>
    <row r="2268" spans="4:4">
      <c r="D2268" s="552"/>
    </row>
    <row r="2269" spans="4:4">
      <c r="D2269" s="552"/>
    </row>
    <row r="2270" spans="4:4">
      <c r="D2270" s="552"/>
    </row>
    <row r="2271" spans="4:4">
      <c r="D2271" s="552"/>
    </row>
    <row r="2272" spans="4:4">
      <c r="D2272" s="552"/>
    </row>
    <row r="2273" spans="4:4">
      <c r="D2273" s="552"/>
    </row>
    <row r="2274" spans="4:4">
      <c r="D2274" s="552"/>
    </row>
    <row r="2275" spans="4:4">
      <c r="D2275" s="552"/>
    </row>
    <row r="2276" spans="4:4">
      <c r="D2276" s="552"/>
    </row>
    <row r="2277" spans="4:4">
      <c r="D2277" s="552"/>
    </row>
    <row r="2278" spans="4:4">
      <c r="D2278" s="552"/>
    </row>
    <row r="2279" spans="4:4">
      <c r="D2279" s="552"/>
    </row>
    <row r="2280" spans="4:4">
      <c r="D2280" s="552"/>
    </row>
    <row r="2281" spans="4:4">
      <c r="D2281" s="552"/>
    </row>
    <row r="2282" spans="4:4">
      <c r="D2282" s="552"/>
    </row>
    <row r="2283" spans="4:4">
      <c r="D2283" s="552"/>
    </row>
    <row r="2284" spans="4:4">
      <c r="D2284" s="552"/>
    </row>
    <row r="2285" spans="4:4">
      <c r="D2285" s="552"/>
    </row>
    <row r="2286" spans="4:4">
      <c r="D2286" s="552"/>
    </row>
    <row r="2287" spans="4:4">
      <c r="D2287" s="552"/>
    </row>
    <row r="2288" spans="4:4">
      <c r="D2288" s="552"/>
    </row>
    <row r="2289" spans="4:4">
      <c r="D2289" s="552"/>
    </row>
    <row r="2290" spans="4:4">
      <c r="D2290" s="552"/>
    </row>
    <row r="2291" spans="4:4">
      <c r="D2291" s="552"/>
    </row>
    <row r="2292" spans="4:4">
      <c r="D2292" s="552"/>
    </row>
    <row r="2293" spans="4:4">
      <c r="D2293" s="552"/>
    </row>
    <row r="2294" spans="4:4">
      <c r="D2294" s="552"/>
    </row>
    <row r="2295" spans="4:4">
      <c r="D2295" s="552"/>
    </row>
    <row r="2296" spans="4:4">
      <c r="D2296" s="552"/>
    </row>
    <row r="2297" spans="4:4">
      <c r="D2297" s="552"/>
    </row>
    <row r="2298" spans="4:4">
      <c r="D2298" s="552"/>
    </row>
    <row r="2299" spans="4:4">
      <c r="D2299" s="552"/>
    </row>
    <row r="2300" spans="4:4">
      <c r="D2300" s="552"/>
    </row>
    <row r="2301" spans="4:4">
      <c r="D2301" s="552"/>
    </row>
    <row r="2302" spans="4:4">
      <c r="D2302" s="552"/>
    </row>
    <row r="2303" spans="4:4">
      <c r="D2303" s="552"/>
    </row>
    <row r="2304" spans="4:4">
      <c r="D2304" s="552"/>
    </row>
    <row r="2305" spans="4:4">
      <c r="D2305" s="552"/>
    </row>
    <row r="2306" spans="4:4">
      <c r="D2306" s="552"/>
    </row>
    <row r="2307" spans="4:4">
      <c r="D2307" s="552"/>
    </row>
    <row r="2308" spans="4:4">
      <c r="D2308" s="552"/>
    </row>
    <row r="2309" spans="4:4">
      <c r="D2309" s="552"/>
    </row>
    <row r="2310" spans="4:4">
      <c r="D2310" s="552"/>
    </row>
    <row r="2311" spans="4:4">
      <c r="D2311" s="552"/>
    </row>
    <row r="2312" spans="4:4">
      <c r="D2312" s="552"/>
    </row>
    <row r="2313" spans="4:4">
      <c r="D2313" s="552"/>
    </row>
    <row r="2314" spans="4:4">
      <c r="D2314" s="552"/>
    </row>
    <row r="2315" spans="4:4">
      <c r="D2315" s="552"/>
    </row>
    <row r="2316" spans="4:4">
      <c r="D2316" s="552"/>
    </row>
    <row r="2317" spans="4:4">
      <c r="D2317" s="552"/>
    </row>
    <row r="2318" spans="4:4">
      <c r="D2318" s="552"/>
    </row>
    <row r="2319" spans="4:4">
      <c r="D2319" s="552"/>
    </row>
    <row r="2320" spans="4:4">
      <c r="D2320" s="552"/>
    </row>
    <row r="2321" spans="4:4">
      <c r="D2321" s="552"/>
    </row>
    <row r="2322" spans="4:4">
      <c r="D2322" s="552"/>
    </row>
    <row r="2323" spans="4:4">
      <c r="D2323" s="552"/>
    </row>
    <row r="2324" spans="4:4">
      <c r="D2324" s="552"/>
    </row>
    <row r="2325" spans="4:4">
      <c r="D2325" s="552"/>
    </row>
    <row r="2326" spans="4:4">
      <c r="D2326" s="552"/>
    </row>
    <row r="2327" spans="4:4">
      <c r="D2327" s="552"/>
    </row>
    <row r="2328" spans="4:4">
      <c r="D2328" s="552"/>
    </row>
    <row r="2329" spans="4:4">
      <c r="D2329" s="552"/>
    </row>
    <row r="2330" spans="4:4">
      <c r="D2330" s="552"/>
    </row>
    <row r="2331" spans="4:4">
      <c r="D2331" s="552"/>
    </row>
    <row r="2332" spans="4:4">
      <c r="D2332" s="552"/>
    </row>
    <row r="2333" spans="4:4">
      <c r="D2333" s="552"/>
    </row>
    <row r="2334" spans="4:4">
      <c r="D2334" s="552"/>
    </row>
    <row r="2335" spans="4:4">
      <c r="D2335" s="552"/>
    </row>
    <row r="2336" spans="4:4">
      <c r="D2336" s="552"/>
    </row>
    <row r="2337" spans="4:4">
      <c r="D2337" s="552"/>
    </row>
    <row r="2338" spans="4:4">
      <c r="D2338" s="552"/>
    </row>
    <row r="2339" spans="4:4">
      <c r="D2339" s="552"/>
    </row>
    <row r="2340" spans="4:4">
      <c r="D2340" s="552"/>
    </row>
    <row r="2341" spans="4:4">
      <c r="D2341" s="552"/>
    </row>
    <row r="2342" spans="4:4">
      <c r="D2342" s="552"/>
    </row>
    <row r="2343" spans="4:4">
      <c r="D2343" s="552"/>
    </row>
    <row r="2344" spans="4:4">
      <c r="D2344" s="552"/>
    </row>
    <row r="2345" spans="4:4">
      <c r="D2345" s="552"/>
    </row>
    <row r="2346" spans="4:4">
      <c r="D2346" s="552"/>
    </row>
    <row r="2347" spans="4:4">
      <c r="D2347" s="552"/>
    </row>
    <row r="2348" spans="4:4">
      <c r="D2348" s="552"/>
    </row>
    <row r="2349" spans="4:4">
      <c r="D2349" s="552"/>
    </row>
    <row r="2350" spans="4:4">
      <c r="D2350" s="552"/>
    </row>
    <row r="2351" spans="4:4">
      <c r="D2351" s="552"/>
    </row>
    <row r="2352" spans="4:4">
      <c r="D2352" s="552"/>
    </row>
    <row r="2353" spans="4:4">
      <c r="D2353" s="552"/>
    </row>
    <row r="2354" spans="4:4">
      <c r="D2354" s="552"/>
    </row>
    <row r="2355" spans="4:4">
      <c r="D2355" s="552"/>
    </row>
    <row r="2356" spans="4:4">
      <c r="D2356" s="552"/>
    </row>
    <row r="2357" spans="4:4">
      <c r="D2357" s="552"/>
    </row>
    <row r="2358" spans="4:4">
      <c r="D2358" s="552"/>
    </row>
    <row r="2359" spans="4:4">
      <c r="D2359" s="552"/>
    </row>
    <row r="2360" spans="4:4">
      <c r="D2360" s="552"/>
    </row>
    <row r="2361" spans="4:4">
      <c r="D2361" s="552"/>
    </row>
    <row r="2362" spans="4:4">
      <c r="D2362" s="552"/>
    </row>
    <row r="2363" spans="4:4">
      <c r="D2363" s="552"/>
    </row>
    <row r="2364" spans="4:4">
      <c r="D2364" s="552"/>
    </row>
    <row r="2365" spans="4:4">
      <c r="D2365" s="552"/>
    </row>
    <row r="2366" spans="4:4">
      <c r="D2366" s="552"/>
    </row>
    <row r="2367" spans="4:4">
      <c r="D2367" s="552"/>
    </row>
    <row r="2368" spans="4:4">
      <c r="D2368" s="552"/>
    </row>
    <row r="2369" spans="4:4">
      <c r="D2369" s="552"/>
    </row>
    <row r="2370" spans="4:4">
      <c r="D2370" s="552"/>
    </row>
    <row r="2371" spans="4:4">
      <c r="D2371" s="552"/>
    </row>
    <row r="2372" spans="4:4">
      <c r="D2372" s="552"/>
    </row>
    <row r="2373" spans="4:4">
      <c r="D2373" s="552"/>
    </row>
    <row r="2374" spans="4:4">
      <c r="D2374" s="552"/>
    </row>
    <row r="2375" spans="4:4">
      <c r="D2375" s="552"/>
    </row>
    <row r="2376" spans="4:4">
      <c r="D2376" s="552"/>
    </row>
    <row r="2377" spans="4:4">
      <c r="D2377" s="552"/>
    </row>
    <row r="2378" spans="4:4">
      <c r="D2378" s="552"/>
    </row>
    <row r="2379" spans="4:4">
      <c r="D2379" s="552"/>
    </row>
    <row r="2380" spans="4:4">
      <c r="D2380" s="552"/>
    </row>
    <row r="2381" spans="4:4">
      <c r="D2381" s="552"/>
    </row>
    <row r="2382" spans="4:4">
      <c r="D2382" s="552"/>
    </row>
    <row r="2383" spans="4:4">
      <c r="D2383" s="552"/>
    </row>
    <row r="2384" spans="4:4">
      <c r="D2384" s="552"/>
    </row>
    <row r="2385" spans="4:4">
      <c r="D2385" s="552"/>
    </row>
    <row r="2386" spans="4:4">
      <c r="D2386" s="552"/>
    </row>
    <row r="2387" spans="4:4">
      <c r="D2387" s="552"/>
    </row>
    <row r="2388" spans="4:4">
      <c r="D2388" s="552"/>
    </row>
    <row r="2389" spans="4:4">
      <c r="D2389" s="552"/>
    </row>
    <row r="2390" spans="4:4">
      <c r="D2390" s="552"/>
    </row>
    <row r="2391" spans="4:4">
      <c r="D2391" s="552"/>
    </row>
    <row r="2392" spans="4:4">
      <c r="D2392" s="552"/>
    </row>
    <row r="2393" spans="4:4">
      <c r="D2393" s="552"/>
    </row>
    <row r="2394" spans="4:4">
      <c r="D2394" s="552"/>
    </row>
    <row r="2395" spans="4:4">
      <c r="D2395" s="552"/>
    </row>
    <row r="2396" spans="4:4">
      <c r="D2396" s="552"/>
    </row>
    <row r="2397" spans="4:4">
      <c r="D2397" s="552"/>
    </row>
    <row r="2398" spans="4:4">
      <c r="D2398" s="552"/>
    </row>
    <row r="2399" spans="4:4">
      <c r="D2399" s="552"/>
    </row>
    <row r="2400" spans="4:4">
      <c r="D2400" s="552"/>
    </row>
    <row r="2401" spans="4:4">
      <c r="D2401" s="552"/>
    </row>
    <row r="2402" spans="4:4">
      <c r="D2402" s="552"/>
    </row>
    <row r="2403" spans="4:4">
      <c r="D2403" s="552"/>
    </row>
    <row r="2404" spans="4:4">
      <c r="D2404" s="552"/>
    </row>
    <row r="2405" spans="4:4">
      <c r="D2405" s="552"/>
    </row>
    <row r="2406" spans="4:4">
      <c r="D2406" s="552"/>
    </row>
    <row r="2407" spans="4:4">
      <c r="D2407" s="552"/>
    </row>
    <row r="2408" spans="4:4">
      <c r="D2408" s="552"/>
    </row>
    <row r="2409" spans="4:4">
      <c r="D2409" s="552"/>
    </row>
    <row r="2410" spans="4:4">
      <c r="D2410" s="552"/>
    </row>
    <row r="2411" spans="4:4">
      <c r="D2411" s="552"/>
    </row>
    <row r="2412" spans="4:4">
      <c r="D2412" s="552"/>
    </row>
    <row r="2413" spans="4:4">
      <c r="D2413" s="552"/>
    </row>
    <row r="2414" spans="4:4">
      <c r="D2414" s="552"/>
    </row>
    <row r="2415" spans="4:4">
      <c r="D2415" s="552"/>
    </row>
    <row r="2416" spans="4:4">
      <c r="D2416" s="552"/>
    </row>
    <row r="2417" spans="4:4">
      <c r="D2417" s="552"/>
    </row>
    <row r="2418" spans="4:4">
      <c r="D2418" s="552"/>
    </row>
    <row r="2419" spans="4:4">
      <c r="D2419" s="552"/>
    </row>
    <row r="2420" spans="4:4">
      <c r="D2420" s="552"/>
    </row>
    <row r="2421" spans="4:4">
      <c r="D2421" s="552"/>
    </row>
    <row r="2422" spans="4:4">
      <c r="D2422" s="552"/>
    </row>
    <row r="2423" spans="4:4">
      <c r="D2423" s="552"/>
    </row>
    <row r="2424" spans="4:4">
      <c r="D2424" s="552"/>
    </row>
    <row r="2425" spans="4:4">
      <c r="D2425" s="552"/>
    </row>
    <row r="2426" spans="4:4">
      <c r="D2426" s="552"/>
    </row>
    <row r="2427" spans="4:4">
      <c r="D2427" s="552"/>
    </row>
    <row r="2428" spans="4:4">
      <c r="D2428" s="552"/>
    </row>
    <row r="2429" spans="4:4">
      <c r="D2429" s="552"/>
    </row>
    <row r="2430" spans="4:4">
      <c r="D2430" s="552"/>
    </row>
    <row r="2431" spans="4:4">
      <c r="D2431" s="552"/>
    </row>
    <row r="2432" spans="4:4">
      <c r="D2432" s="552"/>
    </row>
    <row r="2433" spans="4:4">
      <c r="D2433" s="552"/>
    </row>
    <row r="2434" spans="4:4">
      <c r="D2434" s="552"/>
    </row>
    <row r="2435" spans="4:4">
      <c r="D2435" s="552"/>
    </row>
    <row r="2436" spans="4:4">
      <c r="D2436" s="552"/>
    </row>
    <row r="2437" spans="4:4">
      <c r="D2437" s="552"/>
    </row>
    <row r="2438" spans="4:4">
      <c r="D2438" s="552"/>
    </row>
    <row r="2439" spans="4:4">
      <c r="D2439" s="552"/>
    </row>
    <row r="2440" spans="4:4">
      <c r="D2440" s="552"/>
    </row>
    <row r="2441" spans="4:4">
      <c r="D2441" s="552"/>
    </row>
    <row r="2442" spans="4:4">
      <c r="D2442" s="552"/>
    </row>
    <row r="2443" spans="4:4">
      <c r="D2443" s="552"/>
    </row>
    <row r="2444" spans="4:4">
      <c r="D2444" s="552"/>
    </row>
    <row r="2445" spans="4:4">
      <c r="D2445" s="552"/>
    </row>
    <row r="2446" spans="4:4">
      <c r="D2446" s="552"/>
    </row>
    <row r="2447" spans="4:4">
      <c r="D2447" s="552"/>
    </row>
    <row r="2448" spans="4:4">
      <c r="D2448" s="552"/>
    </row>
    <row r="2449" spans="4:4">
      <c r="D2449" s="552"/>
    </row>
    <row r="2450" spans="4:4">
      <c r="D2450" s="552"/>
    </row>
    <row r="2451" spans="4:4">
      <c r="D2451" s="552"/>
    </row>
    <row r="2452" spans="4:4">
      <c r="D2452" s="552"/>
    </row>
    <row r="2453" spans="4:4">
      <c r="D2453" s="552"/>
    </row>
    <row r="2454" spans="4:4">
      <c r="D2454" s="552"/>
    </row>
    <row r="2455" spans="4:4">
      <c r="D2455" s="552"/>
    </row>
    <row r="2456" spans="4:4">
      <c r="D2456" s="552"/>
    </row>
    <row r="2457" spans="4:4">
      <c r="D2457" s="552"/>
    </row>
    <row r="2458" spans="4:4">
      <c r="D2458" s="552"/>
    </row>
    <row r="2459" spans="4:4">
      <c r="D2459" s="552"/>
    </row>
    <row r="2460" spans="4:4">
      <c r="D2460" s="552"/>
    </row>
    <row r="2461" spans="4:4">
      <c r="D2461" s="552"/>
    </row>
    <row r="2462" spans="4:4">
      <c r="D2462" s="552"/>
    </row>
    <row r="2463" spans="4:4">
      <c r="D2463" s="552"/>
    </row>
    <row r="2464" spans="4:4">
      <c r="D2464" s="552"/>
    </row>
    <row r="2465" spans="4:4">
      <c r="D2465" s="552"/>
    </row>
    <row r="2466" spans="4:4">
      <c r="D2466" s="552"/>
    </row>
    <row r="2467" spans="4:4">
      <c r="D2467" s="552"/>
    </row>
    <row r="2468" spans="4:4">
      <c r="D2468" s="552"/>
    </row>
    <row r="2469" spans="4:4">
      <c r="D2469" s="552"/>
    </row>
    <row r="2470" spans="4:4">
      <c r="D2470" s="552"/>
    </row>
    <row r="2471" spans="4:4">
      <c r="D2471" s="552"/>
    </row>
    <row r="2472" spans="4:4">
      <c r="D2472" s="552"/>
    </row>
    <row r="2473" spans="4:4">
      <c r="D2473" s="552"/>
    </row>
    <row r="2474" spans="4:4">
      <c r="D2474" s="552"/>
    </row>
    <row r="2475" spans="4:4">
      <c r="D2475" s="552"/>
    </row>
    <row r="2476" spans="4:4">
      <c r="D2476" s="552"/>
    </row>
    <row r="2477" spans="4:4">
      <c r="D2477" s="552"/>
    </row>
    <row r="2478" spans="4:4">
      <c r="D2478" s="552"/>
    </row>
    <row r="2479" spans="4:4">
      <c r="D2479" s="552"/>
    </row>
    <row r="2480" spans="4:4">
      <c r="D2480" s="552"/>
    </row>
    <row r="2481" spans="4:4">
      <c r="D2481" s="552"/>
    </row>
    <row r="2482" spans="4:4">
      <c r="D2482" s="552"/>
    </row>
    <row r="2483" spans="4:4">
      <c r="D2483" s="552"/>
    </row>
    <row r="2484" spans="4:4">
      <c r="D2484" s="552"/>
    </row>
    <row r="2485" spans="4:4">
      <c r="D2485" s="552"/>
    </row>
    <row r="2486" spans="4:4">
      <c r="D2486" s="552"/>
    </row>
    <row r="2487" spans="4:4">
      <c r="D2487" s="552"/>
    </row>
    <row r="2488" spans="4:4">
      <c r="D2488" s="552"/>
    </row>
    <row r="2489" spans="4:4">
      <c r="D2489" s="552"/>
    </row>
    <row r="2490" spans="4:4">
      <c r="D2490" s="552"/>
    </row>
    <row r="2491" spans="4:4">
      <c r="D2491" s="552"/>
    </row>
    <row r="2492" spans="4:4">
      <c r="D2492" s="552"/>
    </row>
    <row r="2493" spans="4:4">
      <c r="D2493" s="552"/>
    </row>
    <row r="2494" spans="4:4">
      <c r="D2494" s="552"/>
    </row>
    <row r="2495" spans="4:4">
      <c r="D2495" s="552"/>
    </row>
    <row r="2496" spans="4:4">
      <c r="D2496" s="552"/>
    </row>
    <row r="2497" spans="4:4">
      <c r="D2497" s="552"/>
    </row>
    <row r="2498" spans="4:4">
      <c r="D2498" s="552"/>
    </row>
    <row r="2499" spans="4:4">
      <c r="D2499" s="552"/>
    </row>
    <row r="2500" spans="4:4">
      <c r="D2500" s="552"/>
    </row>
    <row r="2501" spans="4:4">
      <c r="D2501" s="552"/>
    </row>
    <row r="2502" spans="4:4">
      <c r="D2502" s="552"/>
    </row>
    <row r="2503" spans="4:4">
      <c r="D2503" s="552"/>
    </row>
    <row r="2504" spans="4:4">
      <c r="D2504" s="552"/>
    </row>
    <row r="2505" spans="4:4">
      <c r="D2505" s="552"/>
    </row>
    <row r="2506" spans="4:4">
      <c r="D2506" s="552"/>
    </row>
    <row r="2507" spans="4:4">
      <c r="D2507" s="552"/>
    </row>
    <row r="2508" spans="4:4">
      <c r="D2508" s="552"/>
    </row>
    <row r="2509" spans="4:4">
      <c r="D2509" s="552"/>
    </row>
    <row r="2510" spans="4:4">
      <c r="D2510" s="552"/>
    </row>
    <row r="2511" spans="4:4">
      <c r="D2511" s="552"/>
    </row>
    <row r="2512" spans="4:4">
      <c r="D2512" s="552"/>
    </row>
    <row r="2513" spans="4:4">
      <c r="D2513" s="552"/>
    </row>
    <row r="2514" spans="4:4">
      <c r="D2514" s="552"/>
    </row>
    <row r="2515" spans="4:4">
      <c r="D2515" s="552"/>
    </row>
    <row r="2516" spans="4:4">
      <c r="D2516" s="552"/>
    </row>
    <row r="2517" spans="4:4">
      <c r="D2517" s="552"/>
    </row>
    <row r="2518" spans="4:4">
      <c r="D2518" s="552"/>
    </row>
    <row r="2519" spans="4:4">
      <c r="D2519" s="552"/>
    </row>
    <row r="2520" spans="4:4">
      <c r="D2520" s="552"/>
    </row>
    <row r="2521" spans="4:4">
      <c r="D2521" s="552"/>
    </row>
    <row r="2522" spans="4:4">
      <c r="D2522" s="552"/>
    </row>
    <row r="2523" spans="4:4">
      <c r="D2523" s="552"/>
    </row>
    <row r="2524" spans="4:4">
      <c r="D2524" s="552"/>
    </row>
    <row r="2525" spans="4:4">
      <c r="D2525" s="552"/>
    </row>
    <row r="2526" spans="4:4">
      <c r="D2526" s="552"/>
    </row>
    <row r="2527" spans="4:4">
      <c r="D2527" s="552"/>
    </row>
    <row r="2528" spans="4:4">
      <c r="D2528" s="552"/>
    </row>
    <row r="2529" spans="4:4">
      <c r="D2529" s="552"/>
    </row>
    <row r="2530" spans="4:4">
      <c r="D2530" s="552"/>
    </row>
    <row r="2531" spans="4:4">
      <c r="D2531" s="552"/>
    </row>
    <row r="2532" spans="4:4">
      <c r="D2532" s="552"/>
    </row>
    <row r="2533" spans="4:4">
      <c r="D2533" s="552"/>
    </row>
    <row r="2534" spans="4:4">
      <c r="D2534" s="552"/>
    </row>
    <row r="2535" spans="4:4">
      <c r="D2535" s="552"/>
    </row>
    <row r="2536" spans="4:4">
      <c r="D2536" s="552"/>
    </row>
    <row r="2537" spans="4:4">
      <c r="D2537" s="552"/>
    </row>
    <row r="2538" spans="4:4">
      <c r="D2538" s="552"/>
    </row>
    <row r="2539" spans="4:4">
      <c r="D2539" s="552"/>
    </row>
    <row r="2540" spans="4:4">
      <c r="D2540" s="552"/>
    </row>
    <row r="2541" spans="4:4">
      <c r="D2541" s="552"/>
    </row>
    <row r="2542" spans="4:4">
      <c r="D2542" s="552"/>
    </row>
    <row r="2543" spans="4:4">
      <c r="D2543" s="552"/>
    </row>
    <row r="2544" spans="4:4">
      <c r="D2544" s="552"/>
    </row>
    <row r="2545" spans="4:4">
      <c r="D2545" s="552"/>
    </row>
    <row r="2546" spans="4:4">
      <c r="D2546" s="552"/>
    </row>
    <row r="2547" spans="4:4">
      <c r="D2547" s="552"/>
    </row>
    <row r="2548" spans="4:4">
      <c r="D2548" s="552"/>
    </row>
    <row r="2549" spans="4:4">
      <c r="D2549" s="552"/>
    </row>
    <row r="2550" spans="4:4">
      <c r="D2550" s="552"/>
    </row>
    <row r="2551" spans="4:4">
      <c r="D2551" s="552"/>
    </row>
    <row r="2552" spans="4:4">
      <c r="D2552" s="552"/>
    </row>
    <row r="2553" spans="4:4">
      <c r="D2553" s="552"/>
    </row>
    <row r="2554" spans="4:4">
      <c r="D2554" s="552"/>
    </row>
    <row r="2555" spans="4:4">
      <c r="D2555" s="552"/>
    </row>
    <row r="2556" spans="4:4">
      <c r="D2556" s="552"/>
    </row>
    <row r="2557" spans="4:4">
      <c r="D2557" s="552"/>
    </row>
    <row r="2558" spans="4:4">
      <c r="D2558" s="552"/>
    </row>
    <row r="2559" spans="4:4">
      <c r="D2559" s="552"/>
    </row>
    <row r="2560" spans="4:4">
      <c r="D2560" s="552"/>
    </row>
    <row r="2561" spans="4:4">
      <c r="D2561" s="552"/>
    </row>
    <row r="2562" spans="4:4">
      <c r="D2562" s="552"/>
    </row>
    <row r="2563" spans="4:4">
      <c r="D2563" s="552"/>
    </row>
    <row r="2564" spans="4:4">
      <c r="D2564" s="552"/>
    </row>
    <row r="2565" spans="4:4">
      <c r="D2565" s="552"/>
    </row>
    <row r="2566" spans="4:4">
      <c r="D2566" s="552"/>
    </row>
    <row r="2567" spans="4:4">
      <c r="D2567" s="552"/>
    </row>
    <row r="2568" spans="4:4">
      <c r="D2568" s="552"/>
    </row>
    <row r="2569" spans="4:4">
      <c r="D2569" s="552"/>
    </row>
    <row r="2570" spans="4:4">
      <c r="D2570" s="552"/>
    </row>
    <row r="2571" spans="4:4">
      <c r="D2571" s="552"/>
    </row>
    <row r="2572" spans="4:4">
      <c r="D2572" s="552"/>
    </row>
    <row r="2573" spans="4:4">
      <c r="D2573" s="552"/>
    </row>
    <row r="2574" spans="4:4">
      <c r="D2574" s="552"/>
    </row>
    <row r="2575" spans="4:4">
      <c r="D2575" s="552"/>
    </row>
    <row r="2576" spans="4:4">
      <c r="D2576" s="552"/>
    </row>
    <row r="2577" spans="4:4">
      <c r="D2577" s="552"/>
    </row>
    <row r="2578" spans="4:4">
      <c r="D2578" s="552"/>
    </row>
    <row r="2579" spans="4:4">
      <c r="D2579" s="552"/>
    </row>
    <row r="2580" spans="4:4">
      <c r="D2580" s="552"/>
    </row>
    <row r="2581" spans="4:4">
      <c r="D2581" s="552"/>
    </row>
    <row r="2582" spans="4:4">
      <c r="D2582" s="552"/>
    </row>
    <row r="2583" spans="4:4">
      <c r="D2583" s="552"/>
    </row>
    <row r="2584" spans="4:4">
      <c r="D2584" s="552"/>
    </row>
    <row r="2585" spans="4:4">
      <c r="D2585" s="552"/>
    </row>
    <row r="2586" spans="4:4">
      <c r="D2586" s="552"/>
    </row>
    <row r="2587" spans="4:4">
      <c r="D2587" s="552"/>
    </row>
    <row r="2588" spans="4:4">
      <c r="D2588" s="552"/>
    </row>
    <row r="2589" spans="4:4">
      <c r="D2589" s="552"/>
    </row>
    <row r="2590" spans="4:4">
      <c r="D2590" s="552"/>
    </row>
    <row r="2591" spans="4:4">
      <c r="D2591" s="552"/>
    </row>
    <row r="2592" spans="4:4">
      <c r="D2592" s="552"/>
    </row>
    <row r="2593" spans="4:4">
      <c r="D2593" s="552"/>
    </row>
    <row r="2594" spans="4:4">
      <c r="D2594" s="552"/>
    </row>
    <row r="2595" spans="4:4">
      <c r="D2595" s="552"/>
    </row>
    <row r="2596" spans="4:4">
      <c r="D2596" s="552"/>
    </row>
    <row r="2597" spans="4:4">
      <c r="D2597" s="552"/>
    </row>
    <row r="2598" spans="4:4">
      <c r="D2598" s="552"/>
    </row>
    <row r="2599" spans="4:4">
      <c r="D2599" s="552"/>
    </row>
    <row r="2600" spans="4:4">
      <c r="D2600" s="552"/>
    </row>
    <row r="2601" spans="4:4">
      <c r="D2601" s="552"/>
    </row>
    <row r="2602" spans="4:4">
      <c r="D2602" s="552"/>
    </row>
    <row r="2603" spans="4:4">
      <c r="D2603" s="552"/>
    </row>
    <row r="2604" spans="4:4">
      <c r="D2604" s="552"/>
    </row>
    <row r="2605" spans="4:4">
      <c r="D2605" s="552"/>
    </row>
    <row r="2606" spans="4:4">
      <c r="D2606" s="552"/>
    </row>
    <row r="2607" spans="4:4">
      <c r="D2607" s="552"/>
    </row>
    <row r="2608" spans="4:4">
      <c r="D2608" s="552"/>
    </row>
    <row r="2609" spans="4:4">
      <c r="D2609" s="552"/>
    </row>
    <row r="2610" spans="4:4">
      <c r="D2610" s="552"/>
    </row>
    <row r="2611" spans="4:4">
      <c r="D2611" s="552"/>
    </row>
    <row r="2612" spans="4:4">
      <c r="D2612" s="552"/>
    </row>
    <row r="2613" spans="4:4">
      <c r="D2613" s="552"/>
    </row>
    <row r="2614" spans="4:4">
      <c r="D2614" s="552"/>
    </row>
    <row r="2615" spans="4:4">
      <c r="D2615" s="552"/>
    </row>
    <row r="2616" spans="4:4">
      <c r="D2616" s="552"/>
    </row>
    <row r="2617" spans="4:4">
      <c r="D2617" s="552"/>
    </row>
    <row r="2618" spans="4:4">
      <c r="D2618" s="552"/>
    </row>
    <row r="2619" spans="4:4">
      <c r="D2619" s="552"/>
    </row>
    <row r="2620" spans="4:4">
      <c r="D2620" s="552"/>
    </row>
    <row r="2621" spans="4:4">
      <c r="D2621" s="552"/>
    </row>
    <row r="2622" spans="4:4">
      <c r="D2622" s="552"/>
    </row>
    <row r="2623" spans="4:4">
      <c r="D2623" s="552"/>
    </row>
    <row r="2624" spans="4:4">
      <c r="D2624" s="552"/>
    </row>
    <row r="2625" spans="4:4">
      <c r="D2625" s="552"/>
    </row>
    <row r="2626" spans="4:4">
      <c r="D2626" s="552"/>
    </row>
    <row r="2627" spans="4:4">
      <c r="D2627" s="552"/>
    </row>
    <row r="2628" spans="4:4">
      <c r="D2628" s="552"/>
    </row>
    <row r="2629" spans="4:4">
      <c r="D2629" s="552"/>
    </row>
    <row r="2630" spans="4:4">
      <c r="D2630" s="552"/>
    </row>
    <row r="2631" spans="4:4">
      <c r="D2631" s="552"/>
    </row>
    <row r="2632" spans="4:4">
      <c r="D2632" s="552"/>
    </row>
    <row r="2633" spans="4:4">
      <c r="D2633" s="552"/>
    </row>
    <row r="2634" spans="4:4">
      <c r="D2634" s="552"/>
    </row>
    <row r="2635" spans="4:4">
      <c r="D2635" s="552"/>
    </row>
    <row r="2636" spans="4:4">
      <c r="D2636" s="552"/>
    </row>
    <row r="2637" spans="4:4">
      <c r="D2637" s="552"/>
    </row>
    <row r="2638" spans="4:4">
      <c r="D2638" s="552"/>
    </row>
    <row r="2639" spans="4:4">
      <c r="D2639" s="552"/>
    </row>
    <row r="2640" spans="4:4">
      <c r="D2640" s="552"/>
    </row>
    <row r="2641" spans="4:4">
      <c r="D2641" s="552"/>
    </row>
    <row r="2642" spans="4:4">
      <c r="D2642" s="552"/>
    </row>
    <row r="2643" spans="4:4">
      <c r="D2643" s="552"/>
    </row>
    <row r="2644" spans="4:4">
      <c r="D2644" s="552"/>
    </row>
    <row r="2645" spans="4:4">
      <c r="D2645" s="552"/>
    </row>
    <row r="2646" spans="4:4">
      <c r="D2646" s="552"/>
    </row>
    <row r="2647" spans="4:4">
      <c r="D2647" s="552"/>
    </row>
    <row r="2648" spans="4:4">
      <c r="D2648" s="552"/>
    </row>
    <row r="2649" spans="4:4">
      <c r="D2649" s="552"/>
    </row>
    <row r="2650" spans="4:4">
      <c r="D2650" s="552"/>
    </row>
    <row r="2651" spans="4:4">
      <c r="D2651" s="552"/>
    </row>
    <row r="2652" spans="4:4">
      <c r="D2652" s="552"/>
    </row>
    <row r="2653" spans="4:4">
      <c r="D2653" s="552"/>
    </row>
    <row r="2654" spans="4:4">
      <c r="D2654" s="552"/>
    </row>
    <row r="2655" spans="4:4">
      <c r="D2655" s="552"/>
    </row>
    <row r="2656" spans="4:4">
      <c r="D2656" s="552"/>
    </row>
    <row r="2657" spans="4:4">
      <c r="D2657" s="552"/>
    </row>
    <row r="2658" spans="4:4">
      <c r="D2658" s="552"/>
    </row>
    <row r="2659" spans="4:4">
      <c r="D2659" s="552"/>
    </row>
    <row r="2660" spans="4:4">
      <c r="D2660" s="552"/>
    </row>
    <row r="2661" spans="4:4">
      <c r="D2661" s="552"/>
    </row>
    <row r="2662" spans="4:4">
      <c r="D2662" s="552"/>
    </row>
    <row r="2663" spans="4:4">
      <c r="D2663" s="552"/>
    </row>
    <row r="2664" spans="4:4">
      <c r="D2664" s="552"/>
    </row>
    <row r="2665" spans="4:4">
      <c r="D2665" s="552"/>
    </row>
    <row r="2666" spans="4:4">
      <c r="D2666" s="552"/>
    </row>
    <row r="2667" spans="4:4">
      <c r="D2667" s="552"/>
    </row>
    <row r="2668" spans="4:4">
      <c r="D2668" s="552"/>
    </row>
    <row r="2669" spans="4:4">
      <c r="D2669" s="552"/>
    </row>
    <row r="2670" spans="4:4">
      <c r="D2670" s="552"/>
    </row>
    <row r="2671" spans="4:4">
      <c r="D2671" s="552"/>
    </row>
    <row r="2672" spans="4:4">
      <c r="D2672" s="552"/>
    </row>
    <row r="2673" spans="4:4">
      <c r="D2673" s="552"/>
    </row>
    <row r="2674" spans="4:4">
      <c r="D2674" s="552"/>
    </row>
    <row r="2675" spans="4:4">
      <c r="D2675" s="552"/>
    </row>
    <row r="2676" spans="4:4">
      <c r="D2676" s="552"/>
    </row>
    <row r="2677" spans="4:4">
      <c r="D2677" s="552"/>
    </row>
    <row r="2678" spans="4:4">
      <c r="D2678" s="552"/>
    </row>
    <row r="2679" spans="4:4">
      <c r="D2679" s="552"/>
    </row>
    <row r="2680" spans="4:4">
      <c r="D2680" s="552"/>
    </row>
    <row r="2681" spans="4:4">
      <c r="D2681" s="552"/>
    </row>
    <row r="2682" spans="4:4">
      <c r="D2682" s="552"/>
    </row>
    <row r="2683" spans="4:4">
      <c r="D2683" s="552"/>
    </row>
    <row r="2684" spans="4:4">
      <c r="D2684" s="552"/>
    </row>
    <row r="2685" spans="4:4">
      <c r="D2685" s="552"/>
    </row>
    <row r="2686" spans="4:4">
      <c r="D2686" s="552"/>
    </row>
    <row r="2687" spans="4:4">
      <c r="D2687" s="552"/>
    </row>
    <row r="2688" spans="4:4">
      <c r="D2688" s="552"/>
    </row>
    <row r="2689" spans="4:4">
      <c r="D2689" s="552"/>
    </row>
    <row r="2690" spans="4:4">
      <c r="D2690" s="552"/>
    </row>
    <row r="2691" spans="4:4">
      <c r="D2691" s="552"/>
    </row>
    <row r="2692" spans="4:4">
      <c r="D2692" s="552"/>
    </row>
    <row r="2693" spans="4:4">
      <c r="D2693" s="552"/>
    </row>
    <row r="2694" spans="4:4">
      <c r="D2694" s="552"/>
    </row>
    <row r="2695" spans="4:4">
      <c r="D2695" s="552"/>
    </row>
    <row r="2696" spans="4:4">
      <c r="D2696" s="552"/>
    </row>
    <row r="2697" spans="4:4">
      <c r="D2697" s="552"/>
    </row>
    <row r="2698" spans="4:4">
      <c r="D2698" s="552"/>
    </row>
    <row r="2699" spans="4:4">
      <c r="D2699" s="552"/>
    </row>
    <row r="2700" spans="4:4">
      <c r="D2700" s="552"/>
    </row>
    <row r="2701" spans="4:4">
      <c r="D2701" s="552"/>
    </row>
    <row r="2702" spans="4:4">
      <c r="D2702" s="552"/>
    </row>
    <row r="2703" spans="4:4">
      <c r="D2703" s="552"/>
    </row>
    <row r="2704" spans="4:4">
      <c r="D2704" s="552"/>
    </row>
    <row r="2705" spans="4:4">
      <c r="D2705" s="552"/>
    </row>
    <row r="2706" spans="4:4">
      <c r="D2706" s="552"/>
    </row>
    <row r="2707" spans="4:4">
      <c r="D2707" s="552"/>
    </row>
    <row r="2708" spans="4:4">
      <c r="D2708" s="552"/>
    </row>
    <row r="2709" spans="4:4">
      <c r="D2709" s="552"/>
    </row>
    <row r="2710" spans="4:4">
      <c r="D2710" s="552"/>
    </row>
    <row r="2711" spans="4:4">
      <c r="D2711" s="552"/>
    </row>
    <row r="2712" spans="4:4">
      <c r="D2712" s="552"/>
    </row>
    <row r="2713" spans="4:4">
      <c r="D2713" s="552"/>
    </row>
    <row r="2714" spans="4:4">
      <c r="D2714" s="552"/>
    </row>
    <row r="2715" spans="4:4">
      <c r="D2715" s="552"/>
    </row>
    <row r="2716" spans="4:4">
      <c r="D2716" s="552"/>
    </row>
    <row r="2717" spans="4:4">
      <c r="D2717" s="552"/>
    </row>
    <row r="2718" spans="4:4">
      <c r="D2718" s="552"/>
    </row>
    <row r="2719" spans="4:4">
      <c r="D2719" s="552"/>
    </row>
    <row r="2720" spans="4:4">
      <c r="D2720" s="552"/>
    </row>
    <row r="2721" spans="4:4">
      <c r="D2721" s="552"/>
    </row>
    <row r="2722" spans="4:4">
      <c r="D2722" s="552"/>
    </row>
    <row r="2723" spans="4:4">
      <c r="D2723" s="552"/>
    </row>
    <row r="2724" spans="4:4">
      <c r="D2724" s="552"/>
    </row>
    <row r="2725" spans="4:4">
      <c r="D2725" s="552"/>
    </row>
    <row r="2726" spans="4:4">
      <c r="D2726" s="552"/>
    </row>
    <row r="2727" spans="4:4">
      <c r="D2727" s="552"/>
    </row>
    <row r="2728" spans="4:4">
      <c r="D2728" s="552"/>
    </row>
    <row r="2729" spans="4:4">
      <c r="D2729" s="552"/>
    </row>
    <row r="2730" spans="4:4">
      <c r="D2730" s="552"/>
    </row>
    <row r="2731" spans="4:4">
      <c r="D2731" s="552"/>
    </row>
    <row r="2732" spans="4:4">
      <c r="D2732" s="552"/>
    </row>
    <row r="2733" spans="4:4">
      <c r="D2733" s="552"/>
    </row>
    <row r="2734" spans="4:4">
      <c r="D2734" s="552"/>
    </row>
    <row r="2735" spans="4:4">
      <c r="D2735" s="552"/>
    </row>
    <row r="2736" spans="4:4">
      <c r="D2736" s="552"/>
    </row>
    <row r="2737" spans="4:4">
      <c r="D2737" s="552"/>
    </row>
    <row r="2738" spans="4:4">
      <c r="D2738" s="552"/>
    </row>
    <row r="2739" spans="4:4">
      <c r="D2739" s="552"/>
    </row>
    <row r="2740" spans="4:4">
      <c r="D2740" s="552"/>
    </row>
    <row r="2741" spans="4:4">
      <c r="D2741" s="552"/>
    </row>
    <row r="2742" spans="4:4">
      <c r="D2742" s="552"/>
    </row>
    <row r="2743" spans="4:4">
      <c r="D2743" s="552"/>
    </row>
    <row r="2744" spans="4:4">
      <c r="D2744" s="552"/>
    </row>
    <row r="2745" spans="4:4">
      <c r="D2745" s="552"/>
    </row>
    <row r="2746" spans="4:4">
      <c r="D2746" s="552"/>
    </row>
    <row r="2747" spans="4:4">
      <c r="D2747" s="552"/>
    </row>
    <row r="2748" spans="4:4">
      <c r="D2748" s="552"/>
    </row>
    <row r="2749" spans="4:4">
      <c r="D2749" s="552"/>
    </row>
    <row r="2750" spans="4:4">
      <c r="D2750" s="552"/>
    </row>
    <row r="2751" spans="4:4">
      <c r="D2751" s="552"/>
    </row>
    <row r="2752" spans="4:4">
      <c r="D2752" s="552"/>
    </row>
    <row r="2753" spans="4:4">
      <c r="D2753" s="552"/>
    </row>
    <row r="2754" spans="4:4">
      <c r="D2754" s="552"/>
    </row>
    <row r="2755" spans="4:4">
      <c r="D2755" s="552"/>
    </row>
    <row r="2756" spans="4:4">
      <c r="D2756" s="552"/>
    </row>
    <row r="2757" spans="4:4">
      <c r="D2757" s="552"/>
    </row>
    <row r="2758" spans="4:4">
      <c r="D2758" s="552"/>
    </row>
    <row r="2759" spans="4:4">
      <c r="D2759" s="552"/>
    </row>
    <row r="2760" spans="4:4">
      <c r="D2760" s="552"/>
    </row>
    <row r="2761" spans="4:4">
      <c r="D2761" s="552"/>
    </row>
    <row r="2762" spans="4:4">
      <c r="D2762" s="552"/>
    </row>
    <row r="2763" spans="4:4">
      <c r="D2763" s="552"/>
    </row>
    <row r="2764" spans="4:4">
      <c r="D2764" s="552"/>
    </row>
    <row r="2765" spans="4:4">
      <c r="D2765" s="552"/>
    </row>
    <row r="2766" spans="4:4">
      <c r="D2766" s="552"/>
    </row>
    <row r="2767" spans="4:4">
      <c r="D2767" s="552"/>
    </row>
    <row r="2768" spans="4:4">
      <c r="D2768" s="552"/>
    </row>
    <row r="2769" spans="4:4">
      <c r="D2769" s="552"/>
    </row>
    <row r="2770" spans="4:4">
      <c r="D2770" s="552"/>
    </row>
    <row r="2771" spans="4:4">
      <c r="D2771" s="552"/>
    </row>
    <row r="2772" spans="4:4">
      <c r="D2772" s="552"/>
    </row>
    <row r="2773" spans="4:4">
      <c r="D2773" s="552"/>
    </row>
    <row r="2774" spans="4:4">
      <c r="D2774" s="552"/>
    </row>
    <row r="2775" spans="4:4">
      <c r="D2775" s="552"/>
    </row>
    <row r="2776" spans="4:4">
      <c r="D2776" s="552"/>
    </row>
    <row r="2777" spans="4:4">
      <c r="D2777" s="552"/>
    </row>
    <row r="2778" spans="4:4">
      <c r="D2778" s="552"/>
    </row>
    <row r="2779" spans="4:4">
      <c r="D2779" s="552"/>
    </row>
    <row r="2780" spans="4:4">
      <c r="D2780" s="552"/>
    </row>
    <row r="2781" spans="4:4">
      <c r="D2781" s="552"/>
    </row>
    <row r="2782" spans="4:4">
      <c r="D2782" s="552"/>
    </row>
    <row r="2783" spans="4:4">
      <c r="D2783" s="552"/>
    </row>
    <row r="2784" spans="4:4">
      <c r="D2784" s="552"/>
    </row>
    <row r="2785" spans="4:4">
      <c r="D2785" s="552"/>
    </row>
    <row r="2786" spans="4:4">
      <c r="D2786" s="552"/>
    </row>
    <row r="2787" spans="4:4">
      <c r="D2787" s="552"/>
    </row>
    <row r="2788" spans="4:4">
      <c r="D2788" s="552"/>
    </row>
    <row r="2789" spans="4:4">
      <c r="D2789" s="552"/>
    </row>
    <row r="2790" spans="4:4">
      <c r="D2790" s="552"/>
    </row>
    <row r="2791" spans="4:4">
      <c r="D2791" s="552"/>
    </row>
    <row r="2792" spans="4:4">
      <c r="D2792" s="552"/>
    </row>
    <row r="2793" spans="4:4">
      <c r="D2793" s="552"/>
    </row>
    <row r="2794" spans="4:4">
      <c r="D2794" s="552"/>
    </row>
    <row r="2795" spans="4:4">
      <c r="D2795" s="552"/>
    </row>
    <row r="2796" spans="4:4">
      <c r="D2796" s="552"/>
    </row>
    <row r="2797" spans="4:4">
      <c r="D2797" s="552"/>
    </row>
    <row r="2798" spans="4:4">
      <c r="D2798" s="552"/>
    </row>
    <row r="2799" spans="4:4">
      <c r="D2799" s="552"/>
    </row>
    <row r="2800" spans="4:4">
      <c r="D2800" s="552"/>
    </row>
    <row r="2801" spans="4:4">
      <c r="D2801" s="552"/>
    </row>
    <row r="2802" spans="4:4">
      <c r="D2802" s="552"/>
    </row>
    <row r="2803" spans="4:4">
      <c r="D2803" s="552"/>
    </row>
    <row r="2804" spans="4:4">
      <c r="D2804" s="552"/>
    </row>
    <row r="2805" spans="4:4">
      <c r="D2805" s="552"/>
    </row>
    <row r="2806" spans="4:4">
      <c r="D2806" s="552"/>
    </row>
    <row r="2807" spans="4:4">
      <c r="D2807" s="552"/>
    </row>
    <row r="2808" spans="4:4">
      <c r="D2808" s="552"/>
    </row>
    <row r="2809" spans="4:4">
      <c r="D2809" s="552"/>
    </row>
    <row r="2810" spans="4:4">
      <c r="D2810" s="552"/>
    </row>
    <row r="2811" spans="4:4">
      <c r="D2811" s="552"/>
    </row>
    <row r="2812" spans="4:4">
      <c r="D2812" s="552"/>
    </row>
    <row r="2813" spans="4:4">
      <c r="D2813" s="552"/>
    </row>
    <row r="2814" spans="4:4">
      <c r="D2814" s="552"/>
    </row>
    <row r="2815" spans="4:4">
      <c r="D2815" s="552"/>
    </row>
    <row r="2816" spans="4:4">
      <c r="D2816" s="552"/>
    </row>
    <row r="2817" spans="4:4">
      <c r="D2817" s="552"/>
    </row>
    <row r="2818" spans="4:4">
      <c r="D2818" s="552"/>
    </row>
    <row r="2819" spans="4:4">
      <c r="D2819" s="552"/>
    </row>
    <row r="2820" spans="4:4">
      <c r="D2820" s="552"/>
    </row>
    <row r="2821" spans="4:4">
      <c r="D2821" s="552"/>
    </row>
    <row r="2822" spans="4:4">
      <c r="D2822" s="552"/>
    </row>
    <row r="2823" spans="4:4">
      <c r="D2823" s="552"/>
    </row>
    <row r="2824" spans="4:4">
      <c r="D2824" s="552"/>
    </row>
    <row r="2825" spans="4:4">
      <c r="D2825" s="552"/>
    </row>
    <row r="2826" spans="4:4">
      <c r="D2826" s="552"/>
    </row>
    <row r="2827" spans="4:4">
      <c r="D2827" s="552"/>
    </row>
    <row r="2828" spans="4:4">
      <c r="D2828" s="552"/>
    </row>
    <row r="2829" spans="4:4">
      <c r="D2829" s="552"/>
    </row>
    <row r="2830" spans="4:4">
      <c r="D2830" s="552"/>
    </row>
    <row r="2831" spans="4:4">
      <c r="D2831" s="552"/>
    </row>
    <row r="2832" spans="4:4">
      <c r="D2832" s="552"/>
    </row>
    <row r="2833" spans="4:4">
      <c r="D2833" s="552"/>
    </row>
    <row r="2834" spans="4:4">
      <c r="D2834" s="552"/>
    </row>
    <row r="2835" spans="4:4">
      <c r="D2835" s="552"/>
    </row>
    <row r="2836" spans="4:4">
      <c r="D2836" s="552"/>
    </row>
    <row r="2837" spans="4:4">
      <c r="D2837" s="552"/>
    </row>
    <row r="2838" spans="4:4">
      <c r="D2838" s="552"/>
    </row>
    <row r="2839" spans="4:4">
      <c r="D2839" s="552"/>
    </row>
    <row r="2840" spans="4:4">
      <c r="D2840" s="552"/>
    </row>
    <row r="2841" spans="4:4">
      <c r="D2841" s="552"/>
    </row>
    <row r="2842" spans="4:4">
      <c r="D2842" s="552"/>
    </row>
    <row r="2843" spans="4:4">
      <c r="D2843" s="552"/>
    </row>
    <row r="2844" spans="4:4">
      <c r="D2844" s="552"/>
    </row>
    <row r="2845" spans="4:4">
      <c r="D2845" s="552"/>
    </row>
    <row r="2846" spans="4:4">
      <c r="D2846" s="552"/>
    </row>
    <row r="2847" spans="4:4">
      <c r="D2847" s="552"/>
    </row>
    <row r="2848" spans="4:4">
      <c r="D2848" s="552"/>
    </row>
    <row r="2849" spans="4:4">
      <c r="D2849" s="552"/>
    </row>
    <row r="2850" spans="4:4">
      <c r="D2850" s="552"/>
    </row>
    <row r="2851" spans="4:4">
      <c r="D2851" s="552"/>
    </row>
    <row r="2852" spans="4:4">
      <c r="D2852" s="552"/>
    </row>
    <row r="2853" spans="4:4">
      <c r="D2853" s="552"/>
    </row>
    <row r="2854" spans="4:4">
      <c r="D2854" s="552"/>
    </row>
    <row r="2855" spans="4:4">
      <c r="D2855" s="552"/>
    </row>
    <row r="2856" spans="4:4">
      <c r="D2856" s="552"/>
    </row>
    <row r="2857" spans="4:4">
      <c r="D2857" s="552"/>
    </row>
    <row r="2858" spans="4:4">
      <c r="D2858" s="552"/>
    </row>
    <row r="2859" spans="4:4">
      <c r="D2859" s="552"/>
    </row>
    <row r="2860" spans="4:4">
      <c r="D2860" s="552"/>
    </row>
    <row r="2861" spans="4:4">
      <c r="D2861" s="552"/>
    </row>
    <row r="2862" spans="4:4">
      <c r="D2862" s="552"/>
    </row>
    <row r="2863" spans="4:4">
      <c r="D2863" s="552"/>
    </row>
    <row r="2864" spans="4:4">
      <c r="D2864" s="552"/>
    </row>
    <row r="2865" spans="4:4">
      <c r="D2865" s="552"/>
    </row>
    <row r="2866" spans="4:4">
      <c r="D2866" s="552"/>
    </row>
    <row r="2867" spans="4:4">
      <c r="D2867" s="552"/>
    </row>
    <row r="2868" spans="4:4">
      <c r="D2868" s="552"/>
    </row>
    <row r="2869" spans="4:4">
      <c r="D2869" s="552"/>
    </row>
    <row r="2870" spans="4:4">
      <c r="D2870" s="552"/>
    </row>
    <row r="2871" spans="4:4">
      <c r="D2871" s="552"/>
    </row>
    <row r="2872" spans="4:4">
      <c r="D2872" s="552"/>
    </row>
    <row r="2873" spans="4:4">
      <c r="D2873" s="552"/>
    </row>
    <row r="2874" spans="4:4">
      <c r="D2874" s="552"/>
    </row>
    <row r="2875" spans="4:4">
      <c r="D2875" s="552"/>
    </row>
    <row r="2876" spans="4:4">
      <c r="D2876" s="552"/>
    </row>
    <row r="2877" spans="4:4">
      <c r="D2877" s="552"/>
    </row>
    <row r="2878" spans="4:4">
      <c r="D2878" s="552"/>
    </row>
    <row r="2879" spans="4:4">
      <c r="D2879" s="552"/>
    </row>
    <row r="2880" spans="4:4">
      <c r="D2880" s="552"/>
    </row>
    <row r="2881" spans="4:4">
      <c r="D2881" s="552"/>
    </row>
    <row r="2882" spans="4:4">
      <c r="D2882" s="552"/>
    </row>
    <row r="2883" spans="4:4">
      <c r="D2883" s="552"/>
    </row>
    <row r="2884" spans="4:4">
      <c r="D2884" s="552"/>
    </row>
    <row r="2885" spans="4:4">
      <c r="D2885" s="552"/>
    </row>
    <row r="2886" spans="4:4">
      <c r="D2886" s="552"/>
    </row>
    <row r="2887" spans="4:4">
      <c r="D2887" s="552"/>
    </row>
    <row r="2888" spans="4:4">
      <c r="D2888" s="552"/>
    </row>
    <row r="2889" spans="4:4">
      <c r="D2889" s="552"/>
    </row>
    <row r="2890" spans="4:4">
      <c r="D2890" s="552"/>
    </row>
    <row r="2891" spans="4:4">
      <c r="D2891" s="552"/>
    </row>
    <row r="2892" spans="4:4">
      <c r="D2892" s="552"/>
    </row>
    <row r="2893" spans="4:4">
      <c r="D2893" s="552"/>
    </row>
    <row r="2894" spans="4:4">
      <c r="D2894" s="552"/>
    </row>
    <row r="2895" spans="4:4">
      <c r="D2895" s="552"/>
    </row>
    <row r="2896" spans="4:4">
      <c r="D2896" s="552"/>
    </row>
    <row r="2897" spans="4:4">
      <c r="D2897" s="552"/>
    </row>
    <row r="2898" spans="4:4">
      <c r="D2898" s="552"/>
    </row>
    <row r="2899" spans="4:4">
      <c r="D2899" s="552"/>
    </row>
    <row r="2900" spans="4:4">
      <c r="D2900" s="552"/>
    </row>
    <row r="2901" spans="4:4">
      <c r="D2901" s="552"/>
    </row>
    <row r="2902" spans="4:4">
      <c r="D2902" s="552"/>
    </row>
    <row r="2903" spans="4:4">
      <c r="D2903" s="552"/>
    </row>
    <row r="2904" spans="4:4">
      <c r="D2904" s="552"/>
    </row>
    <row r="2905" spans="4:4">
      <c r="D2905" s="552"/>
    </row>
    <row r="2906" spans="4:4">
      <c r="D2906" s="552"/>
    </row>
    <row r="2907" spans="4:4">
      <c r="D2907" s="552"/>
    </row>
    <row r="2908" spans="4:4">
      <c r="D2908" s="552"/>
    </row>
    <row r="2909" spans="4:4">
      <c r="D2909" s="552"/>
    </row>
    <row r="2910" spans="4:4">
      <c r="D2910" s="552"/>
    </row>
    <row r="2911" spans="4:4">
      <c r="D2911" s="552"/>
    </row>
    <row r="2912" spans="4:4">
      <c r="D2912" s="552"/>
    </row>
    <row r="2913" spans="4:4">
      <c r="D2913" s="552"/>
    </row>
    <row r="2914" spans="4:4">
      <c r="D2914" s="552"/>
    </row>
    <row r="2915" spans="4:4">
      <c r="D2915" s="552"/>
    </row>
    <row r="2916" spans="4:4">
      <c r="D2916" s="552"/>
    </row>
    <row r="2917" spans="4:4">
      <c r="D2917" s="552"/>
    </row>
    <row r="2918" spans="4:4">
      <c r="D2918" s="552"/>
    </row>
    <row r="2919" spans="4:4">
      <c r="D2919" s="552"/>
    </row>
    <row r="2920" spans="4:4">
      <c r="D2920" s="552"/>
    </row>
    <row r="2921" spans="4:4">
      <c r="D2921" s="552"/>
    </row>
    <row r="2922" spans="4:4">
      <c r="D2922" s="552"/>
    </row>
    <row r="2923" spans="4:4">
      <c r="D2923" s="552"/>
    </row>
    <row r="2924" spans="4:4">
      <c r="D2924" s="552"/>
    </row>
    <row r="2925" spans="4:4">
      <c r="D2925" s="552"/>
    </row>
    <row r="2926" spans="4:4">
      <c r="D2926" s="552"/>
    </row>
    <row r="2927" spans="4:4">
      <c r="D2927" s="552"/>
    </row>
    <row r="2928" spans="4:4">
      <c r="D2928" s="552"/>
    </row>
    <row r="2929" spans="4:4">
      <c r="D2929" s="552"/>
    </row>
    <row r="2930" spans="4:4">
      <c r="D2930" s="552"/>
    </row>
    <row r="2931" spans="4:4">
      <c r="D2931" s="552"/>
    </row>
    <row r="2932" spans="4:4">
      <c r="D2932" s="552"/>
    </row>
    <row r="2933" spans="4:4">
      <c r="D2933" s="552"/>
    </row>
    <row r="2934" spans="4:4">
      <c r="D2934" s="552"/>
    </row>
    <row r="2935" spans="4:4">
      <c r="D2935" s="552"/>
    </row>
    <row r="2936" spans="4:4">
      <c r="D2936" s="552"/>
    </row>
    <row r="2937" spans="4:4">
      <c r="D2937" s="552"/>
    </row>
    <row r="2938" spans="4:4">
      <c r="D2938" s="552"/>
    </row>
    <row r="2939" spans="4:4">
      <c r="D2939" s="552"/>
    </row>
    <row r="2940" spans="4:4">
      <c r="D2940" s="552"/>
    </row>
    <row r="2941" spans="4:4">
      <c r="D2941" s="552"/>
    </row>
    <row r="2942" spans="4:4">
      <c r="D2942" s="552"/>
    </row>
    <row r="2943" spans="4:4">
      <c r="D2943" s="552"/>
    </row>
    <row r="2944" spans="4:4">
      <c r="D2944" s="552"/>
    </row>
    <row r="2945" spans="4:4">
      <c r="D2945" s="552"/>
    </row>
    <row r="2946" spans="4:4">
      <c r="D2946" s="552"/>
    </row>
    <row r="2947" spans="4:4">
      <c r="D2947" s="552"/>
    </row>
    <row r="2948" spans="4:4">
      <c r="D2948" s="552"/>
    </row>
    <row r="2949" spans="4:4">
      <c r="D2949" s="552"/>
    </row>
    <row r="2950" spans="4:4">
      <c r="D2950" s="552"/>
    </row>
    <row r="2951" spans="4:4">
      <c r="D2951" s="552"/>
    </row>
    <row r="2952" spans="4:4">
      <c r="D2952" s="552"/>
    </row>
    <row r="2953" spans="4:4">
      <c r="D2953" s="552"/>
    </row>
    <row r="2954" spans="4:4">
      <c r="D2954" s="552"/>
    </row>
    <row r="2955" spans="4:4">
      <c r="D2955" s="552"/>
    </row>
    <row r="2956" spans="4:4">
      <c r="D2956" s="552"/>
    </row>
    <row r="2957" spans="4:4">
      <c r="D2957" s="552"/>
    </row>
    <row r="2958" spans="4:4">
      <c r="D2958" s="552"/>
    </row>
    <row r="2959" spans="4:4">
      <c r="D2959" s="552"/>
    </row>
    <row r="2960" spans="4:4">
      <c r="D2960" s="552"/>
    </row>
    <row r="2961" spans="4:4">
      <c r="D2961" s="552"/>
    </row>
    <row r="2962" spans="4:4">
      <c r="D2962" s="552"/>
    </row>
    <row r="2963" spans="4:4">
      <c r="D2963" s="552"/>
    </row>
    <row r="2964" spans="4:4">
      <c r="D2964" s="552"/>
    </row>
    <row r="2965" spans="4:4">
      <c r="D2965" s="552"/>
    </row>
    <row r="2966" spans="4:4">
      <c r="D2966" s="552"/>
    </row>
    <row r="2967" spans="4:4">
      <c r="D2967" s="552"/>
    </row>
    <row r="2968" spans="4:4">
      <c r="D2968" s="552"/>
    </row>
    <row r="2969" spans="4:4">
      <c r="D2969" s="552"/>
    </row>
    <row r="2970" spans="4:4">
      <c r="D2970" s="552"/>
    </row>
    <row r="2971" spans="4:4">
      <c r="D2971" s="552"/>
    </row>
    <row r="2972" spans="4:4">
      <c r="D2972" s="552"/>
    </row>
    <row r="2973" spans="4:4">
      <c r="D2973" s="552"/>
    </row>
    <row r="2974" spans="4:4">
      <c r="D2974" s="552"/>
    </row>
    <row r="2975" spans="4:4">
      <c r="D2975" s="552"/>
    </row>
    <row r="2976" spans="4:4">
      <c r="D2976" s="552"/>
    </row>
    <row r="2977" spans="4:4">
      <c r="D2977" s="552"/>
    </row>
    <row r="2978" spans="4:4">
      <c r="D2978" s="552"/>
    </row>
    <row r="2979" spans="4:4">
      <c r="D2979" s="552"/>
    </row>
    <row r="2980" spans="4:4">
      <c r="D2980" s="552"/>
    </row>
    <row r="2981" spans="4:4">
      <c r="D2981" s="552"/>
    </row>
    <row r="2982" spans="4:4">
      <c r="D2982" s="552"/>
    </row>
    <row r="2983" spans="4:4">
      <c r="D2983" s="552"/>
    </row>
    <row r="2984" spans="4:4">
      <c r="D2984" s="552"/>
    </row>
    <row r="2985" spans="4:4">
      <c r="D2985" s="552"/>
    </row>
    <row r="2986" spans="4:4">
      <c r="D2986" s="552"/>
    </row>
    <row r="2987" spans="4:4">
      <c r="D2987" s="552"/>
    </row>
    <row r="2988" spans="4:4">
      <c r="D2988" s="552"/>
    </row>
    <row r="2989" spans="4:4">
      <c r="D2989" s="552"/>
    </row>
    <row r="2990" spans="4:4">
      <c r="D2990" s="552"/>
    </row>
    <row r="2991" spans="4:4">
      <c r="D2991" s="552"/>
    </row>
    <row r="2992" spans="4:4">
      <c r="D2992" s="552"/>
    </row>
    <row r="2993" spans="4:4">
      <c r="D2993" s="552"/>
    </row>
    <row r="2994" spans="4:4">
      <c r="D2994" s="552"/>
    </row>
    <row r="2995" spans="4:4">
      <c r="D2995" s="552"/>
    </row>
    <row r="2996" spans="4:4">
      <c r="D2996" s="552"/>
    </row>
    <row r="2997" spans="4:4">
      <c r="D2997" s="552"/>
    </row>
    <row r="2998" spans="4:4">
      <c r="D2998" s="552"/>
    </row>
    <row r="2999" spans="4:4">
      <c r="D2999" s="552"/>
    </row>
    <row r="3000" spans="4:4">
      <c r="D3000" s="552"/>
    </row>
    <row r="3001" spans="4:4">
      <c r="D3001" s="552"/>
    </row>
    <row r="3002" spans="4:4">
      <c r="D3002" s="552"/>
    </row>
    <row r="3003" spans="4:4">
      <c r="D3003" s="552"/>
    </row>
    <row r="3004" spans="4:4">
      <c r="D3004" s="552"/>
    </row>
    <row r="3005" spans="4:4">
      <c r="D3005" s="552"/>
    </row>
    <row r="3006" spans="4:4">
      <c r="D3006" s="552"/>
    </row>
    <row r="3007" spans="4:4">
      <c r="D3007" s="552"/>
    </row>
    <row r="3008" spans="4:4">
      <c r="D3008" s="552"/>
    </row>
    <row r="3009" spans="4:4">
      <c r="D3009" s="552"/>
    </row>
    <row r="3010" spans="4:4">
      <c r="D3010" s="552"/>
    </row>
    <row r="3011" spans="4:4">
      <c r="D3011" s="552"/>
    </row>
    <row r="3012" spans="4:4">
      <c r="D3012" s="552"/>
    </row>
    <row r="3013" spans="4:4">
      <c r="D3013" s="552"/>
    </row>
    <row r="3014" spans="4:4">
      <c r="D3014" s="552"/>
    </row>
    <row r="3015" spans="4:4">
      <c r="D3015" s="552"/>
    </row>
    <row r="3016" spans="4:4">
      <c r="D3016" s="552"/>
    </row>
    <row r="3017" spans="4:4">
      <c r="D3017" s="552"/>
    </row>
    <row r="3018" spans="4:4">
      <c r="D3018" s="552"/>
    </row>
    <row r="3019" spans="4:4">
      <c r="D3019" s="552"/>
    </row>
    <row r="3020" spans="4:4">
      <c r="D3020" s="552"/>
    </row>
    <row r="3021" spans="4:4">
      <c r="D3021" s="552"/>
    </row>
    <row r="3022" spans="4:4">
      <c r="D3022" s="552"/>
    </row>
    <row r="3023" spans="4:4">
      <c r="D3023" s="552"/>
    </row>
    <row r="3024" spans="4:4">
      <c r="D3024" s="552"/>
    </row>
    <row r="3025" spans="4:4">
      <c r="D3025" s="552"/>
    </row>
    <row r="3026" spans="4:4">
      <c r="D3026" s="552"/>
    </row>
    <row r="3027" spans="4:4">
      <c r="D3027" s="552"/>
    </row>
    <row r="3028" spans="4:4">
      <c r="D3028" s="552"/>
    </row>
    <row r="3029" spans="4:4">
      <c r="D3029" s="552"/>
    </row>
    <row r="3030" spans="4:4">
      <c r="D3030" s="552"/>
    </row>
    <row r="3031" spans="4:4">
      <c r="D3031" s="552"/>
    </row>
    <row r="3032" spans="4:4">
      <c r="D3032" s="552"/>
    </row>
    <row r="3033" spans="4:4">
      <c r="D3033" s="552"/>
    </row>
    <row r="3034" spans="4:4">
      <c r="D3034" s="552"/>
    </row>
    <row r="3035" spans="4:4">
      <c r="D3035" s="552"/>
    </row>
    <row r="3036" spans="4:4">
      <c r="D3036" s="552"/>
    </row>
    <row r="3037" spans="4:4">
      <c r="D3037" s="552"/>
    </row>
    <row r="3038" spans="4:4">
      <c r="D3038" s="552"/>
    </row>
    <row r="3039" spans="4:4">
      <c r="D3039" s="552"/>
    </row>
    <row r="3040" spans="4:4">
      <c r="D3040" s="552"/>
    </row>
    <row r="3041" spans="4:4">
      <c r="D3041" s="552"/>
    </row>
    <row r="3042" spans="4:4">
      <c r="D3042" s="552"/>
    </row>
    <row r="3043" spans="4:4">
      <c r="D3043" s="552"/>
    </row>
    <row r="3044" spans="4:4">
      <c r="D3044" s="552"/>
    </row>
    <row r="3045" spans="4:4">
      <c r="D3045" s="552"/>
    </row>
    <row r="3046" spans="4:4">
      <c r="D3046" s="552"/>
    </row>
    <row r="3047" spans="4:4">
      <c r="D3047" s="552"/>
    </row>
    <row r="3048" spans="4:4">
      <c r="D3048" s="552"/>
    </row>
    <row r="3049" spans="4:4">
      <c r="D3049" s="552"/>
    </row>
    <row r="3050" spans="4:4">
      <c r="D3050" s="552"/>
    </row>
    <row r="3051" spans="4:4">
      <c r="D3051" s="552"/>
    </row>
    <row r="3052" spans="4:4">
      <c r="D3052" s="552"/>
    </row>
    <row r="3053" spans="4:4">
      <c r="D3053" s="552"/>
    </row>
    <row r="3054" spans="4:4">
      <c r="D3054" s="552"/>
    </row>
    <row r="3055" spans="4:4">
      <c r="D3055" s="552"/>
    </row>
    <row r="3056" spans="4:4">
      <c r="D3056" s="552"/>
    </row>
    <row r="3057" spans="4:4">
      <c r="D3057" s="552"/>
    </row>
    <row r="3058" spans="4:4">
      <c r="D3058" s="552"/>
    </row>
    <row r="3059" spans="4:4">
      <c r="D3059" s="552"/>
    </row>
    <row r="3060" spans="4:4">
      <c r="D3060" s="552"/>
    </row>
    <row r="3061" spans="4:4">
      <c r="D3061" s="552"/>
    </row>
    <row r="3062" spans="4:4">
      <c r="D3062" s="552"/>
    </row>
    <row r="3063" spans="4:4">
      <c r="D3063" s="552"/>
    </row>
    <row r="3064" spans="4:4">
      <c r="D3064" s="552"/>
    </row>
    <row r="3065" spans="4:4">
      <c r="D3065" s="552"/>
    </row>
    <row r="3066" spans="4:4">
      <c r="D3066" s="552"/>
    </row>
    <row r="3067" spans="4:4">
      <c r="D3067" s="552"/>
    </row>
    <row r="3068" spans="4:4">
      <c r="D3068" s="552"/>
    </row>
    <row r="3069" spans="4:4">
      <c r="D3069" s="552"/>
    </row>
    <row r="3070" spans="4:4">
      <c r="D3070" s="552"/>
    </row>
    <row r="3071" spans="4:4">
      <c r="D3071" s="552"/>
    </row>
    <row r="3072" spans="4:4">
      <c r="D3072" s="552"/>
    </row>
    <row r="3073" spans="4:4">
      <c r="D3073" s="552"/>
    </row>
    <row r="3074" spans="4:4">
      <c r="D3074" s="552"/>
    </row>
    <row r="3075" spans="4:4">
      <c r="D3075" s="552"/>
    </row>
    <row r="3076" spans="4:4">
      <c r="D3076" s="552"/>
    </row>
    <row r="3077" spans="4:4">
      <c r="D3077" s="552"/>
    </row>
    <row r="3078" spans="4:4">
      <c r="D3078" s="552"/>
    </row>
    <row r="3079" spans="4:4">
      <c r="D3079" s="552"/>
    </row>
    <row r="3080" spans="4:4">
      <c r="D3080" s="552"/>
    </row>
    <row r="3081" spans="4:4">
      <c r="D3081" s="552"/>
    </row>
    <row r="3082" spans="4:4">
      <c r="D3082" s="552"/>
    </row>
    <row r="3083" spans="4:4">
      <c r="D3083" s="552"/>
    </row>
    <row r="3084" spans="4:4">
      <c r="D3084" s="552"/>
    </row>
    <row r="3085" spans="4:4">
      <c r="D3085" s="552"/>
    </row>
    <row r="3086" spans="4:4">
      <c r="D3086" s="552"/>
    </row>
    <row r="3087" spans="4:4">
      <c r="D3087" s="552"/>
    </row>
    <row r="3088" spans="4:4">
      <c r="D3088" s="552"/>
    </row>
    <row r="3089" spans="4:4">
      <c r="D3089" s="552"/>
    </row>
    <row r="3090" spans="4:4">
      <c r="D3090" s="552"/>
    </row>
    <row r="3091" spans="4:4">
      <c r="D3091" s="552"/>
    </row>
    <row r="3092" spans="4:4">
      <c r="D3092" s="552"/>
    </row>
    <row r="3093" spans="4:4">
      <c r="D3093" s="552"/>
    </row>
    <row r="3094" spans="4:4">
      <c r="D3094" s="552"/>
    </row>
    <row r="3095" spans="4:4">
      <c r="D3095" s="552"/>
    </row>
    <row r="3096" spans="4:4">
      <c r="D3096" s="552"/>
    </row>
    <row r="3097" spans="4:4">
      <c r="D3097" s="552"/>
    </row>
    <row r="3098" spans="4:4">
      <c r="D3098" s="552"/>
    </row>
    <row r="3099" spans="4:4">
      <c r="D3099" s="552"/>
    </row>
    <row r="3100" spans="4:4">
      <c r="D3100" s="552"/>
    </row>
    <row r="3101" spans="4:4">
      <c r="D3101" s="552"/>
    </row>
    <row r="3102" spans="4:4">
      <c r="D3102" s="552"/>
    </row>
    <row r="3103" spans="4:4">
      <c r="D3103" s="552"/>
    </row>
    <row r="3104" spans="4:4">
      <c r="D3104" s="552"/>
    </row>
    <row r="3105" spans="4:4">
      <c r="D3105" s="552"/>
    </row>
    <row r="3106" spans="4:4">
      <c r="D3106" s="552"/>
    </row>
    <row r="3107" spans="4:4">
      <c r="D3107" s="552"/>
    </row>
    <row r="3108" spans="4:4">
      <c r="D3108" s="552"/>
    </row>
    <row r="3109" spans="4:4">
      <c r="D3109" s="552"/>
    </row>
    <row r="3110" spans="4:4">
      <c r="D3110" s="552"/>
    </row>
    <row r="3111" spans="4:4">
      <c r="D3111" s="552"/>
    </row>
    <row r="3112" spans="4:4">
      <c r="D3112" s="552"/>
    </row>
    <row r="3113" spans="4:4">
      <c r="D3113" s="552"/>
    </row>
    <row r="3114" spans="4:4">
      <c r="D3114" s="552"/>
    </row>
    <row r="3115" spans="4:4">
      <c r="D3115" s="552"/>
    </row>
    <row r="3116" spans="4:4">
      <c r="D3116" s="552"/>
    </row>
    <row r="3117" spans="4:4">
      <c r="D3117" s="552"/>
    </row>
    <row r="3118" spans="4:4">
      <c r="D3118" s="552"/>
    </row>
    <row r="3119" spans="4:4">
      <c r="D3119" s="552"/>
    </row>
    <row r="3120" spans="4:4">
      <c r="D3120" s="552"/>
    </row>
    <row r="3121" spans="4:4">
      <c r="D3121" s="552"/>
    </row>
    <row r="3122" spans="4:4">
      <c r="D3122" s="552"/>
    </row>
    <row r="3123" spans="4:4">
      <c r="D3123" s="552"/>
    </row>
    <row r="3124" spans="4:4">
      <c r="D3124" s="552"/>
    </row>
    <row r="3125" spans="4:4">
      <c r="D3125" s="552"/>
    </row>
    <row r="3126" spans="4:4">
      <c r="D3126" s="552"/>
    </row>
    <row r="3127" spans="4:4">
      <c r="D3127" s="552"/>
    </row>
    <row r="3128" spans="4:4">
      <c r="D3128" s="552"/>
    </row>
    <row r="3129" spans="4:4">
      <c r="D3129" s="552"/>
    </row>
    <row r="3130" spans="4:4">
      <c r="D3130" s="552"/>
    </row>
    <row r="3131" spans="4:4">
      <c r="D3131" s="552"/>
    </row>
    <row r="3132" spans="4:4">
      <c r="D3132" s="552"/>
    </row>
    <row r="3133" spans="4:4">
      <c r="D3133" s="552"/>
    </row>
    <row r="3134" spans="4:4">
      <c r="D3134" s="552"/>
    </row>
    <row r="3135" spans="4:4">
      <c r="D3135" s="552"/>
    </row>
    <row r="3136" spans="4:4">
      <c r="D3136" s="552"/>
    </row>
    <row r="3137" spans="4:4">
      <c r="D3137" s="552"/>
    </row>
    <row r="3138" spans="4:4">
      <c r="D3138" s="552"/>
    </row>
    <row r="3139" spans="4:4">
      <c r="D3139" s="552"/>
    </row>
    <row r="3140" spans="4:4">
      <c r="D3140" s="552"/>
    </row>
    <row r="3141" spans="4:4">
      <c r="D3141" s="552"/>
    </row>
    <row r="3142" spans="4:4">
      <c r="D3142" s="552"/>
    </row>
    <row r="3143" spans="4:4">
      <c r="D3143" s="552"/>
    </row>
    <row r="3144" spans="4:4">
      <c r="D3144" s="552"/>
    </row>
    <row r="3145" spans="4:4">
      <c r="D3145" s="552"/>
    </row>
    <row r="3146" spans="4:4">
      <c r="D3146" s="552"/>
    </row>
    <row r="3147" spans="4:4">
      <c r="D3147" s="552"/>
    </row>
    <row r="3148" spans="4:4">
      <c r="D3148" s="552"/>
    </row>
    <row r="3149" spans="4:4">
      <c r="D3149" s="552"/>
    </row>
    <row r="3150" spans="4:4">
      <c r="D3150" s="552"/>
    </row>
    <row r="3151" spans="4:4">
      <c r="D3151" s="552"/>
    </row>
    <row r="3152" spans="4:4">
      <c r="D3152" s="552"/>
    </row>
    <row r="3153" spans="4:4">
      <c r="D3153" s="552"/>
    </row>
    <row r="3154" spans="4:4">
      <c r="D3154" s="552"/>
    </row>
    <row r="3155" spans="4:4">
      <c r="D3155" s="552"/>
    </row>
    <row r="3156" spans="4:4">
      <c r="D3156" s="552"/>
    </row>
    <row r="3157" spans="4:4">
      <c r="D3157" s="552"/>
    </row>
    <row r="3158" spans="4:4">
      <c r="D3158" s="552"/>
    </row>
    <row r="3159" spans="4:4">
      <c r="D3159" s="552"/>
    </row>
    <row r="3160" spans="4:4">
      <c r="D3160" s="552"/>
    </row>
    <row r="3161" spans="4:4">
      <c r="D3161" s="552"/>
    </row>
    <row r="3162" spans="4:4">
      <c r="D3162" s="552"/>
    </row>
    <row r="3163" spans="4:4">
      <c r="D3163" s="552"/>
    </row>
    <row r="3164" spans="4:4">
      <c r="D3164" s="552"/>
    </row>
    <row r="3165" spans="4:4">
      <c r="D3165" s="552"/>
    </row>
    <row r="3166" spans="4:4">
      <c r="D3166" s="552"/>
    </row>
    <row r="3167" spans="4:4">
      <c r="D3167" s="552"/>
    </row>
    <row r="3168" spans="4:4">
      <c r="D3168" s="552"/>
    </row>
    <row r="3169" spans="4:4">
      <c r="D3169" s="552"/>
    </row>
    <row r="3170" spans="4:4">
      <c r="D3170" s="552"/>
    </row>
    <row r="3171" spans="4:4">
      <c r="D3171" s="552"/>
    </row>
    <row r="3172" spans="4:4">
      <c r="D3172" s="552"/>
    </row>
    <row r="3173" spans="4:4">
      <c r="D3173" s="552"/>
    </row>
    <row r="3174" spans="4:4">
      <c r="D3174" s="552"/>
    </row>
    <row r="3175" spans="4:4">
      <c r="D3175" s="552"/>
    </row>
    <row r="3176" spans="4:4">
      <c r="D3176" s="552"/>
    </row>
    <row r="3177" spans="4:4">
      <c r="D3177" s="552"/>
    </row>
    <row r="3178" spans="4:4">
      <c r="D3178" s="552"/>
    </row>
    <row r="3179" spans="4:4">
      <c r="D3179" s="552"/>
    </row>
    <row r="3180" spans="4:4">
      <c r="D3180" s="552"/>
    </row>
    <row r="3181" spans="4:4">
      <c r="D3181" s="552"/>
    </row>
    <row r="3182" spans="4:4">
      <c r="D3182" s="552"/>
    </row>
    <row r="3183" spans="4:4">
      <c r="D3183" s="552"/>
    </row>
    <row r="3184" spans="4:4">
      <c r="D3184" s="552"/>
    </row>
    <row r="3185" spans="4:4">
      <c r="D3185" s="552"/>
    </row>
    <row r="3186" spans="4:4">
      <c r="D3186" s="552"/>
    </row>
    <row r="3187" spans="4:4">
      <c r="D3187" s="552"/>
    </row>
    <row r="3188" spans="4:4">
      <c r="D3188" s="552"/>
    </row>
    <row r="3189" spans="4:4">
      <c r="D3189" s="552"/>
    </row>
    <row r="3190" spans="4:4">
      <c r="D3190" s="552"/>
    </row>
    <row r="3191" spans="4:4">
      <c r="D3191" s="552"/>
    </row>
    <row r="3192" spans="4:4">
      <c r="D3192" s="552"/>
    </row>
    <row r="3193" spans="4:4">
      <c r="D3193" s="552"/>
    </row>
    <row r="3194" spans="4:4">
      <c r="D3194" s="552"/>
    </row>
    <row r="3195" spans="4:4">
      <c r="D3195" s="552"/>
    </row>
    <row r="3196" spans="4:4">
      <c r="D3196" s="552"/>
    </row>
    <row r="3197" spans="4:4">
      <c r="D3197" s="552"/>
    </row>
    <row r="3198" spans="4:4">
      <c r="D3198" s="552"/>
    </row>
    <row r="3199" spans="4:4">
      <c r="D3199" s="552"/>
    </row>
    <row r="3200" spans="4:4">
      <c r="D3200" s="552"/>
    </row>
    <row r="3201" spans="4:4">
      <c r="D3201" s="552"/>
    </row>
    <row r="3202" spans="4:4">
      <c r="D3202" s="552"/>
    </row>
    <row r="3203" spans="4:4">
      <c r="D3203" s="552"/>
    </row>
    <row r="3204" spans="4:4">
      <c r="D3204" s="552"/>
    </row>
    <row r="3205" spans="4:4">
      <c r="D3205" s="552"/>
    </row>
    <row r="3206" spans="4:4">
      <c r="D3206" s="552"/>
    </row>
    <row r="3207" spans="4:4">
      <c r="D3207" s="552"/>
    </row>
    <row r="3208" spans="4:4">
      <c r="D3208" s="552"/>
    </row>
    <row r="3209" spans="4:4">
      <c r="D3209" s="552"/>
    </row>
    <row r="3210" spans="4:4">
      <c r="D3210" s="552"/>
    </row>
    <row r="3211" spans="4:4">
      <c r="D3211" s="552"/>
    </row>
    <row r="3212" spans="4:4">
      <c r="D3212" s="552"/>
    </row>
    <row r="3213" spans="4:4">
      <c r="D3213" s="552"/>
    </row>
    <row r="3214" spans="4:4">
      <c r="D3214" s="552"/>
    </row>
    <row r="3215" spans="4:4">
      <c r="D3215" s="552"/>
    </row>
    <row r="3216" spans="4:4">
      <c r="D3216" s="552"/>
    </row>
    <row r="3217" spans="4:4">
      <c r="D3217" s="552"/>
    </row>
    <row r="3218" spans="4:4">
      <c r="D3218" s="552"/>
    </row>
    <row r="3219" spans="4:4">
      <c r="D3219" s="552"/>
    </row>
    <row r="3220" spans="4:4">
      <c r="D3220" s="552"/>
    </row>
    <row r="3221" spans="4:4">
      <c r="D3221" s="552"/>
    </row>
    <row r="3222" spans="4:4">
      <c r="D3222" s="552"/>
    </row>
    <row r="3223" spans="4:4">
      <c r="D3223" s="552"/>
    </row>
    <row r="3224" spans="4:4">
      <c r="D3224" s="552"/>
    </row>
    <row r="3225" spans="4:4">
      <c r="D3225" s="552"/>
    </row>
    <row r="3226" spans="4:4">
      <c r="D3226" s="552"/>
    </row>
    <row r="3227" spans="4:4">
      <c r="D3227" s="552"/>
    </row>
    <row r="3228" spans="4:4">
      <c r="D3228" s="552"/>
    </row>
    <row r="3229" spans="4:4">
      <c r="D3229" s="552"/>
    </row>
    <row r="3230" spans="4:4">
      <c r="D3230" s="552"/>
    </row>
    <row r="3231" spans="4:4">
      <c r="D3231" s="552"/>
    </row>
    <row r="3232" spans="4:4">
      <c r="D3232" s="552"/>
    </row>
    <row r="3233" spans="4:4">
      <c r="D3233" s="552"/>
    </row>
    <row r="3234" spans="4:4">
      <c r="D3234" s="552"/>
    </row>
    <row r="3235" spans="4:4">
      <c r="D3235" s="552"/>
    </row>
    <row r="3236" spans="4:4">
      <c r="D3236" s="552"/>
    </row>
    <row r="3237" spans="4:4">
      <c r="D3237" s="552"/>
    </row>
    <row r="3238" spans="4:4">
      <c r="D3238" s="552"/>
    </row>
    <row r="3239" spans="4:4">
      <c r="D3239" s="552"/>
    </row>
    <row r="3240" spans="4:4">
      <c r="D3240" s="552"/>
    </row>
    <row r="3241" spans="4:4">
      <c r="D3241" s="552"/>
    </row>
    <row r="3242" spans="4:4">
      <c r="D3242" s="552"/>
    </row>
    <row r="3243" spans="4:4">
      <c r="D3243" s="552"/>
    </row>
    <row r="3244" spans="4:4">
      <c r="D3244" s="552"/>
    </row>
    <row r="3245" spans="4:4">
      <c r="D3245" s="552"/>
    </row>
    <row r="3246" spans="4:4">
      <c r="D3246" s="552"/>
    </row>
    <row r="3247" spans="4:4">
      <c r="D3247" s="552"/>
    </row>
    <row r="3248" spans="4:4">
      <c r="D3248" s="552"/>
    </row>
    <row r="3249" spans="4:4">
      <c r="D3249" s="552"/>
    </row>
    <row r="3250" spans="4:4">
      <c r="D3250" s="552"/>
    </row>
    <row r="3251" spans="4:4">
      <c r="D3251" s="552"/>
    </row>
    <row r="3252" spans="4:4">
      <c r="D3252" s="552"/>
    </row>
    <row r="3253" spans="4:4">
      <c r="D3253" s="552"/>
    </row>
    <row r="3254" spans="4:4">
      <c r="D3254" s="552"/>
    </row>
    <row r="3255" spans="4:4">
      <c r="D3255" s="552"/>
    </row>
    <row r="3256" spans="4:4">
      <c r="D3256" s="552"/>
    </row>
    <row r="3257" spans="4:4">
      <c r="D3257" s="552"/>
    </row>
    <row r="3258" spans="4:4">
      <c r="D3258" s="552"/>
    </row>
    <row r="3259" spans="4:4">
      <c r="D3259" s="552"/>
    </row>
    <row r="3260" spans="4:4">
      <c r="D3260" s="552"/>
    </row>
    <row r="3261" spans="4:4">
      <c r="D3261" s="552"/>
    </row>
    <row r="3262" spans="4:4">
      <c r="D3262" s="552"/>
    </row>
    <row r="3263" spans="4:4">
      <c r="D3263" s="552"/>
    </row>
    <row r="3264" spans="4:4">
      <c r="D3264" s="552"/>
    </row>
    <row r="3265" spans="4:4">
      <c r="D3265" s="552"/>
    </row>
    <row r="3266" spans="4:4">
      <c r="D3266" s="552"/>
    </row>
    <row r="3267" spans="4:4">
      <c r="D3267" s="552"/>
    </row>
    <row r="3268" spans="4:4">
      <c r="D3268" s="552"/>
    </row>
    <row r="3269" spans="4:4">
      <c r="D3269" s="552"/>
    </row>
    <row r="3270" spans="4:4">
      <c r="D3270" s="552"/>
    </row>
    <row r="3271" spans="4:4">
      <c r="D3271" s="552"/>
    </row>
    <row r="3272" spans="4:4">
      <c r="D3272" s="552"/>
    </row>
    <row r="3273" spans="4:4">
      <c r="D3273" s="552"/>
    </row>
    <row r="3274" spans="4:4">
      <c r="D3274" s="552"/>
    </row>
    <row r="3275" spans="4:4">
      <c r="D3275" s="552"/>
    </row>
    <row r="3276" spans="4:4">
      <c r="D3276" s="552"/>
    </row>
    <row r="3277" spans="4:4">
      <c r="D3277" s="552"/>
    </row>
    <row r="3278" spans="4:4">
      <c r="D3278" s="552"/>
    </row>
    <row r="3279" spans="4:4">
      <c r="D3279" s="552"/>
    </row>
    <row r="3280" spans="4:4">
      <c r="D3280" s="552"/>
    </row>
    <row r="3281" spans="4:4">
      <c r="D3281" s="552"/>
    </row>
    <row r="3282" spans="4:4">
      <c r="D3282" s="552"/>
    </row>
    <row r="3283" spans="4:4">
      <c r="D3283" s="552"/>
    </row>
    <row r="3284" spans="4:4">
      <c r="D3284" s="552"/>
    </row>
    <row r="3285" spans="4:4">
      <c r="D3285" s="552"/>
    </row>
    <row r="3286" spans="4:4">
      <c r="D3286" s="552"/>
    </row>
    <row r="3287" spans="4:4">
      <c r="D3287" s="552"/>
    </row>
    <row r="3288" spans="4:4">
      <c r="D3288" s="552"/>
    </row>
    <row r="3289" spans="4:4">
      <c r="D3289" s="552"/>
    </row>
    <row r="3290" spans="4:4">
      <c r="D3290" s="552"/>
    </row>
    <row r="3291" spans="4:4">
      <c r="D3291" s="552"/>
    </row>
    <row r="3292" spans="4:4">
      <c r="D3292" s="552"/>
    </row>
    <row r="3293" spans="4:4">
      <c r="D3293" s="552"/>
    </row>
    <row r="3294" spans="4:4">
      <c r="D3294" s="552"/>
    </row>
    <row r="3295" spans="4:4">
      <c r="D3295" s="552"/>
    </row>
    <row r="3296" spans="4:4">
      <c r="D3296" s="552"/>
    </row>
    <row r="3297" spans="4:4">
      <c r="D3297" s="552"/>
    </row>
    <row r="3298" spans="4:4">
      <c r="D3298" s="552"/>
    </row>
    <row r="3299" spans="4:4">
      <c r="D3299" s="552"/>
    </row>
    <row r="3300" spans="4:4">
      <c r="D3300" s="552"/>
    </row>
    <row r="3301" spans="4:4">
      <c r="D3301" s="552"/>
    </row>
    <row r="3302" spans="4:4">
      <c r="D3302" s="552"/>
    </row>
    <row r="3303" spans="4:4">
      <c r="D3303" s="552"/>
    </row>
    <row r="3304" spans="4:4">
      <c r="D3304" s="552"/>
    </row>
    <row r="3305" spans="4:4">
      <c r="D3305" s="552"/>
    </row>
    <row r="3306" spans="4:4">
      <c r="D3306" s="552"/>
    </row>
    <row r="3307" spans="4:4">
      <c r="D3307" s="552"/>
    </row>
    <row r="3308" spans="4:4">
      <c r="D3308" s="552"/>
    </row>
    <row r="3309" spans="4:4">
      <c r="D3309" s="552"/>
    </row>
    <row r="3310" spans="4:4">
      <c r="D3310" s="552"/>
    </row>
    <row r="3311" spans="4:4">
      <c r="D3311" s="552"/>
    </row>
    <row r="3312" spans="4:4">
      <c r="D3312" s="552"/>
    </row>
    <row r="3313" spans="4:4">
      <c r="D3313" s="552"/>
    </row>
    <row r="3314" spans="4:4">
      <c r="D3314" s="552"/>
    </row>
    <row r="3315" spans="4:4">
      <c r="D3315" s="552"/>
    </row>
    <row r="3316" spans="4:4">
      <c r="D3316" s="552"/>
    </row>
    <row r="3317" spans="4:4">
      <c r="D3317" s="552"/>
    </row>
    <row r="3318" spans="4:4">
      <c r="D3318" s="552"/>
    </row>
    <row r="3319" spans="4:4">
      <c r="D3319" s="552"/>
    </row>
    <row r="3320" spans="4:4">
      <c r="D3320" s="552"/>
    </row>
    <row r="3321" spans="4:4">
      <c r="D3321" s="552"/>
    </row>
    <row r="3322" spans="4:4">
      <c r="D3322" s="552"/>
    </row>
    <row r="3323" spans="4:4">
      <c r="D3323" s="552"/>
    </row>
    <row r="3324" spans="4:4">
      <c r="D3324" s="552"/>
    </row>
    <row r="3325" spans="4:4">
      <c r="D3325" s="552"/>
    </row>
    <row r="3326" spans="4:4">
      <c r="D3326" s="552"/>
    </row>
    <row r="3327" spans="4:4">
      <c r="D3327" s="552"/>
    </row>
    <row r="3328" spans="4:4">
      <c r="D3328" s="552"/>
    </row>
    <row r="3329" spans="4:4">
      <c r="D3329" s="552"/>
    </row>
    <row r="3330" spans="4:4">
      <c r="D3330" s="552"/>
    </row>
    <row r="3331" spans="4:4">
      <c r="D3331" s="552"/>
    </row>
    <row r="3332" spans="4:4">
      <c r="D3332" s="552"/>
    </row>
    <row r="3333" spans="4:4">
      <c r="D3333" s="552"/>
    </row>
    <row r="3334" spans="4:4">
      <c r="D3334" s="552"/>
    </row>
    <row r="3335" spans="4:4">
      <c r="D3335" s="552"/>
    </row>
    <row r="3336" spans="4:4">
      <c r="D3336" s="552"/>
    </row>
    <row r="3337" spans="4:4">
      <c r="D3337" s="552"/>
    </row>
    <row r="3338" spans="4:4">
      <c r="D3338" s="552"/>
    </row>
    <row r="3339" spans="4:4">
      <c r="D3339" s="552"/>
    </row>
    <row r="3340" spans="4:4">
      <c r="D3340" s="552"/>
    </row>
    <row r="3341" spans="4:4">
      <c r="D3341" s="552"/>
    </row>
    <row r="3342" spans="4:4">
      <c r="D3342" s="552"/>
    </row>
    <row r="3343" spans="4:4">
      <c r="D3343" s="552"/>
    </row>
    <row r="3344" spans="4:4">
      <c r="D3344" s="552"/>
    </row>
    <row r="3345" spans="4:4">
      <c r="D3345" s="552"/>
    </row>
    <row r="3346" spans="4:4">
      <c r="D3346" s="552"/>
    </row>
    <row r="3347" spans="4:4">
      <c r="D3347" s="552"/>
    </row>
    <row r="3348" spans="4:4">
      <c r="D3348" s="552"/>
    </row>
    <row r="3349" spans="4:4">
      <c r="D3349" s="552"/>
    </row>
    <row r="3350" spans="4:4">
      <c r="D3350" s="552"/>
    </row>
    <row r="3351" spans="4:4">
      <c r="D3351" s="552"/>
    </row>
    <row r="3352" spans="4:4">
      <c r="D3352" s="552"/>
    </row>
    <row r="3353" spans="4:4">
      <c r="D3353" s="552"/>
    </row>
    <row r="3354" spans="4:4">
      <c r="D3354" s="552"/>
    </row>
    <row r="3355" spans="4:4">
      <c r="D3355" s="552"/>
    </row>
    <row r="3356" spans="4:4">
      <c r="D3356" s="552"/>
    </row>
    <row r="3357" spans="4:4">
      <c r="D3357" s="552"/>
    </row>
    <row r="3358" spans="4:4">
      <c r="D3358" s="552"/>
    </row>
    <row r="3359" spans="4:4">
      <c r="D3359" s="552"/>
    </row>
    <row r="3360" spans="4:4">
      <c r="D3360" s="552"/>
    </row>
    <row r="3361" spans="4:4">
      <c r="D3361" s="552"/>
    </row>
    <row r="3362" spans="4:4">
      <c r="D3362" s="552"/>
    </row>
    <row r="3363" spans="4:4">
      <c r="D3363" s="552"/>
    </row>
    <row r="3364" spans="4:4">
      <c r="D3364" s="552"/>
    </row>
    <row r="3365" spans="4:4">
      <c r="D3365" s="552"/>
    </row>
    <row r="3366" spans="4:4">
      <c r="D3366" s="552"/>
    </row>
    <row r="3367" spans="4:4">
      <c r="D3367" s="552"/>
    </row>
    <row r="3368" spans="4:4">
      <c r="D3368" s="552"/>
    </row>
    <row r="3369" spans="4:4">
      <c r="D3369" s="552"/>
    </row>
    <row r="3370" spans="4:4">
      <c r="D3370" s="552"/>
    </row>
    <row r="3371" spans="4:4">
      <c r="D3371" s="552"/>
    </row>
    <row r="3372" spans="4:4">
      <c r="D3372" s="552"/>
    </row>
    <row r="3373" spans="4:4">
      <c r="D3373" s="552"/>
    </row>
    <row r="3374" spans="4:4">
      <c r="D3374" s="552"/>
    </row>
    <row r="3375" spans="4:4">
      <c r="D3375" s="552"/>
    </row>
    <row r="3376" spans="4:4">
      <c r="D3376" s="552"/>
    </row>
    <row r="3377" spans="4:4">
      <c r="D3377" s="552"/>
    </row>
    <row r="3378" spans="4:4">
      <c r="D3378" s="552"/>
    </row>
    <row r="3379" spans="4:4">
      <c r="D3379" s="552"/>
    </row>
    <row r="3380" spans="4:4">
      <c r="D3380" s="552"/>
    </row>
    <row r="3381" spans="4:4">
      <c r="D3381" s="552"/>
    </row>
    <row r="3382" spans="4:4">
      <c r="D3382" s="552"/>
    </row>
    <row r="3383" spans="4:4">
      <c r="D3383" s="552"/>
    </row>
    <row r="3384" spans="4:4">
      <c r="D3384" s="552"/>
    </row>
    <row r="3385" spans="4:4">
      <c r="D3385" s="552"/>
    </row>
    <row r="3386" spans="4:4">
      <c r="D3386" s="552"/>
    </row>
    <row r="3387" spans="4:4">
      <c r="D3387" s="552"/>
    </row>
    <row r="3388" spans="4:4">
      <c r="D3388" s="552"/>
    </row>
    <row r="3389" spans="4:4">
      <c r="D3389" s="552"/>
    </row>
    <row r="3390" spans="4:4">
      <c r="D3390" s="552"/>
    </row>
    <row r="3391" spans="4:4">
      <c r="D3391" s="552"/>
    </row>
    <row r="3392" spans="4:4">
      <c r="D3392" s="552"/>
    </row>
    <row r="3393" spans="4:4">
      <c r="D3393" s="552"/>
    </row>
    <row r="3394" spans="4:4">
      <c r="D3394" s="552"/>
    </row>
    <row r="3395" spans="4:4">
      <c r="D3395" s="552"/>
    </row>
    <row r="3396" spans="4:4">
      <c r="D3396" s="552"/>
    </row>
    <row r="3397" spans="4:4">
      <c r="D3397" s="552"/>
    </row>
    <row r="3398" spans="4:4">
      <c r="D3398" s="552"/>
    </row>
    <row r="3399" spans="4:4">
      <c r="D3399" s="552"/>
    </row>
    <row r="3400" spans="4:4">
      <c r="D3400" s="552"/>
    </row>
    <row r="3401" spans="4:4">
      <c r="D3401" s="552"/>
    </row>
    <row r="3402" spans="4:4">
      <c r="D3402" s="552"/>
    </row>
    <row r="3403" spans="4:4">
      <c r="D3403" s="552"/>
    </row>
    <row r="3404" spans="4:4">
      <c r="D3404" s="552"/>
    </row>
    <row r="3405" spans="4:4">
      <c r="D3405" s="552"/>
    </row>
    <row r="3406" spans="4:4">
      <c r="D3406" s="552"/>
    </row>
    <row r="3407" spans="4:4">
      <c r="D3407" s="552"/>
    </row>
    <row r="3408" spans="4:4">
      <c r="D3408" s="552"/>
    </row>
    <row r="3409" spans="4:4">
      <c r="D3409" s="552"/>
    </row>
    <row r="3410" spans="4:4">
      <c r="D3410" s="552"/>
    </row>
    <row r="3411" spans="4:4">
      <c r="D3411" s="552"/>
    </row>
    <row r="3412" spans="4:4">
      <c r="D3412" s="552"/>
    </row>
    <row r="3413" spans="4:4">
      <c r="D3413" s="552"/>
    </row>
    <row r="3414" spans="4:4">
      <c r="D3414" s="552"/>
    </row>
    <row r="3415" spans="4:4">
      <c r="D3415" s="552"/>
    </row>
    <row r="3416" spans="4:4">
      <c r="D3416" s="552"/>
    </row>
    <row r="3417" spans="4:4">
      <c r="D3417" s="552"/>
    </row>
    <row r="3418" spans="4:4">
      <c r="D3418" s="552"/>
    </row>
    <row r="3419" spans="4:4">
      <c r="D3419" s="552"/>
    </row>
    <row r="3420" spans="4:4">
      <c r="D3420" s="552"/>
    </row>
    <row r="3421" spans="4:4">
      <c r="D3421" s="552"/>
    </row>
    <row r="3422" spans="4:4">
      <c r="D3422" s="552"/>
    </row>
    <row r="3423" spans="4:4">
      <c r="D3423" s="552"/>
    </row>
    <row r="3424" spans="4:4">
      <c r="D3424" s="552"/>
    </row>
    <row r="3425" spans="4:4">
      <c r="D3425" s="552"/>
    </row>
    <row r="3426" spans="4:4">
      <c r="D3426" s="552"/>
    </row>
    <row r="3427" spans="4:4">
      <c r="D3427" s="552"/>
    </row>
    <row r="3428" spans="4:4">
      <c r="D3428" s="552"/>
    </row>
    <row r="3429" spans="4:4">
      <c r="D3429" s="552"/>
    </row>
    <row r="3430" spans="4:4">
      <c r="D3430" s="552"/>
    </row>
    <row r="3431" spans="4:4">
      <c r="D3431" s="552"/>
    </row>
    <row r="3432" spans="4:4">
      <c r="D3432" s="552"/>
    </row>
    <row r="3433" spans="4:4">
      <c r="D3433" s="552"/>
    </row>
    <row r="3434" spans="4:4">
      <c r="D3434" s="552"/>
    </row>
    <row r="3435" spans="4:4">
      <c r="D3435" s="552"/>
    </row>
    <row r="3436" spans="4:4">
      <c r="D3436" s="552"/>
    </row>
    <row r="3437" spans="4:4">
      <c r="D3437" s="552"/>
    </row>
    <row r="3438" spans="4:4">
      <c r="D3438" s="552"/>
    </row>
    <row r="3439" spans="4:4">
      <c r="D3439" s="552"/>
    </row>
    <row r="3440" spans="4:4">
      <c r="D3440" s="552"/>
    </row>
    <row r="3441" spans="4:4">
      <c r="D3441" s="552"/>
    </row>
    <row r="3442" spans="4:4">
      <c r="D3442" s="552"/>
    </row>
    <row r="3443" spans="4:4">
      <c r="D3443" s="552"/>
    </row>
    <row r="3444" spans="4:4">
      <c r="D3444" s="552"/>
    </row>
    <row r="3445" spans="4:4">
      <c r="D3445" s="552"/>
    </row>
    <row r="3446" spans="4:4">
      <c r="D3446" s="552"/>
    </row>
    <row r="3447" spans="4:4">
      <c r="D3447" s="552"/>
    </row>
    <row r="3448" spans="4:4">
      <c r="D3448" s="552"/>
    </row>
    <row r="3449" spans="4:4">
      <c r="D3449" s="552"/>
    </row>
    <row r="3450" spans="4:4">
      <c r="D3450" s="552"/>
    </row>
    <row r="3451" spans="4:4">
      <c r="D3451" s="552"/>
    </row>
    <row r="3452" spans="4:4">
      <c r="D3452" s="552"/>
    </row>
    <row r="3453" spans="4:4">
      <c r="D3453" s="552"/>
    </row>
    <row r="3454" spans="4:4">
      <c r="D3454" s="552"/>
    </row>
    <row r="3455" spans="4:4">
      <c r="D3455" s="552"/>
    </row>
    <row r="3456" spans="4:4">
      <c r="D3456" s="552"/>
    </row>
    <row r="3457" spans="4:4">
      <c r="D3457" s="552"/>
    </row>
    <row r="3458" spans="4:4">
      <c r="D3458" s="552"/>
    </row>
    <row r="3459" spans="4:4">
      <c r="D3459" s="552"/>
    </row>
    <row r="3460" spans="4:4">
      <c r="D3460" s="552"/>
    </row>
    <row r="3461" spans="4:4">
      <c r="D3461" s="552"/>
    </row>
    <row r="3462" spans="4:4">
      <c r="D3462" s="552"/>
    </row>
    <row r="3463" spans="4:4">
      <c r="D3463" s="552"/>
    </row>
    <row r="3464" spans="4:4">
      <c r="D3464" s="552"/>
    </row>
    <row r="3465" spans="4:4">
      <c r="D3465" s="552"/>
    </row>
    <row r="3466" spans="4:4">
      <c r="D3466" s="552"/>
    </row>
    <row r="3467" spans="4:4">
      <c r="D3467" s="552"/>
    </row>
    <row r="3468" spans="4:4">
      <c r="D3468" s="552"/>
    </row>
    <row r="3469" spans="4:4">
      <c r="D3469" s="552"/>
    </row>
    <row r="3470" spans="4:4">
      <c r="D3470" s="552"/>
    </row>
    <row r="3471" spans="4:4">
      <c r="D3471" s="552"/>
    </row>
    <row r="3472" spans="4:4">
      <c r="D3472" s="552"/>
    </row>
    <row r="3473" spans="4:4">
      <c r="D3473" s="552"/>
    </row>
    <row r="3474" spans="4:4">
      <c r="D3474" s="552"/>
    </row>
    <row r="3475" spans="4:4">
      <c r="D3475" s="552"/>
    </row>
    <row r="3476" spans="4:4">
      <c r="D3476" s="552"/>
    </row>
    <row r="3477" spans="4:4">
      <c r="D3477" s="552"/>
    </row>
    <row r="3478" spans="4:4">
      <c r="D3478" s="552"/>
    </row>
    <row r="3479" spans="4:4">
      <c r="D3479" s="552"/>
    </row>
    <row r="3480" spans="4:4">
      <c r="D3480" s="552"/>
    </row>
    <row r="3481" spans="4:4">
      <c r="D3481" s="552"/>
    </row>
    <row r="3482" spans="4:4">
      <c r="D3482" s="552"/>
    </row>
    <row r="3483" spans="4:4">
      <c r="D3483" s="552"/>
    </row>
    <row r="3484" spans="4:4">
      <c r="D3484" s="552"/>
    </row>
    <row r="3485" spans="4:4">
      <c r="D3485" s="552"/>
    </row>
    <row r="3486" spans="4:4">
      <c r="D3486" s="552"/>
    </row>
    <row r="3487" spans="4:4">
      <c r="D3487" s="552"/>
    </row>
    <row r="3488" spans="4:4">
      <c r="D3488" s="552"/>
    </row>
    <row r="3489" spans="4:4">
      <c r="D3489" s="552"/>
    </row>
    <row r="3490" spans="4:4">
      <c r="D3490" s="552"/>
    </row>
    <row r="3491" spans="4:4">
      <c r="D3491" s="552"/>
    </row>
    <row r="3492" spans="4:4">
      <c r="D3492" s="552"/>
    </row>
    <row r="3493" spans="4:4">
      <c r="D3493" s="552"/>
    </row>
    <row r="3494" spans="4:4">
      <c r="D3494" s="552"/>
    </row>
    <row r="3495" spans="4:4">
      <c r="D3495" s="552"/>
    </row>
    <row r="3496" spans="4:4">
      <c r="D3496" s="552"/>
    </row>
    <row r="3497" spans="4:4">
      <c r="D3497" s="552"/>
    </row>
    <row r="3498" spans="4:4">
      <c r="D3498" s="552"/>
    </row>
    <row r="3499" spans="4:4">
      <c r="D3499" s="552"/>
    </row>
    <row r="3500" spans="4:4">
      <c r="D3500" s="552"/>
    </row>
    <row r="3501" spans="4:4">
      <c r="D3501" s="552"/>
    </row>
    <row r="3502" spans="4:4">
      <c r="D3502" s="552"/>
    </row>
    <row r="3503" spans="4:4">
      <c r="D3503" s="552"/>
    </row>
    <row r="3504" spans="4:4">
      <c r="D3504" s="552"/>
    </row>
    <row r="3505" spans="4:4">
      <c r="D3505" s="552"/>
    </row>
    <row r="3506" spans="4:4">
      <c r="D3506" s="552"/>
    </row>
    <row r="3507" spans="4:4">
      <c r="D3507" s="552"/>
    </row>
    <row r="3508" spans="4:4">
      <c r="D3508" s="552"/>
    </row>
    <row r="3509" spans="4:4">
      <c r="D3509" s="552"/>
    </row>
    <row r="3510" spans="4:4">
      <c r="D3510" s="552"/>
    </row>
    <row r="3511" spans="4:4">
      <c r="D3511" s="552"/>
    </row>
    <row r="3512" spans="4:4">
      <c r="D3512" s="552"/>
    </row>
    <row r="3513" spans="4:4">
      <c r="D3513" s="552"/>
    </row>
    <row r="3514" spans="4:4">
      <c r="D3514" s="552"/>
    </row>
    <row r="3515" spans="4:4">
      <c r="D3515" s="552"/>
    </row>
    <row r="3516" spans="4:4">
      <c r="D3516" s="552"/>
    </row>
    <row r="3517" spans="4:4">
      <c r="D3517" s="552"/>
    </row>
    <row r="3518" spans="4:4">
      <c r="D3518" s="552"/>
    </row>
    <row r="3519" spans="4:4">
      <c r="D3519" s="552"/>
    </row>
    <row r="3520" spans="4:4">
      <c r="D3520" s="552"/>
    </row>
    <row r="3521" spans="4:4">
      <c r="D3521" s="552"/>
    </row>
    <row r="3522" spans="4:4">
      <c r="D3522" s="552"/>
    </row>
    <row r="3523" spans="4:4">
      <c r="D3523" s="552"/>
    </row>
    <row r="3524" spans="4:4">
      <c r="D3524" s="552"/>
    </row>
    <row r="3525" spans="4:4">
      <c r="D3525" s="552"/>
    </row>
    <row r="3526" spans="4:4">
      <c r="D3526" s="552"/>
    </row>
    <row r="3527" spans="4:4">
      <c r="D3527" s="552"/>
    </row>
    <row r="3528" spans="4:4">
      <c r="D3528" s="552"/>
    </row>
    <row r="3529" spans="4:4">
      <c r="D3529" s="552"/>
    </row>
    <row r="3530" spans="4:4">
      <c r="D3530" s="552"/>
    </row>
    <row r="3531" spans="4:4">
      <c r="D3531" s="552"/>
    </row>
    <row r="3532" spans="4:4">
      <c r="D3532" s="552"/>
    </row>
    <row r="3533" spans="4:4">
      <c r="D3533" s="552"/>
    </row>
    <row r="3534" spans="4:4">
      <c r="D3534" s="552"/>
    </row>
    <row r="3535" spans="4:4">
      <c r="D3535" s="552"/>
    </row>
    <row r="3536" spans="4:4">
      <c r="D3536" s="552"/>
    </row>
    <row r="3537" spans="4:4">
      <c r="D3537" s="552"/>
    </row>
    <row r="3538" spans="4:4">
      <c r="D3538" s="552"/>
    </row>
    <row r="3539" spans="4:4">
      <c r="D3539" s="552"/>
    </row>
    <row r="3540" spans="4:4">
      <c r="D3540" s="552"/>
    </row>
    <row r="3541" spans="4:4">
      <c r="D3541" s="552"/>
    </row>
    <row r="3542" spans="4:4">
      <c r="D3542" s="552"/>
    </row>
    <row r="3543" spans="4:4">
      <c r="D3543" s="552"/>
    </row>
    <row r="3544" spans="4:4">
      <c r="D3544" s="552"/>
    </row>
    <row r="3545" spans="4:4">
      <c r="D3545" s="552"/>
    </row>
    <row r="3546" spans="4:4">
      <c r="D3546" s="552"/>
    </row>
    <row r="3547" spans="4:4">
      <c r="D3547" s="552"/>
    </row>
    <row r="3548" spans="4:4">
      <c r="D3548" s="552"/>
    </row>
    <row r="3549" spans="4:4">
      <c r="D3549" s="552"/>
    </row>
    <row r="3550" spans="4:4">
      <c r="D3550" s="552"/>
    </row>
    <row r="3551" spans="4:4">
      <c r="D3551" s="552"/>
    </row>
    <row r="3552" spans="4:4">
      <c r="D3552" s="552"/>
    </row>
    <row r="3553" spans="4:4">
      <c r="D3553" s="552"/>
    </row>
    <row r="3554" spans="4:4">
      <c r="D3554" s="552"/>
    </row>
    <row r="3555" spans="4:4">
      <c r="D3555" s="552"/>
    </row>
    <row r="3556" spans="4:4">
      <c r="D3556" s="552"/>
    </row>
    <row r="3557" spans="4:4">
      <c r="D3557" s="552"/>
    </row>
    <row r="3558" spans="4:4">
      <c r="D3558" s="552"/>
    </row>
    <row r="3559" spans="4:4">
      <c r="D3559" s="552"/>
    </row>
    <row r="3560" spans="4:4">
      <c r="D3560" s="552"/>
    </row>
    <row r="3561" spans="4:4">
      <c r="D3561" s="552"/>
    </row>
    <row r="3562" spans="4:4">
      <c r="D3562" s="552"/>
    </row>
    <row r="3563" spans="4:4">
      <c r="D3563" s="552"/>
    </row>
    <row r="3564" spans="4:4">
      <c r="D3564" s="552"/>
    </row>
    <row r="3565" spans="4:4">
      <c r="D3565" s="552"/>
    </row>
    <row r="3566" spans="4:4">
      <c r="D3566" s="552"/>
    </row>
    <row r="3567" spans="4:4">
      <c r="D3567" s="552"/>
    </row>
    <row r="3568" spans="4:4">
      <c r="D3568" s="552"/>
    </row>
    <row r="3569" spans="4:4">
      <c r="D3569" s="552"/>
    </row>
    <row r="3570" spans="4:4">
      <c r="D3570" s="552"/>
    </row>
    <row r="3571" spans="4:4">
      <c r="D3571" s="552"/>
    </row>
    <row r="3572" spans="4:4">
      <c r="D3572" s="552"/>
    </row>
    <row r="3573" spans="4:4">
      <c r="D3573" s="552"/>
    </row>
    <row r="3574" spans="4:4">
      <c r="D3574" s="552"/>
    </row>
    <row r="3575" spans="4:4">
      <c r="D3575" s="552"/>
    </row>
    <row r="3576" spans="4:4">
      <c r="D3576" s="552"/>
    </row>
    <row r="3577" spans="4:4">
      <c r="D3577" s="552"/>
    </row>
    <row r="3578" spans="4:4">
      <c r="D3578" s="552"/>
    </row>
    <row r="3579" spans="4:4">
      <c r="D3579" s="552"/>
    </row>
    <row r="3580" spans="4:4">
      <c r="D3580" s="552"/>
    </row>
    <row r="3581" spans="4:4">
      <c r="D3581" s="552"/>
    </row>
    <row r="3582" spans="4:4">
      <c r="D3582" s="552"/>
    </row>
    <row r="3583" spans="4:4">
      <c r="D3583" s="552"/>
    </row>
    <row r="3584" spans="4:4">
      <c r="D3584" s="552"/>
    </row>
    <row r="3585" spans="4:4">
      <c r="D3585" s="552"/>
    </row>
    <row r="3586" spans="4:4">
      <c r="D3586" s="552"/>
    </row>
    <row r="3587" spans="4:4">
      <c r="D3587" s="552"/>
    </row>
    <row r="3588" spans="4:4">
      <c r="D3588" s="552"/>
    </row>
    <row r="3589" spans="4:4">
      <c r="D3589" s="552"/>
    </row>
    <row r="3590" spans="4:4">
      <c r="D3590" s="552"/>
    </row>
    <row r="3591" spans="4:4">
      <c r="D3591" s="552"/>
    </row>
    <row r="3592" spans="4:4">
      <c r="D3592" s="552"/>
    </row>
    <row r="3593" spans="4:4">
      <c r="D3593" s="552"/>
    </row>
    <row r="3594" spans="4:4">
      <c r="D3594" s="552"/>
    </row>
    <row r="3595" spans="4:4">
      <c r="D3595" s="552"/>
    </row>
    <row r="3596" spans="4:4">
      <c r="D3596" s="552"/>
    </row>
    <row r="3597" spans="4:4">
      <c r="D3597" s="552"/>
    </row>
    <row r="3598" spans="4:4">
      <c r="D3598" s="552"/>
    </row>
    <row r="3599" spans="4:4">
      <c r="D3599" s="552"/>
    </row>
    <row r="3600" spans="4:4">
      <c r="D3600" s="552"/>
    </row>
    <row r="3601" spans="4:4">
      <c r="D3601" s="552"/>
    </row>
    <row r="3602" spans="4:4">
      <c r="D3602" s="552"/>
    </row>
    <row r="3603" spans="4:4">
      <c r="D3603" s="552"/>
    </row>
    <row r="3604" spans="4:4">
      <c r="D3604" s="552"/>
    </row>
    <row r="3605" spans="4:4">
      <c r="D3605" s="552"/>
    </row>
    <row r="3606" spans="4:4">
      <c r="D3606" s="552"/>
    </row>
    <row r="3607" spans="4:4">
      <c r="D3607" s="552"/>
    </row>
    <row r="3608" spans="4:4">
      <c r="D3608" s="552"/>
    </row>
    <row r="3609" spans="4:4">
      <c r="D3609" s="552"/>
    </row>
    <row r="3610" spans="4:4">
      <c r="D3610" s="552"/>
    </row>
    <row r="3611" spans="4:4">
      <c r="D3611" s="552"/>
    </row>
    <row r="3612" spans="4:4">
      <c r="D3612" s="552"/>
    </row>
    <row r="3613" spans="4:4">
      <c r="D3613" s="552"/>
    </row>
    <row r="3614" spans="4:4">
      <c r="D3614" s="552"/>
    </row>
    <row r="3615" spans="4:4">
      <c r="D3615" s="552"/>
    </row>
    <row r="3616" spans="4:4">
      <c r="D3616" s="552"/>
    </row>
    <row r="3617" spans="4:4">
      <c r="D3617" s="552"/>
    </row>
    <row r="3618" spans="4:4">
      <c r="D3618" s="552"/>
    </row>
    <row r="3619" spans="4:4">
      <c r="D3619" s="552"/>
    </row>
    <row r="3620" spans="4:4">
      <c r="D3620" s="552"/>
    </row>
    <row r="3621" spans="4:4">
      <c r="D3621" s="552"/>
    </row>
    <row r="3622" spans="4:4">
      <c r="D3622" s="552"/>
    </row>
    <row r="3623" spans="4:4">
      <c r="D3623" s="552"/>
    </row>
    <row r="3624" spans="4:4">
      <c r="D3624" s="552"/>
    </row>
    <row r="3625" spans="4:4">
      <c r="D3625" s="552"/>
    </row>
    <row r="3626" spans="4:4">
      <c r="D3626" s="552"/>
    </row>
    <row r="3627" spans="4:4">
      <c r="D3627" s="552"/>
    </row>
    <row r="3628" spans="4:4">
      <c r="D3628" s="552"/>
    </row>
    <row r="3629" spans="4:4">
      <c r="D3629" s="552"/>
    </row>
    <row r="3630" spans="4:4">
      <c r="D3630" s="552"/>
    </row>
    <row r="3631" spans="4:4">
      <c r="D3631" s="552"/>
    </row>
    <row r="3632" spans="4:4">
      <c r="D3632" s="552"/>
    </row>
    <row r="3633" spans="4:4">
      <c r="D3633" s="552"/>
    </row>
    <row r="3634" spans="4:4">
      <c r="D3634" s="552"/>
    </row>
    <row r="3635" spans="4:4">
      <c r="D3635" s="552"/>
    </row>
    <row r="3636" spans="4:4">
      <c r="D3636" s="552"/>
    </row>
    <row r="3637" spans="4:4">
      <c r="D3637" s="552"/>
    </row>
    <row r="3638" spans="4:4">
      <c r="D3638" s="552"/>
    </row>
    <row r="3639" spans="4:4">
      <c r="D3639" s="552"/>
    </row>
    <row r="3640" spans="4:4">
      <c r="D3640" s="552"/>
    </row>
    <row r="3641" spans="4:4">
      <c r="D3641" s="552"/>
    </row>
    <row r="3642" spans="4:4">
      <c r="D3642" s="552"/>
    </row>
    <row r="3643" spans="4:4">
      <c r="D3643" s="552"/>
    </row>
    <row r="3644" spans="4:4">
      <c r="D3644" s="552"/>
    </row>
    <row r="3645" spans="4:4">
      <c r="D3645" s="552"/>
    </row>
    <row r="3646" spans="4:4">
      <c r="D3646" s="552"/>
    </row>
    <row r="3647" spans="4:4">
      <c r="D3647" s="552"/>
    </row>
    <row r="3648" spans="4:4">
      <c r="D3648" s="552"/>
    </row>
    <row r="3649" spans="4:4">
      <c r="D3649" s="552"/>
    </row>
    <row r="3650" spans="4:4">
      <c r="D3650" s="552"/>
    </row>
    <row r="3651" spans="4:4">
      <c r="D3651" s="552"/>
    </row>
    <row r="3652" spans="4:4">
      <c r="D3652" s="552"/>
    </row>
    <row r="3653" spans="4:4">
      <c r="D3653" s="552"/>
    </row>
    <row r="3654" spans="4:4">
      <c r="D3654" s="552"/>
    </row>
    <row r="3655" spans="4:4">
      <c r="D3655" s="552"/>
    </row>
    <row r="3656" spans="4:4">
      <c r="D3656" s="552"/>
    </row>
    <row r="3657" spans="4:4">
      <c r="D3657" s="552"/>
    </row>
    <row r="3658" spans="4:4">
      <c r="D3658" s="552"/>
    </row>
    <row r="3659" spans="4:4">
      <c r="D3659" s="552"/>
    </row>
    <row r="3660" spans="4:4">
      <c r="D3660" s="552"/>
    </row>
    <row r="3661" spans="4:4">
      <c r="D3661" s="552"/>
    </row>
    <row r="3662" spans="4:4">
      <c r="D3662" s="552"/>
    </row>
    <row r="3663" spans="4:4">
      <c r="D3663" s="552"/>
    </row>
    <row r="3664" spans="4:4">
      <c r="D3664" s="552"/>
    </row>
    <row r="3665" spans="4:4">
      <c r="D3665" s="552"/>
    </row>
    <row r="3666" spans="4:4">
      <c r="D3666" s="552"/>
    </row>
    <row r="3667" spans="4:4">
      <c r="D3667" s="552"/>
    </row>
    <row r="3668" spans="4:4">
      <c r="D3668" s="552"/>
    </row>
    <row r="3669" spans="4:4">
      <c r="D3669" s="552"/>
    </row>
    <row r="3670" spans="4:4">
      <c r="D3670" s="552"/>
    </row>
    <row r="3671" spans="4:4">
      <c r="D3671" s="552"/>
    </row>
    <row r="3672" spans="4:4">
      <c r="D3672" s="552"/>
    </row>
    <row r="3673" spans="4:4">
      <c r="D3673" s="552"/>
    </row>
    <row r="3674" spans="4:4">
      <c r="D3674" s="552"/>
    </row>
    <row r="3675" spans="4:4">
      <c r="D3675" s="552"/>
    </row>
    <row r="3676" spans="4:4">
      <c r="D3676" s="552"/>
    </row>
    <row r="3677" spans="4:4">
      <c r="D3677" s="552"/>
    </row>
    <row r="3678" spans="4:4">
      <c r="D3678" s="552"/>
    </row>
    <row r="3679" spans="4:4">
      <c r="D3679" s="552"/>
    </row>
    <row r="3680" spans="4:4">
      <c r="D3680" s="552"/>
    </row>
    <row r="3681" spans="4:4">
      <c r="D3681" s="552"/>
    </row>
    <row r="3682" spans="4:4">
      <c r="D3682" s="552"/>
    </row>
    <row r="3683" spans="4:4">
      <c r="D3683" s="552"/>
    </row>
    <row r="3684" spans="4:4">
      <c r="D3684" s="552"/>
    </row>
    <row r="3685" spans="4:4">
      <c r="D3685" s="552"/>
    </row>
    <row r="3686" spans="4:4">
      <c r="D3686" s="552"/>
    </row>
    <row r="3687" spans="4:4">
      <c r="D3687" s="552"/>
    </row>
    <row r="3688" spans="4:4">
      <c r="D3688" s="552"/>
    </row>
    <row r="3689" spans="4:4">
      <c r="D3689" s="552"/>
    </row>
    <row r="3690" spans="4:4">
      <c r="D3690" s="552"/>
    </row>
    <row r="3691" spans="4:4">
      <c r="D3691" s="552"/>
    </row>
    <row r="3692" spans="4:4">
      <c r="D3692" s="552"/>
    </row>
    <row r="3693" spans="4:4">
      <c r="D3693" s="552"/>
    </row>
    <row r="3694" spans="4:4">
      <c r="D3694" s="552"/>
    </row>
    <row r="3695" spans="4:4">
      <c r="D3695" s="552"/>
    </row>
    <row r="3696" spans="4:4">
      <c r="D3696" s="552"/>
    </row>
    <row r="3697" spans="4:4">
      <c r="D3697" s="552"/>
    </row>
    <row r="3698" spans="4:4">
      <c r="D3698" s="552"/>
    </row>
    <row r="3699" spans="4:4">
      <c r="D3699" s="552"/>
    </row>
    <row r="3700" spans="4:4">
      <c r="D3700" s="552"/>
    </row>
    <row r="3701" spans="4:4">
      <c r="D3701" s="552"/>
    </row>
    <row r="3702" spans="4:4">
      <c r="D3702" s="552"/>
    </row>
    <row r="3703" spans="4:4">
      <c r="D3703" s="552"/>
    </row>
    <row r="3704" spans="4:4">
      <c r="D3704" s="552"/>
    </row>
    <row r="3705" spans="4:4">
      <c r="D3705" s="552"/>
    </row>
    <row r="3706" spans="4:4">
      <c r="D3706" s="552"/>
    </row>
    <row r="3707" spans="4:4">
      <c r="D3707" s="552"/>
    </row>
    <row r="3708" spans="4:4">
      <c r="D3708" s="552"/>
    </row>
    <row r="3709" spans="4:4">
      <c r="D3709" s="552"/>
    </row>
    <row r="3710" spans="4:4">
      <c r="D3710" s="552"/>
    </row>
    <row r="3711" spans="4:4">
      <c r="D3711" s="552"/>
    </row>
    <row r="3712" spans="4:4">
      <c r="D3712" s="552"/>
    </row>
    <row r="3713" spans="4:4">
      <c r="D3713" s="552"/>
    </row>
    <row r="3714" spans="4:4">
      <c r="D3714" s="552"/>
    </row>
    <row r="3715" spans="4:4">
      <c r="D3715" s="552"/>
    </row>
    <row r="3716" spans="4:4">
      <c r="D3716" s="552"/>
    </row>
    <row r="3717" spans="4:4">
      <c r="D3717" s="552"/>
    </row>
    <row r="3718" spans="4:4">
      <c r="D3718" s="552"/>
    </row>
    <row r="3719" spans="4:4">
      <c r="D3719" s="552"/>
    </row>
    <row r="3720" spans="4:4">
      <c r="D3720" s="552"/>
    </row>
    <row r="3721" spans="4:4">
      <c r="D3721" s="552"/>
    </row>
    <row r="3722" spans="4:4">
      <c r="D3722" s="552"/>
    </row>
    <row r="3723" spans="4:4">
      <c r="D3723" s="552"/>
    </row>
    <row r="3724" spans="4:4">
      <c r="D3724" s="552"/>
    </row>
    <row r="3725" spans="4:4">
      <c r="D3725" s="552"/>
    </row>
    <row r="3726" spans="4:4">
      <c r="D3726" s="552"/>
    </row>
    <row r="3727" spans="4:4">
      <c r="D3727" s="552"/>
    </row>
    <row r="3728" spans="4:4">
      <c r="D3728" s="552"/>
    </row>
    <row r="3729" spans="4:4">
      <c r="D3729" s="552"/>
    </row>
    <row r="3730" spans="4:4">
      <c r="D3730" s="552"/>
    </row>
    <row r="3731" spans="4:4">
      <c r="D3731" s="552"/>
    </row>
    <row r="3732" spans="4:4">
      <c r="D3732" s="552"/>
    </row>
    <row r="3733" spans="4:4">
      <c r="D3733" s="552"/>
    </row>
    <row r="3734" spans="4:4">
      <c r="D3734" s="552"/>
    </row>
    <row r="3735" spans="4:4">
      <c r="D3735" s="552"/>
    </row>
    <row r="3736" spans="4:4">
      <c r="D3736" s="552"/>
    </row>
    <row r="3737" spans="4:4">
      <c r="D3737" s="552"/>
    </row>
    <row r="3738" spans="4:4">
      <c r="D3738" s="552"/>
    </row>
    <row r="3739" spans="4:4">
      <c r="D3739" s="552"/>
    </row>
    <row r="3740" spans="4:4">
      <c r="D3740" s="552"/>
    </row>
    <row r="3741" spans="4:4">
      <c r="D3741" s="552"/>
    </row>
    <row r="3742" spans="4:4">
      <c r="D3742" s="552"/>
    </row>
    <row r="3743" spans="4:4">
      <c r="D3743" s="552"/>
    </row>
    <row r="3744" spans="4:4">
      <c r="D3744" s="552"/>
    </row>
    <row r="3745" spans="4:4">
      <c r="D3745" s="552"/>
    </row>
    <row r="3746" spans="4:4">
      <c r="D3746" s="552"/>
    </row>
    <row r="3747" spans="4:4">
      <c r="D3747" s="552"/>
    </row>
    <row r="3748" spans="4:4">
      <c r="D3748" s="552"/>
    </row>
    <row r="3749" spans="4:4">
      <c r="D3749" s="552"/>
    </row>
    <row r="3750" spans="4:4">
      <c r="D3750" s="552"/>
    </row>
    <row r="3751" spans="4:4">
      <c r="D3751" s="552"/>
    </row>
    <row r="3752" spans="4:4">
      <c r="D3752" s="552"/>
    </row>
    <row r="3753" spans="4:4">
      <c r="D3753" s="552"/>
    </row>
    <row r="3754" spans="4:4">
      <c r="D3754" s="552"/>
    </row>
    <row r="3755" spans="4:4">
      <c r="D3755" s="552"/>
    </row>
    <row r="3756" spans="4:4">
      <c r="D3756" s="552"/>
    </row>
    <row r="3757" spans="4:4">
      <c r="D3757" s="552"/>
    </row>
    <row r="3758" spans="4:4">
      <c r="D3758" s="552"/>
    </row>
    <row r="3759" spans="4:4">
      <c r="D3759" s="552"/>
    </row>
    <row r="3760" spans="4:4">
      <c r="D3760" s="552"/>
    </row>
    <row r="3761" spans="4:4">
      <c r="D3761" s="552"/>
    </row>
    <row r="3762" spans="4:4">
      <c r="D3762" s="552"/>
    </row>
    <row r="3763" spans="4:4">
      <c r="D3763" s="552"/>
    </row>
    <row r="3764" spans="4:4">
      <c r="D3764" s="552"/>
    </row>
    <row r="3765" spans="4:4">
      <c r="D3765" s="552"/>
    </row>
    <row r="3766" spans="4:4">
      <c r="D3766" s="552"/>
    </row>
    <row r="3767" spans="4:4">
      <c r="D3767" s="552"/>
    </row>
    <row r="3768" spans="4:4">
      <c r="D3768" s="552"/>
    </row>
    <row r="3769" spans="4:4">
      <c r="D3769" s="552"/>
    </row>
    <row r="3770" spans="4:4">
      <c r="D3770" s="552"/>
    </row>
    <row r="3771" spans="4:4">
      <c r="D3771" s="552"/>
    </row>
    <row r="3772" spans="4:4">
      <c r="D3772" s="552"/>
    </row>
    <row r="3773" spans="4:4">
      <c r="D3773" s="552"/>
    </row>
    <row r="3774" spans="4:4">
      <c r="D3774" s="552"/>
    </row>
    <row r="3775" spans="4:4">
      <c r="D3775" s="552"/>
    </row>
    <row r="3776" spans="4:4">
      <c r="D3776" s="552"/>
    </row>
    <row r="3777" spans="4:4">
      <c r="D3777" s="552"/>
    </row>
    <row r="3778" spans="4:4">
      <c r="D3778" s="552"/>
    </row>
    <row r="3779" spans="4:4">
      <c r="D3779" s="552"/>
    </row>
    <row r="3780" spans="4:4">
      <c r="D3780" s="552"/>
    </row>
    <row r="3781" spans="4:4">
      <c r="D3781" s="552"/>
    </row>
    <row r="3782" spans="4:4">
      <c r="D3782" s="552"/>
    </row>
    <row r="3783" spans="4:4">
      <c r="D3783" s="552"/>
    </row>
    <row r="3784" spans="4:4">
      <c r="D3784" s="552"/>
    </row>
    <row r="3785" spans="4:4">
      <c r="D3785" s="552"/>
    </row>
    <row r="3786" spans="4:4">
      <c r="D3786" s="552"/>
    </row>
    <row r="3787" spans="4:4">
      <c r="D3787" s="552"/>
    </row>
    <row r="3788" spans="4:4">
      <c r="D3788" s="552"/>
    </row>
    <row r="3789" spans="4:4">
      <c r="D3789" s="552"/>
    </row>
    <row r="3790" spans="4:4">
      <c r="D3790" s="552"/>
    </row>
    <row r="3791" spans="4:4">
      <c r="D3791" s="552"/>
    </row>
    <row r="3792" spans="4:4">
      <c r="D3792" s="552"/>
    </row>
    <row r="3793" spans="4:4">
      <c r="D3793" s="552"/>
    </row>
    <row r="3794" spans="4:4">
      <c r="D3794" s="552"/>
    </row>
    <row r="3795" spans="4:4">
      <c r="D3795" s="552"/>
    </row>
    <row r="3796" spans="4:4">
      <c r="D3796" s="552"/>
    </row>
    <row r="3797" spans="4:4">
      <c r="D3797" s="552"/>
    </row>
    <row r="3798" spans="4:4">
      <c r="D3798" s="552"/>
    </row>
    <row r="3799" spans="4:4">
      <c r="D3799" s="552"/>
    </row>
    <row r="3800" spans="4:4">
      <c r="D3800" s="552"/>
    </row>
    <row r="3801" spans="4:4">
      <c r="D3801" s="552"/>
    </row>
    <row r="3802" spans="4:4">
      <c r="D3802" s="552"/>
    </row>
    <row r="3803" spans="4:4">
      <c r="D3803" s="552"/>
    </row>
    <row r="3804" spans="4:4">
      <c r="D3804" s="552"/>
    </row>
    <row r="3805" spans="4:4">
      <c r="D3805" s="552"/>
    </row>
    <row r="3806" spans="4:4">
      <c r="D3806" s="552"/>
    </row>
    <row r="3807" spans="4:4">
      <c r="D3807" s="552"/>
    </row>
    <row r="3808" spans="4:4">
      <c r="D3808" s="552"/>
    </row>
    <row r="3809" spans="4:4">
      <c r="D3809" s="552"/>
    </row>
    <row r="3810" spans="4:4">
      <c r="D3810" s="552"/>
    </row>
    <row r="3811" spans="4:4">
      <c r="D3811" s="552"/>
    </row>
    <row r="3812" spans="4:4">
      <c r="D3812" s="552"/>
    </row>
    <row r="3813" spans="4:4">
      <c r="D3813" s="552"/>
    </row>
    <row r="3814" spans="4:4">
      <c r="D3814" s="552"/>
    </row>
    <row r="3815" spans="4:4">
      <c r="D3815" s="552"/>
    </row>
    <row r="3816" spans="4:4">
      <c r="D3816" s="552"/>
    </row>
    <row r="3817" spans="4:4">
      <c r="D3817" s="552"/>
    </row>
    <row r="3818" spans="4:4">
      <c r="D3818" s="552"/>
    </row>
    <row r="3819" spans="4:4">
      <c r="D3819" s="552"/>
    </row>
    <row r="3820" spans="4:4">
      <c r="D3820" s="552"/>
    </row>
    <row r="3821" spans="4:4">
      <c r="D3821" s="552"/>
    </row>
    <row r="3822" spans="4:4">
      <c r="D3822" s="552"/>
    </row>
    <row r="3823" spans="4:4">
      <c r="D3823" s="552"/>
    </row>
    <row r="3824" spans="4:4">
      <c r="D3824" s="552"/>
    </row>
    <row r="3825" spans="4:4">
      <c r="D3825" s="552"/>
    </row>
    <row r="3826" spans="4:4">
      <c r="D3826" s="552"/>
    </row>
    <row r="3827" spans="4:4">
      <c r="D3827" s="552"/>
    </row>
    <row r="3828" spans="4:4">
      <c r="D3828" s="552"/>
    </row>
    <row r="3829" spans="4:4">
      <c r="D3829" s="552"/>
    </row>
    <row r="3830" spans="4:4">
      <c r="D3830" s="552"/>
    </row>
    <row r="3831" spans="4:4">
      <c r="D3831" s="552"/>
    </row>
    <row r="3832" spans="4:4">
      <c r="D3832" s="552"/>
    </row>
    <row r="3833" spans="4:4">
      <c r="D3833" s="552"/>
    </row>
    <row r="3834" spans="4:4">
      <c r="D3834" s="552"/>
    </row>
    <row r="3835" spans="4:4">
      <c r="D3835" s="552"/>
    </row>
    <row r="3836" spans="4:4">
      <c r="D3836" s="552"/>
    </row>
    <row r="3837" spans="4:4">
      <c r="D3837" s="552"/>
    </row>
    <row r="3838" spans="4:4">
      <c r="D3838" s="552"/>
    </row>
    <row r="3839" spans="4:4">
      <c r="D3839" s="552"/>
    </row>
    <row r="3840" spans="4:4">
      <c r="D3840" s="552"/>
    </row>
    <row r="3841" spans="4:4">
      <c r="D3841" s="552"/>
    </row>
    <row r="3842" spans="4:4">
      <c r="D3842" s="552"/>
    </row>
    <row r="3843" spans="4:4">
      <c r="D3843" s="552"/>
    </row>
    <row r="3844" spans="4:4">
      <c r="D3844" s="552"/>
    </row>
    <row r="3845" spans="4:4">
      <c r="D3845" s="552"/>
    </row>
    <row r="3846" spans="4:4">
      <c r="D3846" s="552"/>
    </row>
    <row r="3847" spans="4:4">
      <c r="D3847" s="552"/>
    </row>
    <row r="3848" spans="4:4">
      <c r="D3848" s="552"/>
    </row>
    <row r="3849" spans="4:4">
      <c r="D3849" s="552"/>
    </row>
    <row r="3850" spans="4:4">
      <c r="D3850" s="552"/>
    </row>
    <row r="3851" spans="4:4">
      <c r="D3851" s="552"/>
    </row>
    <row r="3852" spans="4:4">
      <c r="D3852" s="552"/>
    </row>
    <row r="3853" spans="4:4">
      <c r="D3853" s="552"/>
    </row>
    <row r="3854" spans="4:4">
      <c r="D3854" s="552"/>
    </row>
    <row r="3855" spans="4:4">
      <c r="D3855" s="552"/>
    </row>
    <row r="3856" spans="4:4">
      <c r="D3856" s="552"/>
    </row>
    <row r="3857" spans="4:4">
      <c r="D3857" s="552"/>
    </row>
    <row r="3858" spans="4:4">
      <c r="D3858" s="552"/>
    </row>
    <row r="3859" spans="4:4">
      <c r="D3859" s="552"/>
    </row>
    <row r="3860" spans="4:4">
      <c r="D3860" s="552"/>
    </row>
    <row r="3861" spans="4:4">
      <c r="D3861" s="552"/>
    </row>
    <row r="3862" spans="4:4">
      <c r="D3862" s="552"/>
    </row>
    <row r="3863" spans="4:4">
      <c r="D3863" s="552"/>
    </row>
    <row r="3864" spans="4:4">
      <c r="D3864" s="552"/>
    </row>
    <row r="3865" spans="4:4">
      <c r="D3865" s="552"/>
    </row>
    <row r="3866" spans="4:4">
      <c r="D3866" s="552"/>
    </row>
    <row r="3867" spans="4:4">
      <c r="D3867" s="552"/>
    </row>
    <row r="3868" spans="4:4">
      <c r="D3868" s="552"/>
    </row>
    <row r="3869" spans="4:4">
      <c r="D3869" s="552"/>
    </row>
    <row r="3870" spans="4:4">
      <c r="D3870" s="552"/>
    </row>
    <row r="3871" spans="4:4">
      <c r="D3871" s="552"/>
    </row>
    <row r="3872" spans="4:4">
      <c r="D3872" s="552"/>
    </row>
    <row r="3873" spans="4:4">
      <c r="D3873" s="552"/>
    </row>
    <row r="3874" spans="4:4">
      <c r="D3874" s="552"/>
    </row>
    <row r="3875" spans="4:4">
      <c r="D3875" s="552"/>
    </row>
    <row r="3876" spans="4:4">
      <c r="D3876" s="552"/>
    </row>
    <row r="3877" spans="4:4">
      <c r="D3877" s="552"/>
    </row>
    <row r="3878" spans="4:4">
      <c r="D3878" s="552"/>
    </row>
    <row r="3879" spans="4:4">
      <c r="D3879" s="552"/>
    </row>
    <row r="3880" spans="4:4">
      <c r="D3880" s="552"/>
    </row>
    <row r="3881" spans="4:4">
      <c r="D3881" s="552"/>
    </row>
    <row r="3882" spans="4:4">
      <c r="D3882" s="552"/>
    </row>
    <row r="3883" spans="4:4">
      <c r="D3883" s="552"/>
    </row>
    <row r="3884" spans="4:4">
      <c r="D3884" s="552"/>
    </row>
    <row r="3885" spans="4:4">
      <c r="D3885" s="552"/>
    </row>
    <row r="3886" spans="4:4">
      <c r="D3886" s="552"/>
    </row>
    <row r="3887" spans="4:4">
      <c r="D3887" s="552"/>
    </row>
    <row r="3888" spans="4:4">
      <c r="D3888" s="552"/>
    </row>
    <row r="3889" spans="4:4">
      <c r="D3889" s="552"/>
    </row>
    <row r="3890" spans="4:4">
      <c r="D3890" s="552"/>
    </row>
    <row r="3891" spans="4:4">
      <c r="D3891" s="552"/>
    </row>
    <row r="3892" spans="4:4">
      <c r="D3892" s="552"/>
    </row>
    <row r="3893" spans="4:4">
      <c r="D3893" s="552"/>
    </row>
    <row r="3894" spans="4:4">
      <c r="D3894" s="552"/>
    </row>
    <row r="3895" spans="4:4">
      <c r="D3895" s="552"/>
    </row>
    <row r="3896" spans="4:4">
      <c r="D3896" s="552"/>
    </row>
    <row r="3897" spans="4:4">
      <c r="D3897" s="552"/>
    </row>
    <row r="3898" spans="4:4">
      <c r="D3898" s="552"/>
    </row>
    <row r="3899" spans="4:4">
      <c r="D3899" s="552"/>
    </row>
    <row r="3900" spans="4:4">
      <c r="D3900" s="552"/>
    </row>
    <row r="3901" spans="4:4">
      <c r="D3901" s="552"/>
    </row>
    <row r="3902" spans="4:4">
      <c r="D3902" s="552"/>
    </row>
    <row r="3903" spans="4:4">
      <c r="D3903" s="552"/>
    </row>
    <row r="3904" spans="4:4">
      <c r="D3904" s="552"/>
    </row>
    <row r="3905" spans="4:4">
      <c r="D3905" s="552"/>
    </row>
    <row r="3906" spans="4:4">
      <c r="D3906" s="552"/>
    </row>
    <row r="3907" spans="4:4">
      <c r="D3907" s="552"/>
    </row>
    <row r="3908" spans="4:4">
      <c r="D3908" s="552"/>
    </row>
    <row r="3909" spans="4:4">
      <c r="D3909" s="552"/>
    </row>
    <row r="3910" spans="4:4">
      <c r="D3910" s="552"/>
    </row>
    <row r="3911" spans="4:4">
      <c r="D3911" s="552"/>
    </row>
    <row r="3912" spans="4:4">
      <c r="D3912" s="552"/>
    </row>
    <row r="3913" spans="4:4">
      <c r="D3913" s="552"/>
    </row>
    <row r="3914" spans="4:4">
      <c r="D3914" s="552"/>
    </row>
    <row r="3915" spans="4:4">
      <c r="D3915" s="552"/>
    </row>
    <row r="3916" spans="4:4">
      <c r="D3916" s="552"/>
    </row>
    <row r="3917" spans="4:4">
      <c r="D3917" s="552"/>
    </row>
    <row r="3918" spans="4:4">
      <c r="D3918" s="552"/>
    </row>
    <row r="3919" spans="4:4">
      <c r="D3919" s="552"/>
    </row>
    <row r="3920" spans="4:4">
      <c r="D3920" s="552"/>
    </row>
    <row r="3921" spans="4:4">
      <c r="D3921" s="552"/>
    </row>
    <row r="3922" spans="4:4">
      <c r="D3922" s="552"/>
    </row>
    <row r="3923" spans="4:4">
      <c r="D3923" s="552"/>
    </row>
    <row r="3924" spans="4:4">
      <c r="D3924" s="552"/>
    </row>
    <row r="3925" spans="4:4">
      <c r="D3925" s="552"/>
    </row>
    <row r="3926" spans="4:4">
      <c r="D3926" s="552"/>
    </row>
    <row r="3927" spans="4:4">
      <c r="D3927" s="552"/>
    </row>
    <row r="3928" spans="4:4">
      <c r="D3928" s="552"/>
    </row>
    <row r="3929" spans="4:4">
      <c r="D3929" s="552"/>
    </row>
    <row r="3930" spans="4:4">
      <c r="D3930" s="552"/>
    </row>
    <row r="3931" spans="4:4">
      <c r="D3931" s="552"/>
    </row>
    <row r="3932" spans="4:4">
      <c r="D3932" s="552"/>
    </row>
    <row r="3933" spans="4:4">
      <c r="D3933" s="552"/>
    </row>
    <row r="3934" spans="4:4">
      <c r="D3934" s="552"/>
    </row>
    <row r="3935" spans="4:4">
      <c r="D3935" s="552"/>
    </row>
    <row r="3936" spans="4:4">
      <c r="D3936" s="552"/>
    </row>
    <row r="3937" spans="4:4">
      <c r="D3937" s="552"/>
    </row>
    <row r="3938" spans="4:4">
      <c r="D3938" s="552"/>
    </row>
    <row r="3939" spans="4:4">
      <c r="D3939" s="552"/>
    </row>
    <row r="3940" spans="4:4">
      <c r="D3940" s="552"/>
    </row>
    <row r="3941" spans="4:4">
      <c r="D3941" s="552"/>
    </row>
    <row r="3942" spans="4:4">
      <c r="D3942" s="552"/>
    </row>
    <row r="3943" spans="4:4">
      <c r="D3943" s="552"/>
    </row>
    <row r="3944" spans="4:4">
      <c r="D3944" s="552"/>
    </row>
    <row r="3945" spans="4:4">
      <c r="D3945" s="552"/>
    </row>
    <row r="3946" spans="4:4">
      <c r="D3946" s="552"/>
    </row>
    <row r="3947" spans="4:4">
      <c r="D3947" s="552"/>
    </row>
    <row r="3948" spans="4:4">
      <c r="D3948" s="552"/>
    </row>
    <row r="3949" spans="4:4">
      <c r="D3949" s="552"/>
    </row>
    <row r="3950" spans="4:4">
      <c r="D3950" s="552"/>
    </row>
    <row r="3951" spans="4:4">
      <c r="D3951" s="552"/>
    </row>
    <row r="3952" spans="4:4">
      <c r="D3952" s="552"/>
    </row>
    <row r="3953" spans="4:4">
      <c r="D3953" s="552"/>
    </row>
    <row r="3954" spans="4:4">
      <c r="D3954" s="552"/>
    </row>
    <row r="3955" spans="4:4">
      <c r="D3955" s="552"/>
    </row>
    <row r="3956" spans="4:4">
      <c r="D3956" s="552"/>
    </row>
    <row r="3957" spans="4:4">
      <c r="D3957" s="552"/>
    </row>
    <row r="3958" spans="4:4">
      <c r="D3958" s="552"/>
    </row>
    <row r="3959" spans="4:4">
      <c r="D3959" s="552"/>
    </row>
    <row r="3960" spans="4:4">
      <c r="D3960" s="552"/>
    </row>
    <row r="3961" spans="4:4">
      <c r="D3961" s="552"/>
    </row>
    <row r="3962" spans="4:4">
      <c r="D3962" s="552"/>
    </row>
    <row r="3963" spans="4:4">
      <c r="D3963" s="552"/>
    </row>
    <row r="3964" spans="4:4">
      <c r="D3964" s="552"/>
    </row>
    <row r="3965" spans="4:4">
      <c r="D3965" s="552"/>
    </row>
    <row r="3966" spans="4:4">
      <c r="D3966" s="552"/>
    </row>
    <row r="3967" spans="4:4">
      <c r="D3967" s="552"/>
    </row>
    <row r="3968" spans="4:4">
      <c r="D3968" s="552"/>
    </row>
    <row r="3969" spans="4:4">
      <c r="D3969" s="552"/>
    </row>
    <row r="3970" spans="4:4">
      <c r="D3970" s="552"/>
    </row>
    <row r="3971" spans="4:4">
      <c r="D3971" s="552"/>
    </row>
    <row r="3972" spans="4:4">
      <c r="D3972" s="552"/>
    </row>
    <row r="3973" spans="4:4">
      <c r="D3973" s="552"/>
    </row>
    <row r="3974" spans="4:4">
      <c r="D3974" s="552"/>
    </row>
    <row r="3975" spans="4:4">
      <c r="D3975" s="552"/>
    </row>
    <row r="3976" spans="4:4">
      <c r="D3976" s="552"/>
    </row>
    <row r="3977" spans="4:4">
      <c r="D3977" s="552"/>
    </row>
    <row r="3978" spans="4:4">
      <c r="D3978" s="552"/>
    </row>
    <row r="3979" spans="4:4">
      <c r="D3979" s="552"/>
    </row>
    <row r="3980" spans="4:4">
      <c r="D3980" s="552"/>
    </row>
    <row r="3981" spans="4:4">
      <c r="D3981" s="552"/>
    </row>
    <row r="3982" spans="4:4">
      <c r="D3982" s="552"/>
    </row>
    <row r="3983" spans="4:4">
      <c r="D3983" s="552"/>
    </row>
    <row r="3984" spans="4:4">
      <c r="D3984" s="552"/>
    </row>
    <row r="3985" spans="4:4">
      <c r="D3985" s="552"/>
    </row>
    <row r="3986" spans="4:4">
      <c r="D3986" s="552"/>
    </row>
    <row r="3987" spans="4:4">
      <c r="D3987" s="552"/>
    </row>
    <row r="3988" spans="4:4">
      <c r="D3988" s="552"/>
    </row>
    <row r="3989" spans="4:4">
      <c r="D3989" s="552"/>
    </row>
    <row r="3990" spans="4:4">
      <c r="D3990" s="552"/>
    </row>
    <row r="3991" spans="4:4">
      <c r="D3991" s="552"/>
    </row>
    <row r="3992" spans="4:4">
      <c r="D3992" s="552"/>
    </row>
    <row r="3993" spans="4:4">
      <c r="D3993" s="552"/>
    </row>
    <row r="3994" spans="4:4">
      <c r="D3994" s="552"/>
    </row>
    <row r="3995" spans="4:4">
      <c r="D3995" s="552"/>
    </row>
    <row r="3996" spans="4:4">
      <c r="D3996" s="552"/>
    </row>
    <row r="3997" spans="4:4">
      <c r="D3997" s="552"/>
    </row>
    <row r="3998" spans="4:4">
      <c r="D3998" s="552"/>
    </row>
    <row r="3999" spans="4:4">
      <c r="D3999" s="552"/>
    </row>
    <row r="4000" spans="4:4">
      <c r="D4000" s="552"/>
    </row>
    <row r="4001" spans="4:4">
      <c r="D4001" s="552"/>
    </row>
    <row r="4002" spans="4:4">
      <c r="D4002" s="552"/>
    </row>
    <row r="4003" spans="4:4">
      <c r="D4003" s="552"/>
    </row>
    <row r="4004" spans="4:4">
      <c r="D4004" s="552"/>
    </row>
    <row r="4005" spans="4:4">
      <c r="D4005" s="552"/>
    </row>
    <row r="4006" spans="4:4">
      <c r="D4006" s="552"/>
    </row>
    <row r="4007" spans="4:4">
      <c r="D4007" s="552"/>
    </row>
    <row r="4008" spans="4:4">
      <c r="D4008" s="552"/>
    </row>
    <row r="4009" spans="4:4">
      <c r="D4009" s="552"/>
    </row>
    <row r="4010" spans="4:4">
      <c r="D4010" s="552"/>
    </row>
    <row r="4011" spans="4:4">
      <c r="D4011" s="552"/>
    </row>
    <row r="4012" spans="4:4">
      <c r="D4012" s="552"/>
    </row>
    <row r="4013" spans="4:4">
      <c r="D4013" s="552"/>
    </row>
    <row r="4014" spans="4:4">
      <c r="D4014" s="552"/>
    </row>
    <row r="4015" spans="4:4">
      <c r="D4015" s="552"/>
    </row>
    <row r="4016" spans="4:4">
      <c r="D4016" s="552"/>
    </row>
    <row r="4017" spans="4:4">
      <c r="D4017" s="552"/>
    </row>
    <row r="4018" spans="4:4">
      <c r="D4018" s="552"/>
    </row>
    <row r="4019" spans="4:4">
      <c r="D4019" s="552"/>
    </row>
    <row r="4020" spans="4:4">
      <c r="D4020" s="552"/>
    </row>
    <row r="4021" spans="4:4">
      <c r="D4021" s="552"/>
    </row>
    <row r="4022" spans="4:4">
      <c r="D4022" s="552"/>
    </row>
    <row r="4023" spans="4:4">
      <c r="D4023" s="552"/>
    </row>
    <row r="4024" spans="4:4">
      <c r="D4024" s="552"/>
    </row>
    <row r="4025" spans="4:4">
      <c r="D4025" s="552"/>
    </row>
    <row r="4026" spans="4:4">
      <c r="D4026" s="552"/>
    </row>
    <row r="4027" spans="4:4">
      <c r="D4027" s="552"/>
    </row>
    <row r="4028" spans="4:4">
      <c r="D4028" s="552"/>
    </row>
    <row r="4029" spans="4:4">
      <c r="D4029" s="552"/>
    </row>
    <row r="4030" spans="4:4">
      <c r="D4030" s="552"/>
    </row>
    <row r="4031" spans="4:4">
      <c r="D4031" s="552"/>
    </row>
    <row r="4032" spans="4:4">
      <c r="D4032" s="552"/>
    </row>
    <row r="4033" spans="4:4">
      <c r="D4033" s="552"/>
    </row>
    <row r="4034" spans="4:4">
      <c r="D4034" s="552"/>
    </row>
    <row r="4035" spans="4:4">
      <c r="D4035" s="552"/>
    </row>
    <row r="4036" spans="4:4">
      <c r="D4036" s="552"/>
    </row>
    <row r="4037" spans="4:4">
      <c r="D4037" s="552"/>
    </row>
    <row r="4038" spans="4:4">
      <c r="D4038" s="552"/>
    </row>
    <row r="4039" spans="4:4">
      <c r="D4039" s="552"/>
    </row>
    <row r="4040" spans="4:4">
      <c r="D4040" s="552"/>
    </row>
    <row r="4041" spans="4:4">
      <c r="D4041" s="552"/>
    </row>
    <row r="4042" spans="4:4">
      <c r="D4042" s="552"/>
    </row>
    <row r="4043" spans="4:4">
      <c r="D4043" s="552"/>
    </row>
    <row r="4044" spans="4:4">
      <c r="D4044" s="552"/>
    </row>
    <row r="4045" spans="4:4">
      <c r="D4045" s="552"/>
    </row>
    <row r="4046" spans="4:4">
      <c r="D4046" s="552"/>
    </row>
    <row r="4047" spans="4:4">
      <c r="D4047" s="552"/>
    </row>
    <row r="4048" spans="4:4">
      <c r="D4048" s="552"/>
    </row>
    <row r="4049" spans="4:4">
      <c r="D4049" s="552"/>
    </row>
    <row r="4050" spans="4:4">
      <c r="D4050" s="552"/>
    </row>
    <row r="4051" spans="4:4">
      <c r="D4051" s="552"/>
    </row>
    <row r="4052" spans="4:4">
      <c r="D4052" s="552"/>
    </row>
    <row r="4053" spans="4:4">
      <c r="D4053" s="552"/>
    </row>
    <row r="4054" spans="4:4">
      <c r="D4054" s="552"/>
    </row>
    <row r="4055" spans="4:4">
      <c r="D4055" s="552"/>
    </row>
    <row r="4056" spans="4:4">
      <c r="D4056" s="552"/>
    </row>
    <row r="4057" spans="4:4">
      <c r="D4057" s="552"/>
    </row>
    <row r="4058" spans="4:4">
      <c r="D4058" s="552"/>
    </row>
    <row r="4059" spans="4:4">
      <c r="D4059" s="552"/>
    </row>
    <row r="4060" spans="4:4">
      <c r="D4060" s="552"/>
    </row>
    <row r="4061" spans="4:4">
      <c r="D4061" s="552"/>
    </row>
    <row r="4062" spans="4:4">
      <c r="D4062" s="552"/>
    </row>
    <row r="4063" spans="4:4">
      <c r="D4063" s="552"/>
    </row>
    <row r="4064" spans="4:4">
      <c r="D4064" s="552"/>
    </row>
    <row r="4065" spans="4:4">
      <c r="D4065" s="552"/>
    </row>
    <row r="4066" spans="4:4">
      <c r="D4066" s="552"/>
    </row>
    <row r="4067" spans="4:4">
      <c r="D4067" s="552"/>
    </row>
    <row r="4068" spans="4:4">
      <c r="D4068" s="552"/>
    </row>
    <row r="4069" spans="4:4">
      <c r="D4069" s="552"/>
    </row>
    <row r="4070" spans="4:4">
      <c r="D4070" s="552"/>
    </row>
    <row r="4071" spans="4:4">
      <c r="D4071" s="552"/>
    </row>
    <row r="4072" spans="4:4">
      <c r="D4072" s="552"/>
    </row>
    <row r="4073" spans="4:4">
      <c r="D4073" s="552"/>
    </row>
    <row r="4074" spans="4:4">
      <c r="D4074" s="552"/>
    </row>
    <row r="4075" spans="4:4">
      <c r="D4075" s="552"/>
    </row>
    <row r="4076" spans="4:4">
      <c r="D4076" s="552"/>
    </row>
    <row r="4077" spans="4:4">
      <c r="D4077" s="552"/>
    </row>
    <row r="4078" spans="4:4">
      <c r="D4078" s="552"/>
    </row>
    <row r="4079" spans="4:4">
      <c r="D4079" s="552"/>
    </row>
    <row r="4080" spans="4:4">
      <c r="D4080" s="552"/>
    </row>
    <row r="4081" spans="4:4">
      <c r="D4081" s="552"/>
    </row>
    <row r="4082" spans="4:4">
      <c r="D4082" s="552"/>
    </row>
    <row r="4083" spans="4:4">
      <c r="D4083" s="552"/>
    </row>
    <row r="4084" spans="4:4">
      <c r="D4084" s="552"/>
    </row>
    <row r="4085" spans="4:4">
      <c r="D4085" s="552"/>
    </row>
    <row r="4086" spans="4:4">
      <c r="D4086" s="552"/>
    </row>
    <row r="4087" spans="4:4">
      <c r="D4087" s="552"/>
    </row>
    <row r="4088" spans="4:4">
      <c r="D4088" s="552"/>
    </row>
    <row r="4089" spans="4:4">
      <c r="D4089" s="552"/>
    </row>
    <row r="4090" spans="4:4">
      <c r="D4090" s="552"/>
    </row>
    <row r="4091" spans="4:4">
      <c r="D4091" s="552"/>
    </row>
    <row r="4092" spans="4:4">
      <c r="D4092" s="552"/>
    </row>
    <row r="4093" spans="4:4">
      <c r="D4093" s="552"/>
    </row>
    <row r="4094" spans="4:4">
      <c r="D4094" s="552"/>
    </row>
    <row r="4095" spans="4:4">
      <c r="D4095" s="552"/>
    </row>
    <row r="4096" spans="4:4">
      <c r="D4096" s="552"/>
    </row>
    <row r="4097" spans="4:4">
      <c r="D4097" s="552"/>
    </row>
    <row r="4098" spans="4:4">
      <c r="D4098" s="552"/>
    </row>
    <row r="4099" spans="4:4">
      <c r="D4099" s="552"/>
    </row>
    <row r="4100" spans="4:4">
      <c r="D4100" s="552"/>
    </row>
    <row r="4101" spans="4:4">
      <c r="D4101" s="552"/>
    </row>
    <row r="4102" spans="4:4">
      <c r="D4102" s="552"/>
    </row>
    <row r="4103" spans="4:4">
      <c r="D4103" s="552"/>
    </row>
    <row r="4104" spans="4:4">
      <c r="D4104" s="552"/>
    </row>
    <row r="4105" spans="4:4">
      <c r="D4105" s="552"/>
    </row>
    <row r="4106" spans="4:4">
      <c r="D4106" s="552"/>
    </row>
    <row r="4107" spans="4:4">
      <c r="D4107" s="552"/>
    </row>
    <row r="4108" spans="4:4">
      <c r="D4108" s="552"/>
    </row>
    <row r="4109" spans="4:4">
      <c r="D4109" s="552"/>
    </row>
    <row r="4110" spans="4:4">
      <c r="D4110" s="552"/>
    </row>
    <row r="4111" spans="4:4">
      <c r="D4111" s="552"/>
    </row>
    <row r="4112" spans="4:4">
      <c r="D4112" s="552"/>
    </row>
    <row r="4113" spans="4:4">
      <c r="D4113" s="552"/>
    </row>
    <row r="4114" spans="4:4">
      <c r="D4114" s="552"/>
    </row>
    <row r="4115" spans="4:4">
      <c r="D4115" s="552"/>
    </row>
    <row r="4116" spans="4:4">
      <c r="D4116" s="552"/>
    </row>
    <row r="4117" spans="4:4">
      <c r="D4117" s="552"/>
    </row>
    <row r="4118" spans="4:4">
      <c r="D4118" s="552"/>
    </row>
    <row r="4119" spans="4:4">
      <c r="D4119" s="552"/>
    </row>
    <row r="4120" spans="4:4">
      <c r="D4120" s="552"/>
    </row>
    <row r="4121" spans="4:4">
      <c r="D4121" s="552"/>
    </row>
    <row r="4122" spans="4:4">
      <c r="D4122" s="552"/>
    </row>
    <row r="4123" spans="4:4">
      <c r="D4123" s="552"/>
    </row>
    <row r="4124" spans="4:4">
      <c r="D4124" s="552"/>
    </row>
    <row r="4125" spans="4:4">
      <c r="D4125" s="552"/>
    </row>
    <row r="4126" spans="4:4">
      <c r="D4126" s="552"/>
    </row>
    <row r="4127" spans="4:4">
      <c r="D4127" s="552"/>
    </row>
    <row r="4128" spans="4:4">
      <c r="D4128" s="552"/>
    </row>
    <row r="4129" spans="4:4">
      <c r="D4129" s="552"/>
    </row>
    <row r="4130" spans="4:4">
      <c r="D4130" s="552"/>
    </row>
    <row r="4131" spans="4:4">
      <c r="D4131" s="552"/>
    </row>
    <row r="4132" spans="4:4">
      <c r="D4132" s="552"/>
    </row>
    <row r="4133" spans="4:4">
      <c r="D4133" s="552"/>
    </row>
    <row r="4134" spans="4:4">
      <c r="D4134" s="552"/>
    </row>
    <row r="4135" spans="4:4">
      <c r="D4135" s="552"/>
    </row>
    <row r="4136" spans="4:4">
      <c r="D4136" s="552"/>
    </row>
    <row r="4137" spans="4:4">
      <c r="D4137" s="552"/>
    </row>
    <row r="4138" spans="4:4">
      <c r="D4138" s="552"/>
    </row>
    <row r="4139" spans="4:4">
      <c r="D4139" s="552"/>
    </row>
    <row r="4140" spans="4:4">
      <c r="D4140" s="552"/>
    </row>
    <row r="4141" spans="4:4">
      <c r="D4141" s="552"/>
    </row>
    <row r="4142" spans="4:4">
      <c r="D4142" s="552"/>
    </row>
    <row r="4143" spans="4:4">
      <c r="D4143" s="552"/>
    </row>
    <row r="4144" spans="4:4">
      <c r="D4144" s="552"/>
    </row>
    <row r="4145" spans="4:4">
      <c r="D4145" s="552"/>
    </row>
    <row r="4146" spans="4:4">
      <c r="D4146" s="552"/>
    </row>
    <row r="4147" spans="4:4">
      <c r="D4147" s="552"/>
    </row>
    <row r="4148" spans="4:4">
      <c r="D4148" s="552"/>
    </row>
    <row r="4149" spans="4:4">
      <c r="D4149" s="552"/>
    </row>
    <row r="4150" spans="4:4">
      <c r="D4150" s="552"/>
    </row>
    <row r="4151" spans="4:4">
      <c r="D4151" s="552"/>
    </row>
    <row r="4152" spans="4:4">
      <c r="D4152" s="552"/>
    </row>
    <row r="4153" spans="4:4">
      <c r="D4153" s="552"/>
    </row>
    <row r="4154" spans="4:4">
      <c r="D4154" s="552"/>
    </row>
    <row r="4155" spans="4:4">
      <c r="D4155" s="552"/>
    </row>
    <row r="4156" spans="4:4">
      <c r="D4156" s="552"/>
    </row>
    <row r="4157" spans="4:4">
      <c r="D4157" s="552"/>
    </row>
    <row r="4158" spans="4:4">
      <c r="D4158" s="552"/>
    </row>
    <row r="4159" spans="4:4">
      <c r="D4159" s="552"/>
    </row>
    <row r="4160" spans="4:4">
      <c r="D4160" s="552"/>
    </row>
    <row r="4161" spans="4:4">
      <c r="D4161" s="552"/>
    </row>
    <row r="4162" spans="4:4">
      <c r="D4162" s="552"/>
    </row>
    <row r="4163" spans="4:4">
      <c r="D4163" s="552"/>
    </row>
    <row r="4164" spans="4:4">
      <c r="D4164" s="552"/>
    </row>
    <row r="4165" spans="4:4">
      <c r="D4165" s="552"/>
    </row>
    <row r="4166" spans="4:4">
      <c r="D4166" s="552"/>
    </row>
    <row r="4167" spans="4:4">
      <c r="D4167" s="552"/>
    </row>
    <row r="4168" spans="4:4">
      <c r="D4168" s="552"/>
    </row>
    <row r="4169" spans="4:4">
      <c r="D4169" s="552"/>
    </row>
    <row r="4170" spans="4:4">
      <c r="D4170" s="552"/>
    </row>
    <row r="4171" spans="4:4">
      <c r="D4171" s="552"/>
    </row>
    <row r="4172" spans="4:4">
      <c r="D4172" s="552"/>
    </row>
    <row r="4173" spans="4:4">
      <c r="D4173" s="552"/>
    </row>
    <row r="4174" spans="4:4">
      <c r="D4174" s="552"/>
    </row>
    <row r="4175" spans="4:4">
      <c r="D4175" s="552"/>
    </row>
    <row r="4176" spans="4:4">
      <c r="D4176" s="552"/>
    </row>
    <row r="4177" spans="4:4">
      <c r="D4177" s="552"/>
    </row>
    <row r="4178" spans="4:4">
      <c r="D4178" s="552"/>
    </row>
    <row r="4179" spans="4:4">
      <c r="D4179" s="552"/>
    </row>
    <row r="4180" spans="4:4">
      <c r="D4180" s="552"/>
    </row>
    <row r="4181" spans="4:4">
      <c r="D4181" s="552"/>
    </row>
    <row r="4182" spans="4:4">
      <c r="D4182" s="552"/>
    </row>
    <row r="4183" spans="4:4">
      <c r="D4183" s="552"/>
    </row>
    <row r="4184" spans="4:4">
      <c r="D4184" s="552"/>
    </row>
    <row r="4185" spans="4:4">
      <c r="D4185" s="552"/>
    </row>
    <row r="4186" spans="4:4">
      <c r="D4186" s="552"/>
    </row>
    <row r="4187" spans="4:4">
      <c r="D4187" s="552"/>
    </row>
    <row r="4188" spans="4:4">
      <c r="D4188" s="552"/>
    </row>
    <row r="4189" spans="4:4">
      <c r="D4189" s="552"/>
    </row>
    <row r="4190" spans="4:4">
      <c r="D4190" s="552"/>
    </row>
    <row r="4191" spans="4:4">
      <c r="D4191" s="552"/>
    </row>
    <row r="4192" spans="4:4">
      <c r="D4192" s="552"/>
    </row>
    <row r="4193" spans="4:4">
      <c r="D4193" s="552"/>
    </row>
    <row r="4194" spans="4:4">
      <c r="D4194" s="552"/>
    </row>
    <row r="4195" spans="4:4">
      <c r="D4195" s="552"/>
    </row>
    <row r="4196" spans="4:4">
      <c r="D4196" s="552"/>
    </row>
    <row r="4197" spans="4:4">
      <c r="D4197" s="552"/>
    </row>
    <row r="4198" spans="4:4">
      <c r="D4198" s="552"/>
    </row>
    <row r="4199" spans="4:4">
      <c r="D4199" s="552"/>
    </row>
    <row r="4200" spans="4:4">
      <c r="D4200" s="552"/>
    </row>
    <row r="4201" spans="4:4">
      <c r="D4201" s="552"/>
    </row>
    <row r="4202" spans="4:4">
      <c r="D4202" s="552"/>
    </row>
    <row r="4203" spans="4:4">
      <c r="D4203" s="552"/>
    </row>
    <row r="4204" spans="4:4">
      <c r="D4204" s="552"/>
    </row>
    <row r="4205" spans="4:4">
      <c r="D4205" s="552"/>
    </row>
    <row r="4206" spans="4:4">
      <c r="D4206" s="552"/>
    </row>
    <row r="4207" spans="4:4">
      <c r="D4207" s="552"/>
    </row>
    <row r="4208" spans="4:4">
      <c r="D4208" s="552"/>
    </row>
    <row r="4209" spans="4:4">
      <c r="D4209" s="552"/>
    </row>
    <row r="4210" spans="4:4">
      <c r="D4210" s="552"/>
    </row>
    <row r="4211" spans="4:4">
      <c r="D4211" s="552"/>
    </row>
    <row r="4212" spans="4:4">
      <c r="D4212" s="552"/>
    </row>
    <row r="4213" spans="4:4">
      <c r="D4213" s="552"/>
    </row>
    <row r="4214" spans="4:4">
      <c r="D4214" s="552"/>
    </row>
    <row r="4215" spans="4:4">
      <c r="D4215" s="552"/>
    </row>
    <row r="4216" spans="4:4">
      <c r="D4216" s="552"/>
    </row>
    <row r="4217" spans="4:4">
      <c r="D4217" s="552"/>
    </row>
    <row r="4218" spans="4:4">
      <c r="D4218" s="552"/>
    </row>
    <row r="4219" spans="4:4">
      <c r="D4219" s="552"/>
    </row>
    <row r="4220" spans="4:4">
      <c r="D4220" s="552"/>
    </row>
    <row r="4221" spans="4:4">
      <c r="D4221" s="552"/>
    </row>
    <row r="4222" spans="4:4">
      <c r="D4222" s="552"/>
    </row>
    <row r="4223" spans="4:4">
      <c r="D4223" s="552"/>
    </row>
    <row r="4224" spans="4:4">
      <c r="D4224" s="552"/>
    </row>
    <row r="4225" spans="4:4">
      <c r="D4225" s="552"/>
    </row>
    <row r="4226" spans="4:4">
      <c r="D4226" s="552"/>
    </row>
    <row r="4227" spans="4:4">
      <c r="D4227" s="552"/>
    </row>
    <row r="4228" spans="4:4">
      <c r="D4228" s="552"/>
    </row>
    <row r="4229" spans="4:4">
      <c r="D4229" s="552"/>
    </row>
    <row r="4230" spans="4:4">
      <c r="D4230" s="552"/>
    </row>
    <row r="4231" spans="4:4">
      <c r="D4231" s="552"/>
    </row>
    <row r="4232" spans="4:4">
      <c r="D4232" s="552"/>
    </row>
    <row r="4233" spans="4:4">
      <c r="D4233" s="552"/>
    </row>
    <row r="4234" spans="4:4">
      <c r="D4234" s="552"/>
    </row>
    <row r="4235" spans="4:4">
      <c r="D4235" s="552"/>
    </row>
    <row r="4236" spans="4:4">
      <c r="D4236" s="552"/>
    </row>
    <row r="4237" spans="4:4">
      <c r="D4237" s="552"/>
    </row>
    <row r="4238" spans="4:4">
      <c r="D4238" s="552"/>
    </row>
    <row r="4239" spans="4:4">
      <c r="D4239" s="552"/>
    </row>
    <row r="4240" spans="4:4">
      <c r="D4240" s="552"/>
    </row>
    <row r="4241" spans="4:4">
      <c r="D4241" s="552"/>
    </row>
    <row r="4242" spans="4:4">
      <c r="D4242" s="552"/>
    </row>
    <row r="4243" spans="4:4">
      <c r="D4243" s="552"/>
    </row>
    <row r="4244" spans="4:4">
      <c r="D4244" s="552"/>
    </row>
    <row r="4245" spans="4:4">
      <c r="D4245" s="552"/>
    </row>
    <row r="4246" spans="4:4">
      <c r="D4246" s="552"/>
    </row>
    <row r="4247" spans="4:4">
      <c r="D4247" s="552"/>
    </row>
    <row r="4248" spans="4:4">
      <c r="D4248" s="552"/>
    </row>
    <row r="4249" spans="4:4">
      <c r="D4249" s="552"/>
    </row>
    <row r="4250" spans="4:4">
      <c r="D4250" s="552"/>
    </row>
    <row r="4251" spans="4:4">
      <c r="D4251" s="552"/>
    </row>
    <row r="4252" spans="4:4">
      <c r="D4252" s="552"/>
    </row>
    <row r="4253" spans="4:4">
      <c r="D4253" s="552"/>
    </row>
    <row r="4254" spans="4:4">
      <c r="D4254" s="552"/>
    </row>
    <row r="4255" spans="4:4">
      <c r="D4255" s="552"/>
    </row>
    <row r="4256" spans="4:4">
      <c r="D4256" s="552"/>
    </row>
    <row r="4257" spans="4:4">
      <c r="D4257" s="552"/>
    </row>
    <row r="4258" spans="4:4">
      <c r="D4258" s="552"/>
    </row>
    <row r="4259" spans="4:4">
      <c r="D4259" s="552"/>
    </row>
    <row r="4260" spans="4:4">
      <c r="D4260" s="552"/>
    </row>
    <row r="4261" spans="4:4">
      <c r="D4261" s="552"/>
    </row>
    <row r="4262" spans="4:4">
      <c r="D4262" s="552"/>
    </row>
    <row r="4263" spans="4:4">
      <c r="D4263" s="552"/>
    </row>
    <row r="4264" spans="4:4">
      <c r="D4264" s="552"/>
    </row>
    <row r="4265" spans="4:4">
      <c r="D4265" s="552"/>
    </row>
    <row r="4266" spans="4:4">
      <c r="D4266" s="552"/>
    </row>
    <row r="4267" spans="4:4">
      <c r="D4267" s="552"/>
    </row>
    <row r="4268" spans="4:4">
      <c r="D4268" s="552"/>
    </row>
    <row r="4269" spans="4:4">
      <c r="D4269" s="552"/>
    </row>
    <row r="4270" spans="4:4">
      <c r="D4270" s="552"/>
    </row>
    <row r="4271" spans="4:4">
      <c r="D4271" s="552"/>
    </row>
    <row r="4272" spans="4:4">
      <c r="D4272" s="552"/>
    </row>
    <row r="4273" spans="4:4">
      <c r="D4273" s="552"/>
    </row>
    <row r="4274" spans="4:4">
      <c r="D4274" s="552"/>
    </row>
    <row r="4275" spans="4:4">
      <c r="D4275" s="552"/>
    </row>
    <row r="4276" spans="4:4">
      <c r="D4276" s="552"/>
    </row>
    <row r="4277" spans="4:4">
      <c r="D4277" s="552"/>
    </row>
    <row r="4278" spans="4:4">
      <c r="D4278" s="552"/>
    </row>
    <row r="4279" spans="4:4">
      <c r="D4279" s="552"/>
    </row>
    <row r="4280" spans="4:4">
      <c r="D4280" s="552"/>
    </row>
    <row r="4281" spans="4:4">
      <c r="D4281" s="552"/>
    </row>
    <row r="4282" spans="4:4">
      <c r="D4282" s="552"/>
    </row>
    <row r="4283" spans="4:4">
      <c r="D4283" s="552"/>
    </row>
    <row r="4284" spans="4:4">
      <c r="D4284" s="552"/>
    </row>
    <row r="4285" spans="4:4">
      <c r="D4285" s="552"/>
    </row>
    <row r="4286" spans="4:4">
      <c r="D4286" s="552"/>
    </row>
    <row r="4287" spans="4:4">
      <c r="D4287" s="552"/>
    </row>
    <row r="4288" spans="4:4">
      <c r="D4288" s="552"/>
    </row>
    <row r="4289" spans="4:4">
      <c r="D4289" s="552"/>
    </row>
    <row r="4290" spans="4:4">
      <c r="D4290" s="552"/>
    </row>
    <row r="4291" spans="4:4">
      <c r="D4291" s="552"/>
    </row>
    <row r="4292" spans="4:4">
      <c r="D4292" s="552"/>
    </row>
    <row r="4293" spans="4:4">
      <c r="D4293" s="552"/>
    </row>
    <row r="4294" spans="4:4">
      <c r="D4294" s="552"/>
    </row>
    <row r="4295" spans="4:4">
      <c r="D4295" s="552"/>
    </row>
    <row r="4296" spans="4:4">
      <c r="D4296" s="552"/>
    </row>
    <row r="4297" spans="4:4">
      <c r="D4297" s="552"/>
    </row>
    <row r="4298" spans="4:4">
      <c r="D4298" s="552"/>
    </row>
    <row r="4299" spans="4:4">
      <c r="D4299" s="552"/>
    </row>
    <row r="4300" spans="4:4">
      <c r="D4300" s="552"/>
    </row>
    <row r="4301" spans="4:4">
      <c r="D4301" s="552"/>
    </row>
    <row r="4302" spans="4:4">
      <c r="D4302" s="552"/>
    </row>
    <row r="4303" spans="4:4">
      <c r="D4303" s="552"/>
    </row>
    <row r="4304" spans="4:4">
      <c r="D4304" s="552"/>
    </row>
    <row r="4305" spans="4:4">
      <c r="D4305" s="552"/>
    </row>
    <row r="4306" spans="4:4">
      <c r="D4306" s="552"/>
    </row>
    <row r="4307" spans="4:4">
      <c r="D4307" s="552"/>
    </row>
    <row r="4308" spans="4:4">
      <c r="D4308" s="552"/>
    </row>
    <row r="4309" spans="4:4">
      <c r="D4309" s="552"/>
    </row>
    <row r="4310" spans="4:4">
      <c r="D4310" s="552"/>
    </row>
    <row r="4311" spans="4:4">
      <c r="D4311" s="552"/>
    </row>
    <row r="4312" spans="4:4">
      <c r="D4312" s="552"/>
    </row>
    <row r="4313" spans="4:4">
      <c r="D4313" s="552"/>
    </row>
    <row r="4314" spans="4:4">
      <c r="D4314" s="552"/>
    </row>
    <row r="4315" spans="4:4">
      <c r="D4315" s="552"/>
    </row>
    <row r="4316" spans="4:4">
      <c r="D4316" s="552"/>
    </row>
    <row r="4317" spans="4:4">
      <c r="D4317" s="552"/>
    </row>
    <row r="4318" spans="4:4">
      <c r="D4318" s="552"/>
    </row>
    <row r="4319" spans="4:4">
      <c r="D4319" s="552"/>
    </row>
    <row r="4320" spans="4:4">
      <c r="D4320" s="552"/>
    </row>
    <row r="4321" spans="4:4">
      <c r="D4321" s="552"/>
    </row>
    <row r="4322" spans="4:4">
      <c r="D4322" s="552"/>
    </row>
    <row r="4323" spans="4:4">
      <c r="D4323" s="552"/>
    </row>
    <row r="4324" spans="4:4">
      <c r="D4324" s="552"/>
    </row>
    <row r="4325" spans="4:4">
      <c r="D4325" s="552"/>
    </row>
    <row r="4326" spans="4:4">
      <c r="D4326" s="552"/>
    </row>
    <row r="4327" spans="4:4">
      <c r="D4327" s="552"/>
    </row>
    <row r="4328" spans="4:4">
      <c r="D4328" s="552"/>
    </row>
    <row r="4329" spans="4:4">
      <c r="D4329" s="552"/>
    </row>
    <row r="4330" spans="4:4">
      <c r="D4330" s="552"/>
    </row>
    <row r="4331" spans="4:4">
      <c r="D4331" s="552"/>
    </row>
    <row r="4332" spans="4:4">
      <c r="D4332" s="552"/>
    </row>
    <row r="4333" spans="4:4">
      <c r="D4333" s="552"/>
    </row>
    <row r="4334" spans="4:4">
      <c r="D4334" s="552"/>
    </row>
    <row r="4335" spans="4:4">
      <c r="D4335" s="552"/>
    </row>
    <row r="4336" spans="4:4">
      <c r="D4336" s="552"/>
    </row>
    <row r="4337" spans="4:4">
      <c r="D4337" s="552"/>
    </row>
    <row r="4338" spans="4:4">
      <c r="D4338" s="552"/>
    </row>
    <row r="4339" spans="4:4">
      <c r="D4339" s="552"/>
    </row>
    <row r="4340" spans="4:4">
      <c r="D4340" s="552"/>
    </row>
    <row r="4341" spans="4:4">
      <c r="D4341" s="552"/>
    </row>
    <row r="4342" spans="4:4">
      <c r="D4342" s="552"/>
    </row>
    <row r="4343" spans="4:4">
      <c r="D4343" s="552"/>
    </row>
    <row r="4344" spans="4:4">
      <c r="D4344" s="552"/>
    </row>
    <row r="4345" spans="4:4">
      <c r="D4345" s="552"/>
    </row>
    <row r="4346" spans="4:4">
      <c r="D4346" s="552"/>
    </row>
    <row r="4347" spans="4:4">
      <c r="D4347" s="552"/>
    </row>
    <row r="4348" spans="4:4">
      <c r="D4348" s="552"/>
    </row>
    <row r="4349" spans="4:4">
      <c r="D4349" s="552"/>
    </row>
    <row r="4350" spans="4:4">
      <c r="D4350" s="552"/>
    </row>
    <row r="4351" spans="4:4">
      <c r="D4351" s="552"/>
    </row>
    <row r="4352" spans="4:4">
      <c r="D4352" s="552"/>
    </row>
    <row r="4353" spans="4:4">
      <c r="D4353" s="552"/>
    </row>
    <row r="4354" spans="4:4">
      <c r="D4354" s="552"/>
    </row>
    <row r="4355" spans="4:4">
      <c r="D4355" s="552"/>
    </row>
    <row r="4356" spans="4:4">
      <c r="D4356" s="552"/>
    </row>
    <row r="4357" spans="4:4">
      <c r="D4357" s="552"/>
    </row>
    <row r="4358" spans="4:4">
      <c r="D4358" s="552"/>
    </row>
    <row r="4359" spans="4:4">
      <c r="D4359" s="552"/>
    </row>
    <row r="4360" spans="4:4">
      <c r="D4360" s="552"/>
    </row>
    <row r="4361" spans="4:4">
      <c r="D4361" s="552"/>
    </row>
    <row r="4362" spans="4:4">
      <c r="D4362" s="552"/>
    </row>
    <row r="4363" spans="4:4">
      <c r="D4363" s="552"/>
    </row>
    <row r="4364" spans="4:4">
      <c r="D4364" s="552"/>
    </row>
    <row r="4365" spans="4:4">
      <c r="D4365" s="552"/>
    </row>
    <row r="4366" spans="4:4">
      <c r="D4366" s="552"/>
    </row>
    <row r="4367" spans="4:4">
      <c r="D4367" s="552"/>
    </row>
    <row r="4368" spans="4:4">
      <c r="D4368" s="552"/>
    </row>
    <row r="4369" spans="4:4">
      <c r="D4369" s="552"/>
    </row>
    <row r="4370" spans="4:4">
      <c r="D4370" s="552"/>
    </row>
    <row r="4371" spans="4:4">
      <c r="D4371" s="552"/>
    </row>
    <row r="4372" spans="4:4">
      <c r="D4372" s="552"/>
    </row>
    <row r="4373" spans="4:4">
      <c r="D4373" s="552"/>
    </row>
    <row r="4374" spans="4:4">
      <c r="D4374" s="552"/>
    </row>
    <row r="4375" spans="4:4">
      <c r="D4375" s="552"/>
    </row>
    <row r="4376" spans="4:4">
      <c r="D4376" s="552"/>
    </row>
    <row r="4377" spans="4:4">
      <c r="D4377" s="552"/>
    </row>
    <row r="4378" spans="4:4">
      <c r="D4378" s="552"/>
    </row>
    <row r="4379" spans="4:4">
      <c r="D4379" s="552"/>
    </row>
    <row r="4380" spans="4:4">
      <c r="D4380" s="552"/>
    </row>
    <row r="4381" spans="4:4">
      <c r="D4381" s="552"/>
    </row>
    <row r="4382" spans="4:4">
      <c r="D4382" s="552"/>
    </row>
    <row r="4383" spans="4:4">
      <c r="D4383" s="552"/>
    </row>
    <row r="4384" spans="4:4">
      <c r="D4384" s="552"/>
    </row>
    <row r="4385" spans="4:4">
      <c r="D4385" s="552"/>
    </row>
    <row r="4386" spans="4:4">
      <c r="D4386" s="552"/>
    </row>
    <row r="4387" spans="4:4">
      <c r="D4387" s="552"/>
    </row>
    <row r="4388" spans="4:4">
      <c r="D4388" s="552"/>
    </row>
    <row r="4389" spans="4:4">
      <c r="D4389" s="552"/>
    </row>
    <row r="4390" spans="4:4">
      <c r="D4390" s="552"/>
    </row>
    <row r="4391" spans="4:4">
      <c r="D4391" s="552"/>
    </row>
    <row r="4392" spans="4:4">
      <c r="D4392" s="552"/>
    </row>
    <row r="4393" spans="4:4">
      <c r="D4393" s="552"/>
    </row>
    <row r="4394" spans="4:4">
      <c r="D4394" s="552"/>
    </row>
    <row r="4395" spans="4:4">
      <c r="D4395" s="552"/>
    </row>
    <row r="4396" spans="4:4">
      <c r="D4396" s="552"/>
    </row>
    <row r="4397" spans="4:4">
      <c r="D4397" s="552"/>
    </row>
    <row r="4398" spans="4:4">
      <c r="D4398" s="552"/>
    </row>
    <row r="4399" spans="4:4">
      <c r="D4399" s="552"/>
    </row>
    <row r="4400" spans="4:4">
      <c r="D4400" s="552"/>
    </row>
    <row r="4401" spans="4:4">
      <c r="D4401" s="552"/>
    </row>
    <row r="4402" spans="4:4">
      <c r="D4402" s="552"/>
    </row>
    <row r="4403" spans="4:4">
      <c r="D4403" s="552"/>
    </row>
    <row r="4404" spans="4:4">
      <c r="D4404" s="552"/>
    </row>
    <row r="4405" spans="4:4">
      <c r="D4405" s="552"/>
    </row>
    <row r="4406" spans="4:4">
      <c r="D4406" s="552"/>
    </row>
    <row r="4407" spans="4:4">
      <c r="D4407" s="552"/>
    </row>
    <row r="4408" spans="4:4">
      <c r="D4408" s="552"/>
    </row>
    <row r="4409" spans="4:4">
      <c r="D4409" s="552"/>
    </row>
    <row r="4410" spans="4:4">
      <c r="D4410" s="552"/>
    </row>
    <row r="4411" spans="4:4">
      <c r="D4411" s="552"/>
    </row>
    <row r="4412" spans="4:4">
      <c r="D4412" s="552"/>
    </row>
    <row r="4413" spans="4:4">
      <c r="D4413" s="552"/>
    </row>
    <row r="4414" spans="4:4">
      <c r="D4414" s="552"/>
    </row>
    <row r="4415" spans="4:4">
      <c r="D4415" s="552"/>
    </row>
    <row r="4416" spans="4:4">
      <c r="D4416" s="552"/>
    </row>
    <row r="4417" spans="4:4">
      <c r="D4417" s="552"/>
    </row>
    <row r="4418" spans="4:4">
      <c r="D4418" s="552"/>
    </row>
    <row r="4419" spans="4:4">
      <c r="D4419" s="552"/>
    </row>
    <row r="4420" spans="4:4">
      <c r="D4420" s="552"/>
    </row>
    <row r="4421" spans="4:4">
      <c r="D4421" s="552"/>
    </row>
    <row r="4422" spans="4:4">
      <c r="D4422" s="552"/>
    </row>
    <row r="4423" spans="4:4">
      <c r="D4423" s="552"/>
    </row>
    <row r="4424" spans="4:4">
      <c r="D4424" s="552"/>
    </row>
    <row r="4425" spans="4:4">
      <c r="D4425" s="552"/>
    </row>
    <row r="4426" spans="4:4">
      <c r="D4426" s="552"/>
    </row>
    <row r="4427" spans="4:4">
      <c r="D4427" s="552"/>
    </row>
    <row r="4428" spans="4:4">
      <c r="D4428" s="552"/>
    </row>
    <row r="4429" spans="4:4">
      <c r="D4429" s="552"/>
    </row>
    <row r="4430" spans="4:4">
      <c r="D4430" s="552"/>
    </row>
    <row r="4431" spans="4:4">
      <c r="D4431" s="552"/>
    </row>
    <row r="4432" spans="4:4">
      <c r="D4432" s="552"/>
    </row>
    <row r="4433" spans="4:4">
      <c r="D4433" s="552"/>
    </row>
    <row r="4434" spans="4:4">
      <c r="D4434" s="552"/>
    </row>
    <row r="4435" spans="4:4">
      <c r="D4435" s="552"/>
    </row>
    <row r="4436" spans="4:4">
      <c r="D4436" s="552"/>
    </row>
    <row r="4437" spans="4:4">
      <c r="D4437" s="552"/>
    </row>
    <row r="4438" spans="4:4">
      <c r="D4438" s="552"/>
    </row>
    <row r="4439" spans="4:4">
      <c r="D4439" s="552"/>
    </row>
    <row r="4440" spans="4:4">
      <c r="D4440" s="552"/>
    </row>
    <row r="4441" spans="4:4">
      <c r="D4441" s="552"/>
    </row>
    <row r="4442" spans="4:4">
      <c r="D4442" s="552"/>
    </row>
    <row r="4443" spans="4:4">
      <c r="D4443" s="552"/>
    </row>
    <row r="4444" spans="4:4">
      <c r="D4444" s="552"/>
    </row>
    <row r="4445" spans="4:4">
      <c r="D4445" s="552"/>
    </row>
    <row r="4446" spans="4:4">
      <c r="D4446" s="552"/>
    </row>
    <row r="4447" spans="4:4">
      <c r="D4447" s="552"/>
    </row>
    <row r="4448" spans="4:4">
      <c r="D4448" s="552"/>
    </row>
    <row r="4449" spans="4:4">
      <c r="D4449" s="552"/>
    </row>
    <row r="4450" spans="4:4">
      <c r="D4450" s="552"/>
    </row>
    <row r="4451" spans="4:4">
      <c r="D4451" s="552"/>
    </row>
    <row r="4452" spans="4:4">
      <c r="D4452" s="552"/>
    </row>
    <row r="4453" spans="4:4">
      <c r="D4453" s="552"/>
    </row>
    <row r="4454" spans="4:4">
      <c r="D4454" s="552"/>
    </row>
    <row r="4455" spans="4:4">
      <c r="D4455" s="552"/>
    </row>
    <row r="4456" spans="4:4">
      <c r="D4456" s="552"/>
    </row>
    <row r="4457" spans="4:4">
      <c r="D4457" s="552"/>
    </row>
    <row r="4458" spans="4:4">
      <c r="D4458" s="552"/>
    </row>
    <row r="4459" spans="4:4">
      <c r="D4459" s="552"/>
    </row>
    <row r="4460" spans="4:4">
      <c r="D4460" s="552"/>
    </row>
    <row r="4461" spans="4:4">
      <c r="D4461" s="552"/>
    </row>
    <row r="4462" spans="4:4">
      <c r="D4462" s="552"/>
    </row>
    <row r="4463" spans="4:4">
      <c r="D4463" s="552"/>
    </row>
    <row r="4464" spans="4:4">
      <c r="D4464" s="552"/>
    </row>
    <row r="4465" spans="4:4">
      <c r="D4465" s="552"/>
    </row>
    <row r="4466" spans="4:4">
      <c r="D4466" s="552"/>
    </row>
    <row r="4467" spans="4:4">
      <c r="D4467" s="552"/>
    </row>
    <row r="4468" spans="4:4">
      <c r="D4468" s="552"/>
    </row>
    <row r="4469" spans="4:4">
      <c r="D4469" s="552"/>
    </row>
    <row r="4470" spans="4:4">
      <c r="D4470" s="552"/>
    </row>
    <row r="4471" spans="4:4">
      <c r="D4471" s="552"/>
    </row>
    <row r="4472" spans="4:4">
      <c r="D4472" s="552"/>
    </row>
    <row r="4473" spans="4:4">
      <c r="D4473" s="552"/>
    </row>
    <row r="4474" spans="4:4">
      <c r="D4474" s="552"/>
    </row>
    <row r="4475" spans="4:4">
      <c r="D4475" s="552"/>
    </row>
    <row r="4476" spans="4:4">
      <c r="D4476" s="552"/>
    </row>
    <row r="4477" spans="4:4">
      <c r="D4477" s="552"/>
    </row>
    <row r="4478" spans="4:4">
      <c r="D4478" s="552"/>
    </row>
    <row r="4479" spans="4:4">
      <c r="D4479" s="552"/>
    </row>
    <row r="4480" spans="4:4">
      <c r="D4480" s="552"/>
    </row>
    <row r="4481" spans="4:4">
      <c r="D4481" s="552"/>
    </row>
    <row r="4482" spans="4:4">
      <c r="D4482" s="552"/>
    </row>
    <row r="4483" spans="4:4">
      <c r="D4483" s="552"/>
    </row>
    <row r="4484" spans="4:4">
      <c r="D4484" s="552"/>
    </row>
    <row r="4485" spans="4:4">
      <c r="D4485" s="552"/>
    </row>
    <row r="4486" spans="4:4">
      <c r="D4486" s="552"/>
    </row>
    <row r="4487" spans="4:4">
      <c r="D4487" s="552"/>
    </row>
    <row r="4488" spans="4:4">
      <c r="D4488" s="552"/>
    </row>
    <row r="4489" spans="4:4">
      <c r="D4489" s="552"/>
    </row>
    <row r="4490" spans="4:4">
      <c r="D4490" s="552"/>
    </row>
    <row r="4491" spans="4:4">
      <c r="D4491" s="552"/>
    </row>
    <row r="4492" spans="4:4">
      <c r="D4492" s="552"/>
    </row>
    <row r="4493" spans="4:4">
      <c r="D4493" s="552"/>
    </row>
    <row r="4494" spans="4:4">
      <c r="D4494" s="552"/>
    </row>
    <row r="4495" spans="4:4">
      <c r="D4495" s="552"/>
    </row>
    <row r="4496" spans="4:4">
      <c r="D4496" s="552"/>
    </row>
    <row r="4497" spans="4:4">
      <c r="D4497" s="552"/>
    </row>
    <row r="4498" spans="4:4">
      <c r="D4498" s="552"/>
    </row>
    <row r="4499" spans="4:4">
      <c r="D4499" s="552"/>
    </row>
    <row r="4500" spans="4:4">
      <c r="D4500" s="552"/>
    </row>
    <row r="4501" spans="4:4">
      <c r="D4501" s="552"/>
    </row>
    <row r="4502" spans="4:4">
      <c r="D4502" s="552"/>
    </row>
    <row r="4503" spans="4:4">
      <c r="D4503" s="552"/>
    </row>
    <row r="4504" spans="4:4">
      <c r="D4504" s="552"/>
    </row>
    <row r="4505" spans="4:4">
      <c r="D4505" s="552"/>
    </row>
    <row r="4506" spans="4:4">
      <c r="D4506" s="552"/>
    </row>
    <row r="4507" spans="4:4">
      <c r="D4507" s="552"/>
    </row>
    <row r="4508" spans="4:4">
      <c r="D4508" s="552"/>
    </row>
    <row r="4509" spans="4:4">
      <c r="D4509" s="552"/>
    </row>
    <row r="4510" spans="4:4">
      <c r="D4510" s="552"/>
    </row>
    <row r="4511" spans="4:4">
      <c r="D4511" s="552"/>
    </row>
    <row r="4512" spans="4:4">
      <c r="D4512" s="552"/>
    </row>
    <row r="4513" spans="4:4">
      <c r="D4513" s="552"/>
    </row>
    <row r="4514" spans="4:4">
      <c r="D4514" s="552"/>
    </row>
    <row r="4515" spans="4:4">
      <c r="D4515" s="552"/>
    </row>
    <row r="4516" spans="4:4">
      <c r="D4516" s="552"/>
    </row>
    <row r="4517" spans="4:4">
      <c r="D4517" s="552"/>
    </row>
    <row r="4518" spans="4:4">
      <c r="D4518" s="552"/>
    </row>
    <row r="4519" spans="4:4">
      <c r="D4519" s="552"/>
    </row>
    <row r="4520" spans="4:4">
      <c r="D4520" s="552"/>
    </row>
    <row r="4521" spans="4:4">
      <c r="D4521" s="552"/>
    </row>
    <row r="4522" spans="4:4">
      <c r="D4522" s="552"/>
    </row>
    <row r="4523" spans="4:4">
      <c r="D4523" s="552"/>
    </row>
    <row r="4524" spans="4:4">
      <c r="D4524" s="552"/>
    </row>
    <row r="4525" spans="4:4">
      <c r="D4525" s="552"/>
    </row>
    <row r="4526" spans="4:4">
      <c r="D4526" s="552"/>
    </row>
    <row r="4527" spans="4:4">
      <c r="D4527" s="552"/>
    </row>
    <row r="4528" spans="4:4">
      <c r="D4528" s="552"/>
    </row>
    <row r="4529" spans="4:4">
      <c r="D4529" s="552"/>
    </row>
    <row r="4530" spans="4:4">
      <c r="D4530" s="552"/>
    </row>
    <row r="4531" spans="4:4">
      <c r="D4531" s="552"/>
    </row>
    <row r="4532" spans="4:4">
      <c r="D4532" s="552"/>
    </row>
    <row r="4533" spans="4:4">
      <c r="D4533" s="552"/>
    </row>
    <row r="4534" spans="4:4">
      <c r="D4534" s="552"/>
    </row>
    <row r="4535" spans="4:4">
      <c r="D4535" s="552"/>
    </row>
    <row r="4536" spans="4:4">
      <c r="D4536" s="552"/>
    </row>
    <row r="4537" spans="4:4">
      <c r="D4537" s="552"/>
    </row>
    <row r="4538" spans="4:4">
      <c r="D4538" s="552"/>
    </row>
    <row r="4539" spans="4:4">
      <c r="D4539" s="552"/>
    </row>
    <row r="4540" spans="4:4">
      <c r="D4540" s="552"/>
    </row>
    <row r="4541" spans="4:4">
      <c r="D4541" s="552"/>
    </row>
    <row r="4542" spans="4:4">
      <c r="D4542" s="552"/>
    </row>
    <row r="4543" spans="4:4">
      <c r="D4543" s="552"/>
    </row>
    <row r="4544" spans="4:4">
      <c r="D4544" s="552"/>
    </row>
    <row r="4545" spans="4:4">
      <c r="D4545" s="552"/>
    </row>
    <row r="4546" spans="4:4">
      <c r="D4546" s="552"/>
    </row>
    <row r="4547" spans="4:4">
      <c r="D4547" s="552"/>
    </row>
    <row r="4548" spans="4:4">
      <c r="D4548" s="552"/>
    </row>
    <row r="4549" spans="4:4">
      <c r="D4549" s="552"/>
    </row>
    <row r="4550" spans="4:4">
      <c r="D4550" s="552"/>
    </row>
    <row r="4551" spans="4:4">
      <c r="D4551" s="552"/>
    </row>
    <row r="4552" spans="4:4">
      <c r="D4552" s="552"/>
    </row>
    <row r="4553" spans="4:4">
      <c r="D4553" s="552"/>
    </row>
    <row r="4554" spans="4:4">
      <c r="D4554" s="552"/>
    </row>
    <row r="4555" spans="4:4">
      <c r="D4555" s="552"/>
    </row>
    <row r="4556" spans="4:4">
      <c r="D4556" s="552"/>
    </row>
    <row r="4557" spans="4:4">
      <c r="D4557" s="552"/>
    </row>
    <row r="4558" spans="4:4">
      <c r="D4558" s="552"/>
    </row>
    <row r="4559" spans="4:4">
      <c r="D4559" s="552"/>
    </row>
    <row r="4560" spans="4:4">
      <c r="D4560" s="552"/>
    </row>
    <row r="4561" spans="4:4">
      <c r="D4561" s="552"/>
    </row>
    <row r="4562" spans="4:4">
      <c r="D4562" s="552"/>
    </row>
    <row r="4563" spans="4:4">
      <c r="D4563" s="552"/>
    </row>
    <row r="4564" spans="4:4">
      <c r="D4564" s="552"/>
    </row>
    <row r="4565" spans="4:4">
      <c r="D4565" s="552"/>
    </row>
    <row r="4566" spans="4:4">
      <c r="D4566" s="552"/>
    </row>
    <row r="4567" spans="4:4">
      <c r="D4567" s="552"/>
    </row>
    <row r="4568" spans="4:4">
      <c r="D4568" s="552"/>
    </row>
    <row r="4569" spans="4:4">
      <c r="D4569" s="552"/>
    </row>
    <row r="4570" spans="4:4">
      <c r="D4570" s="552"/>
    </row>
    <row r="4571" spans="4:4">
      <c r="D4571" s="552"/>
    </row>
    <row r="4572" spans="4:4">
      <c r="D4572" s="552"/>
    </row>
    <row r="4573" spans="4:4">
      <c r="D4573" s="552"/>
    </row>
    <row r="4574" spans="4:4">
      <c r="D4574" s="552"/>
    </row>
    <row r="4575" spans="4:4">
      <c r="D4575" s="552"/>
    </row>
    <row r="4576" spans="4:4">
      <c r="D4576" s="552"/>
    </row>
    <row r="4577" spans="4:4">
      <c r="D4577" s="552"/>
    </row>
    <row r="4578" spans="4:4">
      <c r="D4578" s="552"/>
    </row>
    <row r="4579" spans="4:4">
      <c r="D4579" s="552"/>
    </row>
    <row r="4580" spans="4:4">
      <c r="D4580" s="552"/>
    </row>
    <row r="4581" spans="4:4">
      <c r="D4581" s="552"/>
    </row>
    <row r="4582" spans="4:4">
      <c r="D4582" s="552"/>
    </row>
    <row r="4583" spans="4:4">
      <c r="D4583" s="552"/>
    </row>
    <row r="4584" spans="4:4">
      <c r="D4584" s="552"/>
    </row>
    <row r="4585" spans="4:4">
      <c r="D4585" s="552"/>
    </row>
    <row r="4586" spans="4:4">
      <c r="D4586" s="552"/>
    </row>
    <row r="4587" spans="4:4">
      <c r="D4587" s="552"/>
    </row>
    <row r="4588" spans="4:4">
      <c r="D4588" s="552"/>
    </row>
    <row r="4589" spans="4:4">
      <c r="D4589" s="552"/>
    </row>
    <row r="4590" spans="4:4">
      <c r="D4590" s="552"/>
    </row>
    <row r="4591" spans="4:4">
      <c r="D4591" s="552"/>
    </row>
    <row r="4592" spans="4:4">
      <c r="D4592" s="552"/>
    </row>
    <row r="4593" spans="4:4">
      <c r="D4593" s="552"/>
    </row>
    <row r="4594" spans="4:4">
      <c r="D4594" s="552"/>
    </row>
    <row r="4595" spans="4:4">
      <c r="D4595" s="552"/>
    </row>
    <row r="4596" spans="4:4">
      <c r="D4596" s="552"/>
    </row>
    <row r="4597" spans="4:4">
      <c r="D4597" s="552"/>
    </row>
    <row r="4598" spans="4:4">
      <c r="D4598" s="552"/>
    </row>
    <row r="4599" spans="4:4">
      <c r="D4599" s="552"/>
    </row>
    <row r="4600" spans="4:4">
      <c r="D4600" s="552"/>
    </row>
    <row r="4601" spans="4:4">
      <c r="D4601" s="552"/>
    </row>
    <row r="4602" spans="4:4">
      <c r="D4602" s="552"/>
    </row>
    <row r="4603" spans="4:4">
      <c r="D4603" s="552"/>
    </row>
    <row r="4604" spans="4:4">
      <c r="D4604" s="552"/>
    </row>
    <row r="4605" spans="4:4">
      <c r="D4605" s="552"/>
    </row>
    <row r="4606" spans="4:4">
      <c r="D4606" s="552"/>
    </row>
    <row r="4607" spans="4:4">
      <c r="D4607" s="552"/>
    </row>
    <row r="4608" spans="4:4">
      <c r="D4608" s="552"/>
    </row>
    <row r="4609" spans="4:4">
      <c r="D4609" s="552"/>
    </row>
    <row r="4610" spans="4:4">
      <c r="D4610" s="552"/>
    </row>
    <row r="4611" spans="4:4">
      <c r="D4611" s="552"/>
    </row>
    <row r="4612" spans="4:4">
      <c r="D4612" s="552"/>
    </row>
    <row r="4613" spans="4:4">
      <c r="D4613" s="552"/>
    </row>
    <row r="4614" spans="4:4">
      <c r="D4614" s="552"/>
    </row>
    <row r="4615" spans="4:4">
      <c r="D4615" s="552"/>
    </row>
    <row r="4616" spans="4:4">
      <c r="D4616" s="552"/>
    </row>
    <row r="4617" spans="4:4">
      <c r="D4617" s="552"/>
    </row>
    <row r="4618" spans="4:4">
      <c r="D4618" s="552"/>
    </row>
    <row r="4619" spans="4:4">
      <c r="D4619" s="552"/>
    </row>
    <row r="4620" spans="4:4">
      <c r="D4620" s="552"/>
    </row>
    <row r="4621" spans="4:4">
      <c r="D4621" s="552"/>
    </row>
    <row r="4622" spans="4:4">
      <c r="D4622" s="552"/>
    </row>
    <row r="4623" spans="4:4">
      <c r="D4623" s="552"/>
    </row>
    <row r="4624" spans="4:4">
      <c r="D4624" s="552"/>
    </row>
    <row r="4625" spans="4:4">
      <c r="D4625" s="552"/>
    </row>
    <row r="4626" spans="4:4">
      <c r="D4626" s="552"/>
    </row>
    <row r="4627" spans="4:4">
      <c r="D4627" s="552"/>
    </row>
    <row r="4628" spans="4:4">
      <c r="D4628" s="552"/>
    </row>
    <row r="4629" spans="4:4">
      <c r="D4629" s="552"/>
    </row>
    <row r="4630" spans="4:4">
      <c r="D4630" s="552"/>
    </row>
    <row r="4631" spans="4:4">
      <c r="D4631" s="552"/>
    </row>
    <row r="4632" spans="4:4">
      <c r="D4632" s="552"/>
    </row>
    <row r="4633" spans="4:4">
      <c r="D4633" s="552"/>
    </row>
    <row r="4634" spans="4:4">
      <c r="D4634" s="552"/>
    </row>
    <row r="4635" spans="4:4">
      <c r="D4635" s="552"/>
    </row>
    <row r="4636" spans="4:4">
      <c r="D4636" s="552"/>
    </row>
    <row r="4637" spans="4:4">
      <c r="D4637" s="552"/>
    </row>
    <row r="4638" spans="4:4">
      <c r="D4638" s="552"/>
    </row>
    <row r="4639" spans="4:4">
      <c r="D4639" s="552"/>
    </row>
    <row r="4640" spans="4:4">
      <c r="D4640" s="552"/>
    </row>
    <row r="4641" spans="4:4">
      <c r="D4641" s="552"/>
    </row>
    <row r="4642" spans="4:4">
      <c r="D4642" s="552"/>
    </row>
    <row r="4643" spans="4:4">
      <c r="D4643" s="552"/>
    </row>
    <row r="4644" spans="4:4">
      <c r="D4644" s="552"/>
    </row>
    <row r="4645" spans="4:4">
      <c r="D4645" s="552"/>
    </row>
    <row r="4646" spans="4:4">
      <c r="D4646" s="552"/>
    </row>
    <row r="4647" spans="4:4">
      <c r="D4647" s="552"/>
    </row>
    <row r="4648" spans="4:4">
      <c r="D4648" s="552"/>
    </row>
    <row r="4649" spans="4:4">
      <c r="D4649" s="552"/>
    </row>
    <row r="4650" spans="4:4">
      <c r="D4650" s="552"/>
    </row>
    <row r="4651" spans="4:4">
      <c r="D4651" s="552"/>
    </row>
    <row r="4652" spans="4:4">
      <c r="D4652" s="552"/>
    </row>
    <row r="4653" spans="4:4">
      <c r="D4653" s="552"/>
    </row>
    <row r="4654" spans="4:4">
      <c r="D4654" s="552"/>
    </row>
    <row r="4655" spans="4:4">
      <c r="D4655" s="552"/>
    </row>
    <row r="4656" spans="4:4">
      <c r="D4656" s="552"/>
    </row>
    <row r="4657" spans="4:4">
      <c r="D4657" s="552"/>
    </row>
    <row r="4658" spans="4:4">
      <c r="D4658" s="552"/>
    </row>
    <row r="4659" spans="4:4">
      <c r="D4659" s="552"/>
    </row>
    <row r="4660" spans="4:4">
      <c r="D4660" s="552"/>
    </row>
    <row r="4661" spans="4:4">
      <c r="D4661" s="552"/>
    </row>
    <row r="4662" spans="4:4">
      <c r="D4662" s="552"/>
    </row>
    <row r="4663" spans="4:4">
      <c r="D4663" s="552"/>
    </row>
    <row r="4664" spans="4:4">
      <c r="D4664" s="552"/>
    </row>
    <row r="4665" spans="4:4">
      <c r="D4665" s="552"/>
    </row>
    <row r="4666" spans="4:4">
      <c r="D4666" s="552"/>
    </row>
    <row r="4667" spans="4:4">
      <c r="D4667" s="552"/>
    </row>
    <row r="4668" spans="4:4">
      <c r="D4668" s="552"/>
    </row>
    <row r="4669" spans="4:4">
      <c r="D4669" s="552"/>
    </row>
    <row r="4670" spans="4:4">
      <c r="D4670" s="552"/>
    </row>
    <row r="4671" spans="4:4">
      <c r="D4671" s="552"/>
    </row>
    <row r="4672" spans="4:4">
      <c r="D4672" s="552"/>
    </row>
    <row r="4673" spans="4:4">
      <c r="D4673" s="552"/>
    </row>
    <row r="4674" spans="4:4">
      <c r="D4674" s="552"/>
    </row>
    <row r="4675" spans="4:4">
      <c r="D4675" s="552"/>
    </row>
    <row r="4676" spans="4:4">
      <c r="D4676" s="552"/>
    </row>
    <row r="4677" spans="4:4">
      <c r="D4677" s="552"/>
    </row>
    <row r="4678" spans="4:4">
      <c r="D4678" s="552"/>
    </row>
    <row r="4679" spans="4:4">
      <c r="D4679" s="552"/>
    </row>
    <row r="4680" spans="4:4">
      <c r="D4680" s="552"/>
    </row>
    <row r="4681" spans="4:4">
      <c r="D4681" s="552"/>
    </row>
    <row r="4682" spans="4:4">
      <c r="D4682" s="552"/>
    </row>
    <row r="4683" spans="4:4">
      <c r="D4683" s="552"/>
    </row>
    <row r="4684" spans="4:4">
      <c r="D4684" s="552"/>
    </row>
    <row r="4685" spans="4:4">
      <c r="D4685" s="552"/>
    </row>
    <row r="4686" spans="4:4">
      <c r="D4686" s="552"/>
    </row>
    <row r="4687" spans="4:4">
      <c r="D4687" s="552"/>
    </row>
    <row r="4688" spans="4:4">
      <c r="D4688" s="552"/>
    </row>
    <row r="4689" spans="4:4">
      <c r="D4689" s="552"/>
    </row>
    <row r="4690" spans="4:4">
      <c r="D4690" s="552"/>
    </row>
    <row r="4691" spans="4:4">
      <c r="D4691" s="552"/>
    </row>
    <row r="4692" spans="4:4">
      <c r="D4692" s="552"/>
    </row>
    <row r="4693" spans="4:4">
      <c r="D4693" s="552"/>
    </row>
    <row r="4694" spans="4:4">
      <c r="D4694" s="552"/>
    </row>
    <row r="4695" spans="4:4">
      <c r="D4695" s="552"/>
    </row>
    <row r="4696" spans="4:4">
      <c r="D4696" s="552"/>
    </row>
    <row r="4697" spans="4:4">
      <c r="D4697" s="552"/>
    </row>
    <row r="4698" spans="4:4">
      <c r="D4698" s="552"/>
    </row>
    <row r="4699" spans="4:4">
      <c r="D4699" s="552"/>
    </row>
    <row r="4700" spans="4:4">
      <c r="D4700" s="552"/>
    </row>
    <row r="4701" spans="4:4">
      <c r="D4701" s="552"/>
    </row>
    <row r="4702" spans="4:4">
      <c r="D4702" s="552"/>
    </row>
    <row r="4703" spans="4:4">
      <c r="D4703" s="552"/>
    </row>
    <row r="4704" spans="4:4">
      <c r="D4704" s="552"/>
    </row>
    <row r="4705" spans="4:4">
      <c r="D4705" s="552"/>
    </row>
    <row r="4706" spans="4:4">
      <c r="D4706" s="552"/>
    </row>
    <row r="4707" spans="4:4">
      <c r="D4707" s="552"/>
    </row>
    <row r="4708" spans="4:4">
      <c r="D4708" s="552"/>
    </row>
    <row r="4709" spans="4:4">
      <c r="D4709" s="552"/>
    </row>
    <row r="4710" spans="4:4">
      <c r="D4710" s="552"/>
    </row>
    <row r="4711" spans="4:4">
      <c r="D4711" s="552"/>
    </row>
    <row r="4712" spans="4:4">
      <c r="D4712" s="552"/>
    </row>
    <row r="4713" spans="4:4">
      <c r="D4713" s="552"/>
    </row>
    <row r="4714" spans="4:4">
      <c r="D4714" s="552"/>
    </row>
    <row r="4715" spans="4:4">
      <c r="D4715" s="552"/>
    </row>
    <row r="4716" spans="4:4">
      <c r="D4716" s="552"/>
    </row>
    <row r="4717" spans="4:4">
      <c r="D4717" s="552"/>
    </row>
    <row r="4718" spans="4:4">
      <c r="D4718" s="552"/>
    </row>
    <row r="4719" spans="4:4">
      <c r="D4719" s="552"/>
    </row>
    <row r="4720" spans="4:4">
      <c r="D4720" s="552"/>
    </row>
    <row r="4721" spans="4:4">
      <c r="D4721" s="552"/>
    </row>
    <row r="4722" spans="4:4">
      <c r="D4722" s="552"/>
    </row>
    <row r="4723" spans="4:4">
      <c r="D4723" s="552"/>
    </row>
    <row r="4724" spans="4:4">
      <c r="D4724" s="552"/>
    </row>
    <row r="4725" spans="4:4">
      <c r="D4725" s="552"/>
    </row>
    <row r="4726" spans="4:4">
      <c r="D4726" s="552"/>
    </row>
    <row r="4727" spans="4:4">
      <c r="D4727" s="552"/>
    </row>
    <row r="4728" spans="4:4">
      <c r="D4728" s="552"/>
    </row>
    <row r="4729" spans="4:4">
      <c r="D4729" s="552"/>
    </row>
    <row r="4730" spans="4:4">
      <c r="D4730" s="552"/>
    </row>
    <row r="4731" spans="4:4">
      <c r="D4731" s="552"/>
    </row>
    <row r="4732" spans="4:4">
      <c r="D4732" s="552"/>
    </row>
    <row r="4733" spans="4:4">
      <c r="D4733" s="552"/>
    </row>
    <row r="4734" spans="4:4">
      <c r="D4734" s="552"/>
    </row>
    <row r="4735" spans="4:4">
      <c r="D4735" s="552"/>
    </row>
    <row r="4736" spans="4:4">
      <c r="D4736" s="552"/>
    </row>
    <row r="4737" spans="4:4">
      <c r="D4737" s="552"/>
    </row>
    <row r="4738" spans="4:4">
      <c r="D4738" s="552"/>
    </row>
    <row r="4739" spans="4:4">
      <c r="D4739" s="552"/>
    </row>
    <row r="4740" spans="4:4">
      <c r="D4740" s="552"/>
    </row>
    <row r="4741" spans="4:4">
      <c r="D4741" s="552"/>
    </row>
    <row r="4742" spans="4:4">
      <c r="D4742" s="552"/>
    </row>
    <row r="4743" spans="4:4">
      <c r="D4743" s="552"/>
    </row>
    <row r="4744" spans="4:4">
      <c r="D4744" s="552"/>
    </row>
    <row r="4745" spans="4:4">
      <c r="D4745" s="552"/>
    </row>
    <row r="4746" spans="4:4">
      <c r="D4746" s="552"/>
    </row>
    <row r="4747" spans="4:4">
      <c r="D4747" s="552"/>
    </row>
    <row r="4748" spans="4:4">
      <c r="D4748" s="552"/>
    </row>
    <row r="4749" spans="4:4">
      <c r="D4749" s="552"/>
    </row>
    <row r="4750" spans="4:4">
      <c r="D4750" s="552"/>
    </row>
    <row r="4751" spans="4:4">
      <c r="D4751" s="552"/>
    </row>
    <row r="4752" spans="4:4">
      <c r="D4752" s="552"/>
    </row>
    <row r="4753" spans="4:4">
      <c r="D4753" s="552"/>
    </row>
    <row r="4754" spans="4:4">
      <c r="D4754" s="552"/>
    </row>
    <row r="4755" spans="4:4">
      <c r="D4755" s="552"/>
    </row>
    <row r="4756" spans="4:4">
      <c r="D4756" s="552"/>
    </row>
    <row r="4757" spans="4:4">
      <c r="D4757" s="552"/>
    </row>
    <row r="4758" spans="4:4">
      <c r="D4758" s="552"/>
    </row>
    <row r="4759" spans="4:4">
      <c r="D4759" s="552"/>
    </row>
    <row r="4760" spans="4:4">
      <c r="D4760" s="552"/>
    </row>
    <row r="4761" spans="4:4">
      <c r="D4761" s="552"/>
    </row>
    <row r="4762" spans="4:4">
      <c r="D4762" s="552"/>
    </row>
    <row r="4763" spans="4:4">
      <c r="D4763" s="552"/>
    </row>
    <row r="4764" spans="4:4">
      <c r="D4764" s="552"/>
    </row>
    <row r="4765" spans="4:4">
      <c r="D4765" s="552"/>
    </row>
    <row r="4766" spans="4:4">
      <c r="D4766" s="552"/>
    </row>
    <row r="4767" spans="4:4">
      <c r="D4767" s="552"/>
    </row>
    <row r="4768" spans="4:4">
      <c r="D4768" s="552"/>
    </row>
    <row r="4769" spans="4:4">
      <c r="D4769" s="552"/>
    </row>
    <row r="4770" spans="4:4">
      <c r="D4770" s="552"/>
    </row>
    <row r="4771" spans="4:4">
      <c r="D4771" s="552"/>
    </row>
    <row r="4772" spans="4:4">
      <c r="D4772" s="552"/>
    </row>
    <row r="4773" spans="4:4">
      <c r="D4773" s="552"/>
    </row>
    <row r="4774" spans="4:4">
      <c r="D4774" s="552"/>
    </row>
    <row r="4775" spans="4:4">
      <c r="D4775" s="552"/>
    </row>
    <row r="4776" spans="4:4">
      <c r="D4776" s="552"/>
    </row>
    <row r="4777" spans="4:4">
      <c r="D4777" s="552"/>
    </row>
    <row r="4778" spans="4:4">
      <c r="D4778" s="552"/>
    </row>
    <row r="4779" spans="4:4">
      <c r="D4779" s="552"/>
    </row>
    <row r="4780" spans="4:4">
      <c r="D4780" s="552"/>
    </row>
    <row r="4781" spans="4:4">
      <c r="D4781" s="552"/>
    </row>
    <row r="4782" spans="4:4">
      <c r="D4782" s="552"/>
    </row>
    <row r="4783" spans="4:4">
      <c r="D4783" s="552"/>
    </row>
    <row r="4784" spans="4:4">
      <c r="D4784" s="552"/>
    </row>
    <row r="4785" spans="4:4">
      <c r="D4785" s="552"/>
    </row>
    <row r="4786" spans="4:4">
      <c r="D4786" s="552"/>
    </row>
    <row r="4787" spans="4:4">
      <c r="D4787" s="552"/>
    </row>
    <row r="4788" spans="4:4">
      <c r="D4788" s="552"/>
    </row>
    <row r="4789" spans="4:4">
      <c r="D4789" s="552"/>
    </row>
    <row r="4790" spans="4:4">
      <c r="D4790" s="552"/>
    </row>
    <row r="4791" spans="4:4">
      <c r="D4791" s="552"/>
    </row>
    <row r="4792" spans="4:4">
      <c r="D4792" s="552"/>
    </row>
    <row r="4793" spans="4:4">
      <c r="D4793" s="552"/>
    </row>
    <row r="4794" spans="4:4">
      <c r="D4794" s="552"/>
    </row>
    <row r="4795" spans="4:4">
      <c r="D4795" s="552"/>
    </row>
    <row r="4796" spans="4:4">
      <c r="D4796" s="552"/>
    </row>
    <row r="4797" spans="4:4">
      <c r="D4797" s="552"/>
    </row>
    <row r="4798" spans="4:4">
      <c r="D4798" s="552"/>
    </row>
    <row r="4799" spans="4:4">
      <c r="D4799" s="552"/>
    </row>
    <row r="4800" spans="4:4">
      <c r="D4800" s="552"/>
    </row>
    <row r="4801" spans="4:4">
      <c r="D4801" s="552"/>
    </row>
    <row r="4802" spans="4:4">
      <c r="D4802" s="552"/>
    </row>
    <row r="4803" spans="4:4">
      <c r="D4803" s="552"/>
    </row>
    <row r="4804" spans="4:4">
      <c r="D4804" s="552"/>
    </row>
    <row r="4805" spans="4:4">
      <c r="D4805" s="552"/>
    </row>
    <row r="4806" spans="4:4">
      <c r="D4806" s="552"/>
    </row>
    <row r="4807" spans="4:4">
      <c r="D4807" s="552"/>
    </row>
    <row r="4808" spans="4:4">
      <c r="D4808" s="552"/>
    </row>
    <row r="4809" spans="4:4">
      <c r="D4809" s="552"/>
    </row>
    <row r="4810" spans="4:4">
      <c r="D4810" s="552"/>
    </row>
    <row r="4811" spans="4:4">
      <c r="D4811" s="552"/>
    </row>
    <row r="4812" spans="4:4">
      <c r="D4812" s="552"/>
    </row>
    <row r="4813" spans="4:4">
      <c r="D4813" s="552"/>
    </row>
    <row r="4814" spans="4:4">
      <c r="D4814" s="552"/>
    </row>
    <row r="4815" spans="4:4">
      <c r="D4815" s="552"/>
    </row>
    <row r="4816" spans="4:4">
      <c r="D4816" s="552"/>
    </row>
    <row r="4817" spans="4:4">
      <c r="D4817" s="552"/>
    </row>
    <row r="4818" spans="4:4">
      <c r="D4818" s="552"/>
    </row>
    <row r="4819" spans="4:4">
      <c r="D4819" s="552"/>
    </row>
    <row r="4820" spans="4:4">
      <c r="D4820" s="552"/>
    </row>
    <row r="4821" spans="4:4">
      <c r="D4821" s="552"/>
    </row>
    <row r="4822" spans="4:4">
      <c r="D4822" s="552"/>
    </row>
    <row r="4823" spans="4:4">
      <c r="D4823" s="552"/>
    </row>
    <row r="4824" spans="4:4">
      <c r="D4824" s="552"/>
    </row>
    <row r="4825" spans="4:4">
      <c r="D4825" s="552"/>
    </row>
    <row r="4826" spans="4:4">
      <c r="D4826" s="552"/>
    </row>
    <row r="4827" spans="4:4">
      <c r="D4827" s="552"/>
    </row>
    <row r="4828" spans="4:4">
      <c r="D4828" s="552"/>
    </row>
    <row r="4829" spans="4:4">
      <c r="D4829" s="552"/>
    </row>
    <row r="4830" spans="4:4">
      <c r="D4830" s="552"/>
    </row>
    <row r="4831" spans="4:4">
      <c r="D4831" s="552"/>
    </row>
    <row r="4832" spans="4:4">
      <c r="D4832" s="552"/>
    </row>
    <row r="4833" spans="4:4">
      <c r="D4833" s="552"/>
    </row>
    <row r="4834" spans="4:4">
      <c r="D4834" s="552"/>
    </row>
    <row r="4835" spans="4:4">
      <c r="D4835" s="552"/>
    </row>
    <row r="4836" spans="4:4">
      <c r="D4836" s="552"/>
    </row>
    <row r="4837" spans="4:4">
      <c r="D4837" s="552"/>
    </row>
    <row r="4838" spans="4:4">
      <c r="D4838" s="552"/>
    </row>
    <row r="4839" spans="4:4">
      <c r="D4839" s="552"/>
    </row>
    <row r="4840" spans="4:4">
      <c r="D4840" s="552"/>
    </row>
    <row r="4841" spans="4:4">
      <c r="D4841" s="552"/>
    </row>
    <row r="4842" spans="4:4">
      <c r="D4842" s="552"/>
    </row>
    <row r="4843" spans="4:4">
      <c r="D4843" s="552"/>
    </row>
    <row r="4844" spans="4:4">
      <c r="D4844" s="552"/>
    </row>
    <row r="4845" spans="4:4">
      <c r="D4845" s="552"/>
    </row>
    <row r="4846" spans="4:4">
      <c r="D4846" s="552"/>
    </row>
    <row r="4847" spans="4:4">
      <c r="D4847" s="552"/>
    </row>
    <row r="4848" spans="4:4">
      <c r="D4848" s="552"/>
    </row>
    <row r="4849" spans="4:4">
      <c r="D4849" s="552"/>
    </row>
    <row r="4850" spans="4:4">
      <c r="D4850" s="552"/>
    </row>
    <row r="4851" spans="4:4">
      <c r="D4851" s="552"/>
    </row>
    <row r="4852" spans="4:4">
      <c r="D4852" s="552"/>
    </row>
    <row r="4853" spans="4:4">
      <c r="D4853" s="552"/>
    </row>
    <row r="4854" spans="4:4">
      <c r="D4854" s="552"/>
    </row>
    <row r="4855" spans="4:4">
      <c r="D4855" s="552"/>
    </row>
    <row r="4856" spans="4:4">
      <c r="D4856" s="552"/>
    </row>
    <row r="4857" spans="4:4">
      <c r="D4857" s="552"/>
    </row>
    <row r="4858" spans="4:4">
      <c r="D4858" s="552"/>
    </row>
    <row r="4859" spans="4:4">
      <c r="D4859" s="552"/>
    </row>
    <row r="4860" spans="4:4">
      <c r="D4860" s="552"/>
    </row>
    <row r="4861" spans="4:4">
      <c r="D4861" s="552"/>
    </row>
    <row r="4862" spans="4:4">
      <c r="D4862" s="552"/>
    </row>
    <row r="4863" spans="4:4">
      <c r="D4863" s="552"/>
    </row>
    <row r="4864" spans="4:4">
      <c r="D4864" s="552"/>
    </row>
    <row r="4865" spans="4:4">
      <c r="D4865" s="552"/>
    </row>
    <row r="4866" spans="4:4">
      <c r="D4866" s="552"/>
    </row>
    <row r="4867" spans="4:4">
      <c r="D4867" s="552"/>
    </row>
    <row r="4868" spans="4:4">
      <c r="D4868" s="552"/>
    </row>
    <row r="4869" spans="4:4">
      <c r="D4869" s="552"/>
    </row>
    <row r="4870" spans="4:4">
      <c r="D4870" s="552"/>
    </row>
    <row r="4871" spans="4:4">
      <c r="D4871" s="552"/>
    </row>
    <row r="4872" spans="4:4">
      <c r="D4872" s="552"/>
    </row>
    <row r="4873" spans="4:4">
      <c r="D4873" s="552"/>
    </row>
    <row r="4874" spans="4:4">
      <c r="D4874" s="552"/>
    </row>
    <row r="4875" spans="4:4">
      <c r="D4875" s="552"/>
    </row>
    <row r="4876" spans="4:4">
      <c r="D4876" s="552"/>
    </row>
    <row r="4877" spans="4:4">
      <c r="D4877" s="552"/>
    </row>
    <row r="4878" spans="4:4">
      <c r="D4878" s="552"/>
    </row>
    <row r="4879" spans="4:4">
      <c r="D4879" s="552"/>
    </row>
    <row r="4880" spans="4:4">
      <c r="D4880" s="552"/>
    </row>
    <row r="4881" spans="4:4">
      <c r="D4881" s="552"/>
    </row>
    <row r="4882" spans="4:4">
      <c r="D4882" s="552"/>
    </row>
    <row r="4883" spans="4:4">
      <c r="D4883" s="552"/>
    </row>
    <row r="4884" spans="4:4">
      <c r="D4884" s="552"/>
    </row>
    <row r="4885" spans="4:4">
      <c r="D4885" s="552"/>
    </row>
    <row r="4886" spans="4:4">
      <c r="D4886" s="552"/>
    </row>
    <row r="4887" spans="4:4">
      <c r="D4887" s="552"/>
    </row>
    <row r="4888" spans="4:4">
      <c r="D4888" s="552"/>
    </row>
    <row r="4889" spans="4:4">
      <c r="D4889" s="552"/>
    </row>
    <row r="4890" spans="4:4">
      <c r="D4890" s="552"/>
    </row>
    <row r="4891" spans="4:4">
      <c r="D4891" s="552"/>
    </row>
    <row r="4892" spans="4:4">
      <c r="D4892" s="552"/>
    </row>
    <row r="4893" spans="4:4">
      <c r="D4893" s="552"/>
    </row>
    <row r="4894" spans="4:4">
      <c r="D4894" s="552"/>
    </row>
    <row r="4895" spans="4:4">
      <c r="D4895" s="552"/>
    </row>
    <row r="4896" spans="4:4">
      <c r="D4896" s="552"/>
    </row>
    <row r="4897" spans="4:4">
      <c r="D4897" s="552"/>
    </row>
    <row r="4898" spans="4:4">
      <c r="D4898" s="552"/>
    </row>
    <row r="4899" spans="4:4">
      <c r="D4899" s="552"/>
    </row>
    <row r="4900" spans="4:4">
      <c r="D4900" s="552"/>
    </row>
    <row r="4901" spans="4:4">
      <c r="D4901" s="552"/>
    </row>
    <row r="4902" spans="4:4">
      <c r="D4902" s="552"/>
    </row>
    <row r="4903" spans="4:4">
      <c r="D4903" s="552"/>
    </row>
    <row r="4904" spans="4:4">
      <c r="D4904" s="552"/>
    </row>
    <row r="4905" spans="4:4">
      <c r="D4905" s="552"/>
    </row>
    <row r="4906" spans="4:4">
      <c r="D4906" s="552"/>
    </row>
    <row r="4907" spans="4:4">
      <c r="D4907" s="552"/>
    </row>
    <row r="4908" spans="4:4">
      <c r="D4908" s="552"/>
    </row>
    <row r="4909" spans="4:4">
      <c r="D4909" s="552"/>
    </row>
    <row r="4910" spans="4:4">
      <c r="D4910" s="552"/>
    </row>
    <row r="4911" spans="4:4">
      <c r="D4911" s="552"/>
    </row>
    <row r="4912" spans="4:4">
      <c r="D4912" s="552"/>
    </row>
    <row r="4913" spans="4:4">
      <c r="D4913" s="552"/>
    </row>
    <row r="4914" spans="4:4">
      <c r="D4914" s="552"/>
    </row>
    <row r="4915" spans="4:4">
      <c r="D4915" s="552"/>
    </row>
    <row r="4916" spans="4:4">
      <c r="D4916" s="552"/>
    </row>
    <row r="4917" spans="4:4">
      <c r="D4917" s="552"/>
    </row>
    <row r="4918" spans="4:4">
      <c r="D4918" s="552"/>
    </row>
    <row r="4919" spans="4:4">
      <c r="D4919" s="552"/>
    </row>
    <row r="4920" spans="4:4">
      <c r="D4920" s="552"/>
    </row>
    <row r="4921" spans="4:4">
      <c r="D4921" s="552"/>
    </row>
    <row r="4922" spans="4:4">
      <c r="D4922" s="552"/>
    </row>
    <row r="4923" spans="4:4">
      <c r="D4923" s="552"/>
    </row>
    <row r="4924" spans="4:4">
      <c r="D4924" s="552"/>
    </row>
    <row r="4925" spans="4:4">
      <c r="D4925" s="552"/>
    </row>
    <row r="4926" spans="4:4">
      <c r="D4926" s="552"/>
    </row>
    <row r="4927" spans="4:4">
      <c r="D4927" s="552"/>
    </row>
    <row r="4928" spans="4:4">
      <c r="D4928" s="552"/>
    </row>
    <row r="4929" spans="4:4">
      <c r="D4929" s="552"/>
    </row>
    <row r="4930" spans="4:4">
      <c r="D4930" s="552"/>
    </row>
    <row r="4931" spans="4:4">
      <c r="D4931" s="552"/>
    </row>
    <row r="4932" spans="4:4">
      <c r="D4932" s="552"/>
    </row>
    <row r="4933" spans="4:4">
      <c r="D4933" s="552"/>
    </row>
    <row r="4934" spans="4:4">
      <c r="D4934" s="552"/>
    </row>
    <row r="4935" spans="4:4">
      <c r="D4935" s="552"/>
    </row>
    <row r="4936" spans="4:4">
      <c r="D4936" s="552"/>
    </row>
    <row r="4937" spans="4:4">
      <c r="D4937" s="552"/>
    </row>
    <row r="4938" spans="4:4">
      <c r="D4938" s="552"/>
    </row>
    <row r="4939" spans="4:4">
      <c r="D4939" s="552"/>
    </row>
    <row r="4940" spans="4:4">
      <c r="D4940" s="552"/>
    </row>
    <row r="4941" spans="4:4">
      <c r="D4941" s="552"/>
    </row>
    <row r="4942" spans="4:4">
      <c r="D4942" s="552"/>
    </row>
    <row r="4943" spans="4:4">
      <c r="D4943" s="552"/>
    </row>
    <row r="4944" spans="4:4">
      <c r="D4944" s="552"/>
    </row>
    <row r="4945" spans="4:4">
      <c r="D4945" s="552"/>
    </row>
    <row r="4946" spans="4:4">
      <c r="D4946" s="552"/>
    </row>
    <row r="4947" spans="4:4">
      <c r="D4947" s="552"/>
    </row>
    <row r="4948" spans="4:4">
      <c r="D4948" s="552"/>
    </row>
    <row r="4949" spans="4:4">
      <c r="D4949" s="552"/>
    </row>
    <row r="4950" spans="4:4">
      <c r="D4950" s="552"/>
    </row>
    <row r="4951" spans="4:4">
      <c r="D4951" s="552"/>
    </row>
    <row r="4952" spans="4:4">
      <c r="D4952" s="552"/>
    </row>
    <row r="4953" spans="4:4">
      <c r="D4953" s="552"/>
    </row>
    <row r="4954" spans="4:4">
      <c r="D4954" s="552"/>
    </row>
    <row r="4955" spans="4:4">
      <c r="D4955" s="552"/>
    </row>
    <row r="4956" spans="4:4">
      <c r="D4956" s="552"/>
    </row>
    <row r="4957" spans="4:4">
      <c r="D4957" s="552"/>
    </row>
    <row r="4958" spans="4:4">
      <c r="D4958" s="552"/>
    </row>
    <row r="4959" spans="4:4">
      <c r="D4959" s="552"/>
    </row>
    <row r="4960" spans="4:4">
      <c r="D4960" s="552"/>
    </row>
    <row r="4961" spans="4:4">
      <c r="D4961" s="552"/>
    </row>
    <row r="4962" spans="4:4">
      <c r="D4962" s="552"/>
    </row>
    <row r="4963" spans="4:4">
      <c r="D4963" s="552"/>
    </row>
    <row r="4964" spans="4:4">
      <c r="D4964" s="552"/>
    </row>
    <row r="4965" spans="4:4">
      <c r="D4965" s="552"/>
    </row>
    <row r="4966" spans="4:4">
      <c r="D4966" s="552"/>
    </row>
    <row r="4967" spans="4:4">
      <c r="D4967" s="552"/>
    </row>
    <row r="4968" spans="4:4">
      <c r="D4968" s="552"/>
    </row>
    <row r="4969" spans="4:4">
      <c r="D4969" s="552"/>
    </row>
    <row r="4970" spans="4:4">
      <c r="D4970" s="552"/>
    </row>
    <row r="4971" spans="4:4">
      <c r="D4971" s="552"/>
    </row>
    <row r="4972" spans="4:4">
      <c r="D4972" s="552"/>
    </row>
    <row r="4973" spans="4:4">
      <c r="D4973" s="552"/>
    </row>
    <row r="4974" spans="4:4">
      <c r="D4974" s="552"/>
    </row>
    <row r="4975" spans="4:4">
      <c r="D4975" s="552"/>
    </row>
    <row r="4976" spans="4:4">
      <c r="D4976" s="552"/>
    </row>
    <row r="4977" spans="4:4">
      <c r="D4977" s="552"/>
    </row>
    <row r="4978" spans="4:4">
      <c r="D4978" s="552"/>
    </row>
    <row r="4979" spans="4:4">
      <c r="D4979" s="552"/>
    </row>
    <row r="4980" spans="4:4">
      <c r="D4980" s="552"/>
    </row>
    <row r="4981" spans="4:4">
      <c r="D4981" s="552"/>
    </row>
    <row r="4982" spans="4:4">
      <c r="D4982" s="552"/>
    </row>
  </sheetData>
  <mergeCells count="7">
    <mergeCell ref="A43:G45"/>
    <mergeCell ref="A1:G1"/>
    <mergeCell ref="C2:G2"/>
    <mergeCell ref="C3:G3"/>
    <mergeCell ref="C4:G4"/>
    <mergeCell ref="E21:F21"/>
    <mergeCell ref="A42:C42"/>
  </mergeCells>
  <pageMargins left="0.59055118110236204" right="0.39370078740157499" top="0.78740157499999996" bottom="0.78740157499999996"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4"/>
  <sheetViews>
    <sheetView view="pageBreakPreview" zoomScaleNormal="100" zoomScaleSheetLayoutView="100" workbookViewId="0">
      <selection activeCell="G32" sqref="G32"/>
    </sheetView>
  </sheetViews>
  <sheetFormatPr defaultColWidth="10.83203125" defaultRowHeight="18.75"/>
  <cols>
    <col min="1" max="1" width="3.83203125" style="1" customWidth="1"/>
    <col min="2" max="2" width="15.33203125" style="1" customWidth="1"/>
    <col min="3" max="3" width="79" style="1" customWidth="1"/>
    <col min="4" max="4" width="21.33203125" style="18" customWidth="1"/>
    <col min="5" max="5" width="7" style="1" customWidth="1"/>
    <col min="6" max="6" width="21" style="1" customWidth="1"/>
    <col min="7" max="7" width="26.6640625" style="2" customWidth="1"/>
    <col min="8" max="8" width="23.33203125" style="2" customWidth="1"/>
    <col min="9" max="9" width="10.83203125" style="1"/>
    <col min="10" max="10" width="11.6640625" style="1" bestFit="1" customWidth="1"/>
    <col min="11" max="255" width="10.83203125" style="1"/>
    <col min="256" max="256" width="0" style="1" hidden="1" customWidth="1"/>
    <col min="257" max="257" width="3.5" style="1" customWidth="1"/>
    <col min="258" max="258" width="13.1640625" style="1" customWidth="1"/>
    <col min="259" max="259" width="65.83203125" style="1" customWidth="1"/>
    <col min="260" max="260" width="19.6640625" style="1" customWidth="1"/>
    <col min="261" max="261" width="6.6640625" style="1" customWidth="1"/>
    <col min="262" max="262" width="21" style="1" customWidth="1"/>
    <col min="263" max="263" width="26.6640625" style="1" customWidth="1"/>
    <col min="264" max="264" width="23.33203125" style="1" customWidth="1"/>
    <col min="265" max="265" width="10.83203125" style="1"/>
    <col min="266" max="266" width="11.6640625" style="1" bestFit="1" customWidth="1"/>
    <col min="267" max="511" width="10.83203125" style="1"/>
    <col min="512" max="512" width="0" style="1" hidden="1" customWidth="1"/>
    <col min="513" max="513" width="3.5" style="1" customWidth="1"/>
    <col min="514" max="514" width="13.1640625" style="1" customWidth="1"/>
    <col min="515" max="515" width="65.83203125" style="1" customWidth="1"/>
    <col min="516" max="516" width="19.6640625" style="1" customWidth="1"/>
    <col min="517" max="517" width="6.6640625" style="1" customWidth="1"/>
    <col min="518" max="518" width="21" style="1" customWidth="1"/>
    <col min="519" max="519" width="26.6640625" style="1" customWidth="1"/>
    <col min="520" max="520" width="23.33203125" style="1" customWidth="1"/>
    <col min="521" max="521" width="10.83203125" style="1"/>
    <col min="522" max="522" width="11.6640625" style="1" bestFit="1" customWidth="1"/>
    <col min="523" max="767" width="10.83203125" style="1"/>
    <col min="768" max="768" width="0" style="1" hidden="1" customWidth="1"/>
    <col min="769" max="769" width="3.5" style="1" customWidth="1"/>
    <col min="770" max="770" width="13.1640625" style="1" customWidth="1"/>
    <col min="771" max="771" width="65.83203125" style="1" customWidth="1"/>
    <col min="772" max="772" width="19.6640625" style="1" customWidth="1"/>
    <col min="773" max="773" width="6.6640625" style="1" customWidth="1"/>
    <col min="774" max="774" width="21" style="1" customWidth="1"/>
    <col min="775" max="775" width="26.6640625" style="1" customWidth="1"/>
    <col min="776" max="776" width="23.33203125" style="1" customWidth="1"/>
    <col min="777" max="777" width="10.83203125" style="1"/>
    <col min="778" max="778" width="11.6640625" style="1" bestFit="1" customWidth="1"/>
    <col min="779" max="1023" width="10.83203125" style="1"/>
    <col min="1024" max="1024" width="0" style="1" hidden="1" customWidth="1"/>
    <col min="1025" max="1025" width="3.5" style="1" customWidth="1"/>
    <col min="1026" max="1026" width="13.1640625" style="1" customWidth="1"/>
    <col min="1027" max="1027" width="65.83203125" style="1" customWidth="1"/>
    <col min="1028" max="1028" width="19.6640625" style="1" customWidth="1"/>
    <col min="1029" max="1029" width="6.6640625" style="1" customWidth="1"/>
    <col min="1030" max="1030" width="21" style="1" customWidth="1"/>
    <col min="1031" max="1031" width="26.6640625" style="1" customWidth="1"/>
    <col min="1032" max="1032" width="23.33203125" style="1" customWidth="1"/>
    <col min="1033" max="1033" width="10.83203125" style="1"/>
    <col min="1034" max="1034" width="11.6640625" style="1" bestFit="1" customWidth="1"/>
    <col min="1035" max="1279" width="10.83203125" style="1"/>
    <col min="1280" max="1280" width="0" style="1" hidden="1" customWidth="1"/>
    <col min="1281" max="1281" width="3.5" style="1" customWidth="1"/>
    <col min="1282" max="1282" width="13.1640625" style="1" customWidth="1"/>
    <col min="1283" max="1283" width="65.83203125" style="1" customWidth="1"/>
    <col min="1284" max="1284" width="19.6640625" style="1" customWidth="1"/>
    <col min="1285" max="1285" width="6.6640625" style="1" customWidth="1"/>
    <col min="1286" max="1286" width="21" style="1" customWidth="1"/>
    <col min="1287" max="1287" width="26.6640625" style="1" customWidth="1"/>
    <col min="1288" max="1288" width="23.33203125" style="1" customWidth="1"/>
    <col min="1289" max="1289" width="10.83203125" style="1"/>
    <col min="1290" max="1290" width="11.6640625" style="1" bestFit="1" customWidth="1"/>
    <col min="1291" max="1535" width="10.83203125" style="1"/>
    <col min="1536" max="1536" width="0" style="1" hidden="1" customWidth="1"/>
    <col min="1537" max="1537" width="3.5" style="1" customWidth="1"/>
    <col min="1538" max="1538" width="13.1640625" style="1" customWidth="1"/>
    <col min="1539" max="1539" width="65.83203125" style="1" customWidth="1"/>
    <col min="1540" max="1540" width="19.6640625" style="1" customWidth="1"/>
    <col min="1541" max="1541" width="6.6640625" style="1" customWidth="1"/>
    <col min="1542" max="1542" width="21" style="1" customWidth="1"/>
    <col min="1543" max="1543" width="26.6640625" style="1" customWidth="1"/>
    <col min="1544" max="1544" width="23.33203125" style="1" customWidth="1"/>
    <col min="1545" max="1545" width="10.83203125" style="1"/>
    <col min="1546" max="1546" width="11.6640625" style="1" bestFit="1" customWidth="1"/>
    <col min="1547" max="1791" width="10.83203125" style="1"/>
    <col min="1792" max="1792" width="0" style="1" hidden="1" customWidth="1"/>
    <col min="1793" max="1793" width="3.5" style="1" customWidth="1"/>
    <col min="1794" max="1794" width="13.1640625" style="1" customWidth="1"/>
    <col min="1795" max="1795" width="65.83203125" style="1" customWidth="1"/>
    <col min="1796" max="1796" width="19.6640625" style="1" customWidth="1"/>
    <col min="1797" max="1797" width="6.6640625" style="1" customWidth="1"/>
    <col min="1798" max="1798" width="21" style="1" customWidth="1"/>
    <col min="1799" max="1799" width="26.6640625" style="1" customWidth="1"/>
    <col min="1800" max="1800" width="23.33203125" style="1" customWidth="1"/>
    <col min="1801" max="1801" width="10.83203125" style="1"/>
    <col min="1802" max="1802" width="11.6640625" style="1" bestFit="1" customWidth="1"/>
    <col min="1803" max="2047" width="10.83203125" style="1"/>
    <col min="2048" max="2048" width="0" style="1" hidden="1" customWidth="1"/>
    <col min="2049" max="2049" width="3.5" style="1" customWidth="1"/>
    <col min="2050" max="2050" width="13.1640625" style="1" customWidth="1"/>
    <col min="2051" max="2051" width="65.83203125" style="1" customWidth="1"/>
    <col min="2052" max="2052" width="19.6640625" style="1" customWidth="1"/>
    <col min="2053" max="2053" width="6.6640625" style="1" customWidth="1"/>
    <col min="2054" max="2054" width="21" style="1" customWidth="1"/>
    <col min="2055" max="2055" width="26.6640625" style="1" customWidth="1"/>
    <col min="2056" max="2056" width="23.33203125" style="1" customWidth="1"/>
    <col min="2057" max="2057" width="10.83203125" style="1"/>
    <col min="2058" max="2058" width="11.6640625" style="1" bestFit="1" customWidth="1"/>
    <col min="2059" max="2303" width="10.83203125" style="1"/>
    <col min="2304" max="2304" width="0" style="1" hidden="1" customWidth="1"/>
    <col min="2305" max="2305" width="3.5" style="1" customWidth="1"/>
    <col min="2306" max="2306" width="13.1640625" style="1" customWidth="1"/>
    <col min="2307" max="2307" width="65.83203125" style="1" customWidth="1"/>
    <col min="2308" max="2308" width="19.6640625" style="1" customWidth="1"/>
    <col min="2309" max="2309" width="6.6640625" style="1" customWidth="1"/>
    <col min="2310" max="2310" width="21" style="1" customWidth="1"/>
    <col min="2311" max="2311" width="26.6640625" style="1" customWidth="1"/>
    <col min="2312" max="2312" width="23.33203125" style="1" customWidth="1"/>
    <col min="2313" max="2313" width="10.83203125" style="1"/>
    <col min="2314" max="2314" width="11.6640625" style="1" bestFit="1" customWidth="1"/>
    <col min="2315" max="2559" width="10.83203125" style="1"/>
    <col min="2560" max="2560" width="0" style="1" hidden="1" customWidth="1"/>
    <col min="2561" max="2561" width="3.5" style="1" customWidth="1"/>
    <col min="2562" max="2562" width="13.1640625" style="1" customWidth="1"/>
    <col min="2563" max="2563" width="65.83203125" style="1" customWidth="1"/>
    <col min="2564" max="2564" width="19.6640625" style="1" customWidth="1"/>
    <col min="2565" max="2565" width="6.6640625" style="1" customWidth="1"/>
    <col min="2566" max="2566" width="21" style="1" customWidth="1"/>
    <col min="2567" max="2567" width="26.6640625" style="1" customWidth="1"/>
    <col min="2568" max="2568" width="23.33203125" style="1" customWidth="1"/>
    <col min="2569" max="2569" width="10.83203125" style="1"/>
    <col min="2570" max="2570" width="11.6640625" style="1" bestFit="1" customWidth="1"/>
    <col min="2571" max="2815" width="10.83203125" style="1"/>
    <col min="2816" max="2816" width="0" style="1" hidden="1" customWidth="1"/>
    <col min="2817" max="2817" width="3.5" style="1" customWidth="1"/>
    <col min="2818" max="2818" width="13.1640625" style="1" customWidth="1"/>
    <col min="2819" max="2819" width="65.83203125" style="1" customWidth="1"/>
    <col min="2820" max="2820" width="19.6640625" style="1" customWidth="1"/>
    <col min="2821" max="2821" width="6.6640625" style="1" customWidth="1"/>
    <col min="2822" max="2822" width="21" style="1" customWidth="1"/>
    <col min="2823" max="2823" width="26.6640625" style="1" customWidth="1"/>
    <col min="2824" max="2824" width="23.33203125" style="1" customWidth="1"/>
    <col min="2825" max="2825" width="10.83203125" style="1"/>
    <col min="2826" max="2826" width="11.6640625" style="1" bestFit="1" customWidth="1"/>
    <col min="2827" max="3071" width="10.83203125" style="1"/>
    <col min="3072" max="3072" width="0" style="1" hidden="1" customWidth="1"/>
    <col min="3073" max="3073" width="3.5" style="1" customWidth="1"/>
    <col min="3074" max="3074" width="13.1640625" style="1" customWidth="1"/>
    <col min="3075" max="3075" width="65.83203125" style="1" customWidth="1"/>
    <col min="3076" max="3076" width="19.6640625" style="1" customWidth="1"/>
    <col min="3077" max="3077" width="6.6640625" style="1" customWidth="1"/>
    <col min="3078" max="3078" width="21" style="1" customWidth="1"/>
    <col min="3079" max="3079" width="26.6640625" style="1" customWidth="1"/>
    <col min="3080" max="3080" width="23.33203125" style="1" customWidth="1"/>
    <col min="3081" max="3081" width="10.83203125" style="1"/>
    <col min="3082" max="3082" width="11.6640625" style="1" bestFit="1" customWidth="1"/>
    <col min="3083" max="3327" width="10.83203125" style="1"/>
    <col min="3328" max="3328" width="0" style="1" hidden="1" customWidth="1"/>
    <col min="3329" max="3329" width="3.5" style="1" customWidth="1"/>
    <col min="3330" max="3330" width="13.1640625" style="1" customWidth="1"/>
    <col min="3331" max="3331" width="65.83203125" style="1" customWidth="1"/>
    <col min="3332" max="3332" width="19.6640625" style="1" customWidth="1"/>
    <col min="3333" max="3333" width="6.6640625" style="1" customWidth="1"/>
    <col min="3334" max="3334" width="21" style="1" customWidth="1"/>
    <col min="3335" max="3335" width="26.6640625" style="1" customWidth="1"/>
    <col min="3336" max="3336" width="23.33203125" style="1" customWidth="1"/>
    <col min="3337" max="3337" width="10.83203125" style="1"/>
    <col min="3338" max="3338" width="11.6640625" style="1" bestFit="1" customWidth="1"/>
    <col min="3339" max="3583" width="10.83203125" style="1"/>
    <col min="3584" max="3584" width="0" style="1" hidden="1" customWidth="1"/>
    <col min="3585" max="3585" width="3.5" style="1" customWidth="1"/>
    <col min="3586" max="3586" width="13.1640625" style="1" customWidth="1"/>
    <col min="3587" max="3587" width="65.83203125" style="1" customWidth="1"/>
    <col min="3588" max="3588" width="19.6640625" style="1" customWidth="1"/>
    <col min="3589" max="3589" width="6.6640625" style="1" customWidth="1"/>
    <col min="3590" max="3590" width="21" style="1" customWidth="1"/>
    <col min="3591" max="3591" width="26.6640625" style="1" customWidth="1"/>
    <col min="3592" max="3592" width="23.33203125" style="1" customWidth="1"/>
    <col min="3593" max="3593" width="10.83203125" style="1"/>
    <col min="3594" max="3594" width="11.6640625" style="1" bestFit="1" customWidth="1"/>
    <col min="3595" max="3839" width="10.83203125" style="1"/>
    <col min="3840" max="3840" width="0" style="1" hidden="1" customWidth="1"/>
    <col min="3841" max="3841" width="3.5" style="1" customWidth="1"/>
    <col min="3842" max="3842" width="13.1640625" style="1" customWidth="1"/>
    <col min="3843" max="3843" width="65.83203125" style="1" customWidth="1"/>
    <col min="3844" max="3844" width="19.6640625" style="1" customWidth="1"/>
    <col min="3845" max="3845" width="6.6640625" style="1" customWidth="1"/>
    <col min="3846" max="3846" width="21" style="1" customWidth="1"/>
    <col min="3847" max="3847" width="26.6640625" style="1" customWidth="1"/>
    <col min="3848" max="3848" width="23.33203125" style="1" customWidth="1"/>
    <col min="3849" max="3849" width="10.83203125" style="1"/>
    <col min="3850" max="3850" width="11.6640625" style="1" bestFit="1" customWidth="1"/>
    <col min="3851" max="4095" width="10.83203125" style="1"/>
    <col min="4096" max="4096" width="0" style="1" hidden="1" customWidth="1"/>
    <col min="4097" max="4097" width="3.5" style="1" customWidth="1"/>
    <col min="4098" max="4098" width="13.1640625" style="1" customWidth="1"/>
    <col min="4099" max="4099" width="65.83203125" style="1" customWidth="1"/>
    <col min="4100" max="4100" width="19.6640625" style="1" customWidth="1"/>
    <col min="4101" max="4101" width="6.6640625" style="1" customWidth="1"/>
    <col min="4102" max="4102" width="21" style="1" customWidth="1"/>
    <col min="4103" max="4103" width="26.6640625" style="1" customWidth="1"/>
    <col min="4104" max="4104" width="23.33203125" style="1" customWidth="1"/>
    <col min="4105" max="4105" width="10.83203125" style="1"/>
    <col min="4106" max="4106" width="11.6640625" style="1" bestFit="1" customWidth="1"/>
    <col min="4107" max="4351" width="10.83203125" style="1"/>
    <col min="4352" max="4352" width="0" style="1" hidden="1" customWidth="1"/>
    <col min="4353" max="4353" width="3.5" style="1" customWidth="1"/>
    <col min="4354" max="4354" width="13.1640625" style="1" customWidth="1"/>
    <col min="4355" max="4355" width="65.83203125" style="1" customWidth="1"/>
    <col min="4356" max="4356" width="19.6640625" style="1" customWidth="1"/>
    <col min="4357" max="4357" width="6.6640625" style="1" customWidth="1"/>
    <col min="4358" max="4358" width="21" style="1" customWidth="1"/>
    <col min="4359" max="4359" width="26.6640625" style="1" customWidth="1"/>
    <col min="4360" max="4360" width="23.33203125" style="1" customWidth="1"/>
    <col min="4361" max="4361" width="10.83203125" style="1"/>
    <col min="4362" max="4362" width="11.6640625" style="1" bestFit="1" customWidth="1"/>
    <col min="4363" max="4607" width="10.83203125" style="1"/>
    <col min="4608" max="4608" width="0" style="1" hidden="1" customWidth="1"/>
    <col min="4609" max="4609" width="3.5" style="1" customWidth="1"/>
    <col min="4610" max="4610" width="13.1640625" style="1" customWidth="1"/>
    <col min="4611" max="4611" width="65.83203125" style="1" customWidth="1"/>
    <col min="4612" max="4612" width="19.6640625" style="1" customWidth="1"/>
    <col min="4613" max="4613" width="6.6640625" style="1" customWidth="1"/>
    <col min="4614" max="4614" width="21" style="1" customWidth="1"/>
    <col min="4615" max="4615" width="26.6640625" style="1" customWidth="1"/>
    <col min="4616" max="4616" width="23.33203125" style="1" customWidth="1"/>
    <col min="4617" max="4617" width="10.83203125" style="1"/>
    <col min="4618" max="4618" width="11.6640625" style="1" bestFit="1" customWidth="1"/>
    <col min="4619" max="4863" width="10.83203125" style="1"/>
    <col min="4864" max="4864" width="0" style="1" hidden="1" customWidth="1"/>
    <col min="4865" max="4865" width="3.5" style="1" customWidth="1"/>
    <col min="4866" max="4866" width="13.1640625" style="1" customWidth="1"/>
    <col min="4867" max="4867" width="65.83203125" style="1" customWidth="1"/>
    <col min="4868" max="4868" width="19.6640625" style="1" customWidth="1"/>
    <col min="4869" max="4869" width="6.6640625" style="1" customWidth="1"/>
    <col min="4870" max="4870" width="21" style="1" customWidth="1"/>
    <col min="4871" max="4871" width="26.6640625" style="1" customWidth="1"/>
    <col min="4872" max="4872" width="23.33203125" style="1" customWidth="1"/>
    <col min="4873" max="4873" width="10.83203125" style="1"/>
    <col min="4874" max="4874" width="11.6640625" style="1" bestFit="1" customWidth="1"/>
    <col min="4875" max="5119" width="10.83203125" style="1"/>
    <col min="5120" max="5120" width="0" style="1" hidden="1" customWidth="1"/>
    <col min="5121" max="5121" width="3.5" style="1" customWidth="1"/>
    <col min="5122" max="5122" width="13.1640625" style="1" customWidth="1"/>
    <col min="5123" max="5123" width="65.83203125" style="1" customWidth="1"/>
    <col min="5124" max="5124" width="19.6640625" style="1" customWidth="1"/>
    <col min="5125" max="5125" width="6.6640625" style="1" customWidth="1"/>
    <col min="5126" max="5126" width="21" style="1" customWidth="1"/>
    <col min="5127" max="5127" width="26.6640625" style="1" customWidth="1"/>
    <col min="5128" max="5128" width="23.33203125" style="1" customWidth="1"/>
    <col min="5129" max="5129" width="10.83203125" style="1"/>
    <col min="5130" max="5130" width="11.6640625" style="1" bestFit="1" customWidth="1"/>
    <col min="5131" max="5375" width="10.83203125" style="1"/>
    <col min="5376" max="5376" width="0" style="1" hidden="1" customWidth="1"/>
    <col min="5377" max="5377" width="3.5" style="1" customWidth="1"/>
    <col min="5378" max="5378" width="13.1640625" style="1" customWidth="1"/>
    <col min="5379" max="5379" width="65.83203125" style="1" customWidth="1"/>
    <col min="5380" max="5380" width="19.6640625" style="1" customWidth="1"/>
    <col min="5381" max="5381" width="6.6640625" style="1" customWidth="1"/>
    <col min="5382" max="5382" width="21" style="1" customWidth="1"/>
    <col min="5383" max="5383" width="26.6640625" style="1" customWidth="1"/>
    <col min="5384" max="5384" width="23.33203125" style="1" customWidth="1"/>
    <col min="5385" max="5385" width="10.83203125" style="1"/>
    <col min="5386" max="5386" width="11.6640625" style="1" bestFit="1" customWidth="1"/>
    <col min="5387" max="5631" width="10.83203125" style="1"/>
    <col min="5632" max="5632" width="0" style="1" hidden="1" customWidth="1"/>
    <col min="5633" max="5633" width="3.5" style="1" customWidth="1"/>
    <col min="5634" max="5634" width="13.1640625" style="1" customWidth="1"/>
    <col min="5635" max="5635" width="65.83203125" style="1" customWidth="1"/>
    <col min="5636" max="5636" width="19.6640625" style="1" customWidth="1"/>
    <col min="5637" max="5637" width="6.6640625" style="1" customWidth="1"/>
    <col min="5638" max="5638" width="21" style="1" customWidth="1"/>
    <col min="5639" max="5639" width="26.6640625" style="1" customWidth="1"/>
    <col min="5640" max="5640" width="23.33203125" style="1" customWidth="1"/>
    <col min="5641" max="5641" width="10.83203125" style="1"/>
    <col min="5642" max="5642" width="11.6640625" style="1" bestFit="1" customWidth="1"/>
    <col min="5643" max="5887" width="10.83203125" style="1"/>
    <col min="5888" max="5888" width="0" style="1" hidden="1" customWidth="1"/>
    <col min="5889" max="5889" width="3.5" style="1" customWidth="1"/>
    <col min="5890" max="5890" width="13.1640625" style="1" customWidth="1"/>
    <col min="5891" max="5891" width="65.83203125" style="1" customWidth="1"/>
    <col min="5892" max="5892" width="19.6640625" style="1" customWidth="1"/>
    <col min="5893" max="5893" width="6.6640625" style="1" customWidth="1"/>
    <col min="5894" max="5894" width="21" style="1" customWidth="1"/>
    <col min="5895" max="5895" width="26.6640625" style="1" customWidth="1"/>
    <col min="5896" max="5896" width="23.33203125" style="1" customWidth="1"/>
    <col min="5897" max="5897" width="10.83203125" style="1"/>
    <col min="5898" max="5898" width="11.6640625" style="1" bestFit="1" customWidth="1"/>
    <col min="5899" max="6143" width="10.83203125" style="1"/>
    <col min="6144" max="6144" width="0" style="1" hidden="1" customWidth="1"/>
    <col min="6145" max="6145" width="3.5" style="1" customWidth="1"/>
    <col min="6146" max="6146" width="13.1640625" style="1" customWidth="1"/>
    <col min="6147" max="6147" width="65.83203125" style="1" customWidth="1"/>
    <col min="6148" max="6148" width="19.6640625" style="1" customWidth="1"/>
    <col min="6149" max="6149" width="6.6640625" style="1" customWidth="1"/>
    <col min="6150" max="6150" width="21" style="1" customWidth="1"/>
    <col min="6151" max="6151" width="26.6640625" style="1" customWidth="1"/>
    <col min="6152" max="6152" width="23.33203125" style="1" customWidth="1"/>
    <col min="6153" max="6153" width="10.83203125" style="1"/>
    <col min="6154" max="6154" width="11.6640625" style="1" bestFit="1" customWidth="1"/>
    <col min="6155" max="6399" width="10.83203125" style="1"/>
    <col min="6400" max="6400" width="0" style="1" hidden="1" customWidth="1"/>
    <col min="6401" max="6401" width="3.5" style="1" customWidth="1"/>
    <col min="6402" max="6402" width="13.1640625" style="1" customWidth="1"/>
    <col min="6403" max="6403" width="65.83203125" style="1" customWidth="1"/>
    <col min="6404" max="6404" width="19.6640625" style="1" customWidth="1"/>
    <col min="6405" max="6405" width="6.6640625" style="1" customWidth="1"/>
    <col min="6406" max="6406" width="21" style="1" customWidth="1"/>
    <col min="6407" max="6407" width="26.6640625" style="1" customWidth="1"/>
    <col min="6408" max="6408" width="23.33203125" style="1" customWidth="1"/>
    <col min="6409" max="6409" width="10.83203125" style="1"/>
    <col min="6410" max="6410" width="11.6640625" style="1" bestFit="1" customWidth="1"/>
    <col min="6411" max="6655" width="10.83203125" style="1"/>
    <col min="6656" max="6656" width="0" style="1" hidden="1" customWidth="1"/>
    <col min="6657" max="6657" width="3.5" style="1" customWidth="1"/>
    <col min="6658" max="6658" width="13.1640625" style="1" customWidth="1"/>
    <col min="6659" max="6659" width="65.83203125" style="1" customWidth="1"/>
    <col min="6660" max="6660" width="19.6640625" style="1" customWidth="1"/>
    <col min="6661" max="6661" width="6.6640625" style="1" customWidth="1"/>
    <col min="6662" max="6662" width="21" style="1" customWidth="1"/>
    <col min="6663" max="6663" width="26.6640625" style="1" customWidth="1"/>
    <col min="6664" max="6664" width="23.33203125" style="1" customWidth="1"/>
    <col min="6665" max="6665" width="10.83203125" style="1"/>
    <col min="6666" max="6666" width="11.6640625" style="1" bestFit="1" customWidth="1"/>
    <col min="6667" max="6911" width="10.83203125" style="1"/>
    <col min="6912" max="6912" width="0" style="1" hidden="1" customWidth="1"/>
    <col min="6913" max="6913" width="3.5" style="1" customWidth="1"/>
    <col min="6914" max="6914" width="13.1640625" style="1" customWidth="1"/>
    <col min="6915" max="6915" width="65.83203125" style="1" customWidth="1"/>
    <col min="6916" max="6916" width="19.6640625" style="1" customWidth="1"/>
    <col min="6917" max="6917" width="6.6640625" style="1" customWidth="1"/>
    <col min="6918" max="6918" width="21" style="1" customWidth="1"/>
    <col min="6919" max="6919" width="26.6640625" style="1" customWidth="1"/>
    <col min="6920" max="6920" width="23.33203125" style="1" customWidth="1"/>
    <col min="6921" max="6921" width="10.83203125" style="1"/>
    <col min="6922" max="6922" width="11.6640625" style="1" bestFit="1" customWidth="1"/>
    <col min="6923" max="7167" width="10.83203125" style="1"/>
    <col min="7168" max="7168" width="0" style="1" hidden="1" customWidth="1"/>
    <col min="7169" max="7169" width="3.5" style="1" customWidth="1"/>
    <col min="7170" max="7170" width="13.1640625" style="1" customWidth="1"/>
    <col min="7171" max="7171" width="65.83203125" style="1" customWidth="1"/>
    <col min="7172" max="7172" width="19.6640625" style="1" customWidth="1"/>
    <col min="7173" max="7173" width="6.6640625" style="1" customWidth="1"/>
    <col min="7174" max="7174" width="21" style="1" customWidth="1"/>
    <col min="7175" max="7175" width="26.6640625" style="1" customWidth="1"/>
    <col min="7176" max="7176" width="23.33203125" style="1" customWidth="1"/>
    <col min="7177" max="7177" width="10.83203125" style="1"/>
    <col min="7178" max="7178" width="11.6640625" style="1" bestFit="1" customWidth="1"/>
    <col min="7179" max="7423" width="10.83203125" style="1"/>
    <col min="7424" max="7424" width="0" style="1" hidden="1" customWidth="1"/>
    <col min="7425" max="7425" width="3.5" style="1" customWidth="1"/>
    <col min="7426" max="7426" width="13.1640625" style="1" customWidth="1"/>
    <col min="7427" max="7427" width="65.83203125" style="1" customWidth="1"/>
    <col min="7428" max="7428" width="19.6640625" style="1" customWidth="1"/>
    <col min="7429" max="7429" width="6.6640625" style="1" customWidth="1"/>
    <col min="7430" max="7430" width="21" style="1" customWidth="1"/>
    <col min="7431" max="7431" width="26.6640625" style="1" customWidth="1"/>
    <col min="7432" max="7432" width="23.33203125" style="1" customWidth="1"/>
    <col min="7433" max="7433" width="10.83203125" style="1"/>
    <col min="7434" max="7434" width="11.6640625" style="1" bestFit="1" customWidth="1"/>
    <col min="7435" max="7679" width="10.83203125" style="1"/>
    <col min="7680" max="7680" width="0" style="1" hidden="1" customWidth="1"/>
    <col min="7681" max="7681" width="3.5" style="1" customWidth="1"/>
    <col min="7682" max="7682" width="13.1640625" style="1" customWidth="1"/>
    <col min="7683" max="7683" width="65.83203125" style="1" customWidth="1"/>
    <col min="7684" max="7684" width="19.6640625" style="1" customWidth="1"/>
    <col min="7685" max="7685" width="6.6640625" style="1" customWidth="1"/>
    <col min="7686" max="7686" width="21" style="1" customWidth="1"/>
    <col min="7687" max="7687" width="26.6640625" style="1" customWidth="1"/>
    <col min="7688" max="7688" width="23.33203125" style="1" customWidth="1"/>
    <col min="7689" max="7689" width="10.83203125" style="1"/>
    <col min="7690" max="7690" width="11.6640625" style="1" bestFit="1" customWidth="1"/>
    <col min="7691" max="7935" width="10.83203125" style="1"/>
    <col min="7936" max="7936" width="0" style="1" hidden="1" customWidth="1"/>
    <col min="7937" max="7937" width="3.5" style="1" customWidth="1"/>
    <col min="7938" max="7938" width="13.1640625" style="1" customWidth="1"/>
    <col min="7939" max="7939" width="65.83203125" style="1" customWidth="1"/>
    <col min="7940" max="7940" width="19.6640625" style="1" customWidth="1"/>
    <col min="7941" max="7941" width="6.6640625" style="1" customWidth="1"/>
    <col min="7942" max="7942" width="21" style="1" customWidth="1"/>
    <col min="7943" max="7943" width="26.6640625" style="1" customWidth="1"/>
    <col min="7944" max="7944" width="23.33203125" style="1" customWidth="1"/>
    <col min="7945" max="7945" width="10.83203125" style="1"/>
    <col min="7946" max="7946" width="11.6640625" style="1" bestFit="1" customWidth="1"/>
    <col min="7947" max="8191" width="10.83203125" style="1"/>
    <col min="8192" max="8192" width="0" style="1" hidden="1" customWidth="1"/>
    <col min="8193" max="8193" width="3.5" style="1" customWidth="1"/>
    <col min="8194" max="8194" width="13.1640625" style="1" customWidth="1"/>
    <col min="8195" max="8195" width="65.83203125" style="1" customWidth="1"/>
    <col min="8196" max="8196" width="19.6640625" style="1" customWidth="1"/>
    <col min="8197" max="8197" width="6.6640625" style="1" customWidth="1"/>
    <col min="8198" max="8198" width="21" style="1" customWidth="1"/>
    <col min="8199" max="8199" width="26.6640625" style="1" customWidth="1"/>
    <col min="8200" max="8200" width="23.33203125" style="1" customWidth="1"/>
    <col min="8201" max="8201" width="10.83203125" style="1"/>
    <col min="8202" max="8202" width="11.6640625" style="1" bestFit="1" customWidth="1"/>
    <col min="8203" max="8447" width="10.83203125" style="1"/>
    <col min="8448" max="8448" width="0" style="1" hidden="1" customWidth="1"/>
    <col min="8449" max="8449" width="3.5" style="1" customWidth="1"/>
    <col min="8450" max="8450" width="13.1640625" style="1" customWidth="1"/>
    <col min="8451" max="8451" width="65.83203125" style="1" customWidth="1"/>
    <col min="8452" max="8452" width="19.6640625" style="1" customWidth="1"/>
    <col min="8453" max="8453" width="6.6640625" style="1" customWidth="1"/>
    <col min="8454" max="8454" width="21" style="1" customWidth="1"/>
    <col min="8455" max="8455" width="26.6640625" style="1" customWidth="1"/>
    <col min="8456" max="8456" width="23.33203125" style="1" customWidth="1"/>
    <col min="8457" max="8457" width="10.83203125" style="1"/>
    <col min="8458" max="8458" width="11.6640625" style="1" bestFit="1" customWidth="1"/>
    <col min="8459" max="8703" width="10.83203125" style="1"/>
    <col min="8704" max="8704" width="0" style="1" hidden="1" customWidth="1"/>
    <col min="8705" max="8705" width="3.5" style="1" customWidth="1"/>
    <col min="8706" max="8706" width="13.1640625" style="1" customWidth="1"/>
    <col min="8707" max="8707" width="65.83203125" style="1" customWidth="1"/>
    <col min="8708" max="8708" width="19.6640625" style="1" customWidth="1"/>
    <col min="8709" max="8709" width="6.6640625" style="1" customWidth="1"/>
    <col min="8710" max="8710" width="21" style="1" customWidth="1"/>
    <col min="8711" max="8711" width="26.6640625" style="1" customWidth="1"/>
    <col min="8712" max="8712" width="23.33203125" style="1" customWidth="1"/>
    <col min="8713" max="8713" width="10.83203125" style="1"/>
    <col min="8714" max="8714" width="11.6640625" style="1" bestFit="1" customWidth="1"/>
    <col min="8715" max="8959" width="10.83203125" style="1"/>
    <col min="8960" max="8960" width="0" style="1" hidden="1" customWidth="1"/>
    <col min="8961" max="8961" width="3.5" style="1" customWidth="1"/>
    <col min="8962" max="8962" width="13.1640625" style="1" customWidth="1"/>
    <col min="8963" max="8963" width="65.83203125" style="1" customWidth="1"/>
    <col min="8964" max="8964" width="19.6640625" style="1" customWidth="1"/>
    <col min="8965" max="8965" width="6.6640625" style="1" customWidth="1"/>
    <col min="8966" max="8966" width="21" style="1" customWidth="1"/>
    <col min="8967" max="8967" width="26.6640625" style="1" customWidth="1"/>
    <col min="8968" max="8968" width="23.33203125" style="1" customWidth="1"/>
    <col min="8969" max="8969" width="10.83203125" style="1"/>
    <col min="8970" max="8970" width="11.6640625" style="1" bestFit="1" customWidth="1"/>
    <col min="8971" max="9215" width="10.83203125" style="1"/>
    <col min="9216" max="9216" width="0" style="1" hidden="1" customWidth="1"/>
    <col min="9217" max="9217" width="3.5" style="1" customWidth="1"/>
    <col min="9218" max="9218" width="13.1640625" style="1" customWidth="1"/>
    <col min="9219" max="9219" width="65.83203125" style="1" customWidth="1"/>
    <col min="9220" max="9220" width="19.6640625" style="1" customWidth="1"/>
    <col min="9221" max="9221" width="6.6640625" style="1" customWidth="1"/>
    <col min="9222" max="9222" width="21" style="1" customWidth="1"/>
    <col min="9223" max="9223" width="26.6640625" style="1" customWidth="1"/>
    <col min="9224" max="9224" width="23.33203125" style="1" customWidth="1"/>
    <col min="9225" max="9225" width="10.83203125" style="1"/>
    <col min="9226" max="9226" width="11.6640625" style="1" bestFit="1" customWidth="1"/>
    <col min="9227" max="9471" width="10.83203125" style="1"/>
    <col min="9472" max="9472" width="0" style="1" hidden="1" customWidth="1"/>
    <col min="9473" max="9473" width="3.5" style="1" customWidth="1"/>
    <col min="9474" max="9474" width="13.1640625" style="1" customWidth="1"/>
    <col min="9475" max="9475" width="65.83203125" style="1" customWidth="1"/>
    <col min="9476" max="9476" width="19.6640625" style="1" customWidth="1"/>
    <col min="9477" max="9477" width="6.6640625" style="1" customWidth="1"/>
    <col min="9478" max="9478" width="21" style="1" customWidth="1"/>
    <col min="9479" max="9479" width="26.6640625" style="1" customWidth="1"/>
    <col min="9480" max="9480" width="23.33203125" style="1" customWidth="1"/>
    <col min="9481" max="9481" width="10.83203125" style="1"/>
    <col min="9482" max="9482" width="11.6640625" style="1" bestFit="1" customWidth="1"/>
    <col min="9483" max="9727" width="10.83203125" style="1"/>
    <col min="9728" max="9728" width="0" style="1" hidden="1" customWidth="1"/>
    <col min="9729" max="9729" width="3.5" style="1" customWidth="1"/>
    <col min="9730" max="9730" width="13.1640625" style="1" customWidth="1"/>
    <col min="9731" max="9731" width="65.83203125" style="1" customWidth="1"/>
    <col min="9732" max="9732" width="19.6640625" style="1" customWidth="1"/>
    <col min="9733" max="9733" width="6.6640625" style="1" customWidth="1"/>
    <col min="9734" max="9734" width="21" style="1" customWidth="1"/>
    <col min="9735" max="9735" width="26.6640625" style="1" customWidth="1"/>
    <col min="9736" max="9736" width="23.33203125" style="1" customWidth="1"/>
    <col min="9737" max="9737" width="10.83203125" style="1"/>
    <col min="9738" max="9738" width="11.6640625" style="1" bestFit="1" customWidth="1"/>
    <col min="9739" max="9983" width="10.83203125" style="1"/>
    <col min="9984" max="9984" width="0" style="1" hidden="1" customWidth="1"/>
    <col min="9985" max="9985" width="3.5" style="1" customWidth="1"/>
    <col min="9986" max="9986" width="13.1640625" style="1" customWidth="1"/>
    <col min="9987" max="9987" width="65.83203125" style="1" customWidth="1"/>
    <col min="9988" max="9988" width="19.6640625" style="1" customWidth="1"/>
    <col min="9989" max="9989" width="6.6640625" style="1" customWidth="1"/>
    <col min="9990" max="9990" width="21" style="1" customWidth="1"/>
    <col min="9991" max="9991" width="26.6640625" style="1" customWidth="1"/>
    <col min="9992" max="9992" width="23.33203125" style="1" customWidth="1"/>
    <col min="9993" max="9993" width="10.83203125" style="1"/>
    <col min="9994" max="9994" width="11.6640625" style="1" bestFit="1" customWidth="1"/>
    <col min="9995" max="10239" width="10.83203125" style="1"/>
    <col min="10240" max="10240" width="0" style="1" hidden="1" customWidth="1"/>
    <col min="10241" max="10241" width="3.5" style="1" customWidth="1"/>
    <col min="10242" max="10242" width="13.1640625" style="1" customWidth="1"/>
    <col min="10243" max="10243" width="65.83203125" style="1" customWidth="1"/>
    <col min="10244" max="10244" width="19.6640625" style="1" customWidth="1"/>
    <col min="10245" max="10245" width="6.6640625" style="1" customWidth="1"/>
    <col min="10246" max="10246" width="21" style="1" customWidth="1"/>
    <col min="10247" max="10247" width="26.6640625" style="1" customWidth="1"/>
    <col min="10248" max="10248" width="23.33203125" style="1" customWidth="1"/>
    <col min="10249" max="10249" width="10.83203125" style="1"/>
    <col min="10250" max="10250" width="11.6640625" style="1" bestFit="1" customWidth="1"/>
    <col min="10251" max="10495" width="10.83203125" style="1"/>
    <col min="10496" max="10496" width="0" style="1" hidden="1" customWidth="1"/>
    <col min="10497" max="10497" width="3.5" style="1" customWidth="1"/>
    <col min="10498" max="10498" width="13.1640625" style="1" customWidth="1"/>
    <col min="10499" max="10499" width="65.83203125" style="1" customWidth="1"/>
    <col min="10500" max="10500" width="19.6640625" style="1" customWidth="1"/>
    <col min="10501" max="10501" width="6.6640625" style="1" customWidth="1"/>
    <col min="10502" max="10502" width="21" style="1" customWidth="1"/>
    <col min="10503" max="10503" width="26.6640625" style="1" customWidth="1"/>
    <col min="10504" max="10504" width="23.33203125" style="1" customWidth="1"/>
    <col min="10505" max="10505" width="10.83203125" style="1"/>
    <col min="10506" max="10506" width="11.6640625" style="1" bestFit="1" customWidth="1"/>
    <col min="10507" max="10751" width="10.83203125" style="1"/>
    <col min="10752" max="10752" width="0" style="1" hidden="1" customWidth="1"/>
    <col min="10753" max="10753" width="3.5" style="1" customWidth="1"/>
    <col min="10754" max="10754" width="13.1640625" style="1" customWidth="1"/>
    <col min="10755" max="10755" width="65.83203125" style="1" customWidth="1"/>
    <col min="10756" max="10756" width="19.6640625" style="1" customWidth="1"/>
    <col min="10757" max="10757" width="6.6640625" style="1" customWidth="1"/>
    <col min="10758" max="10758" width="21" style="1" customWidth="1"/>
    <col min="10759" max="10759" width="26.6640625" style="1" customWidth="1"/>
    <col min="10760" max="10760" width="23.33203125" style="1" customWidth="1"/>
    <col min="10761" max="10761" width="10.83203125" style="1"/>
    <col min="10762" max="10762" width="11.6640625" style="1" bestFit="1" customWidth="1"/>
    <col min="10763" max="11007" width="10.83203125" style="1"/>
    <col min="11008" max="11008" width="0" style="1" hidden="1" customWidth="1"/>
    <col min="11009" max="11009" width="3.5" style="1" customWidth="1"/>
    <col min="11010" max="11010" width="13.1640625" style="1" customWidth="1"/>
    <col min="11011" max="11011" width="65.83203125" style="1" customWidth="1"/>
    <col min="11012" max="11012" width="19.6640625" style="1" customWidth="1"/>
    <col min="11013" max="11013" width="6.6640625" style="1" customWidth="1"/>
    <col min="11014" max="11014" width="21" style="1" customWidth="1"/>
    <col min="11015" max="11015" width="26.6640625" style="1" customWidth="1"/>
    <col min="11016" max="11016" width="23.33203125" style="1" customWidth="1"/>
    <col min="11017" max="11017" width="10.83203125" style="1"/>
    <col min="11018" max="11018" width="11.6640625" style="1" bestFit="1" customWidth="1"/>
    <col min="11019" max="11263" width="10.83203125" style="1"/>
    <col min="11264" max="11264" width="0" style="1" hidden="1" customWidth="1"/>
    <col min="11265" max="11265" width="3.5" style="1" customWidth="1"/>
    <col min="11266" max="11266" width="13.1640625" style="1" customWidth="1"/>
    <col min="11267" max="11267" width="65.83203125" style="1" customWidth="1"/>
    <col min="11268" max="11268" width="19.6640625" style="1" customWidth="1"/>
    <col min="11269" max="11269" width="6.6640625" style="1" customWidth="1"/>
    <col min="11270" max="11270" width="21" style="1" customWidth="1"/>
    <col min="11271" max="11271" width="26.6640625" style="1" customWidth="1"/>
    <col min="11272" max="11272" width="23.33203125" style="1" customWidth="1"/>
    <col min="11273" max="11273" width="10.83203125" style="1"/>
    <col min="11274" max="11274" width="11.6640625" style="1" bestFit="1" customWidth="1"/>
    <col min="11275" max="11519" width="10.83203125" style="1"/>
    <col min="11520" max="11520" width="0" style="1" hidden="1" customWidth="1"/>
    <col min="11521" max="11521" width="3.5" style="1" customWidth="1"/>
    <col min="11522" max="11522" width="13.1640625" style="1" customWidth="1"/>
    <col min="11523" max="11523" width="65.83203125" style="1" customWidth="1"/>
    <col min="11524" max="11524" width="19.6640625" style="1" customWidth="1"/>
    <col min="11525" max="11525" width="6.6640625" style="1" customWidth="1"/>
    <col min="11526" max="11526" width="21" style="1" customWidth="1"/>
    <col min="11527" max="11527" width="26.6640625" style="1" customWidth="1"/>
    <col min="11528" max="11528" width="23.33203125" style="1" customWidth="1"/>
    <col min="11529" max="11529" width="10.83203125" style="1"/>
    <col min="11530" max="11530" width="11.6640625" style="1" bestFit="1" customWidth="1"/>
    <col min="11531" max="11775" width="10.83203125" style="1"/>
    <col min="11776" max="11776" width="0" style="1" hidden="1" customWidth="1"/>
    <col min="11777" max="11777" width="3.5" style="1" customWidth="1"/>
    <col min="11778" max="11778" width="13.1640625" style="1" customWidth="1"/>
    <col min="11779" max="11779" width="65.83203125" style="1" customWidth="1"/>
    <col min="11780" max="11780" width="19.6640625" style="1" customWidth="1"/>
    <col min="11781" max="11781" width="6.6640625" style="1" customWidth="1"/>
    <col min="11782" max="11782" width="21" style="1" customWidth="1"/>
    <col min="11783" max="11783" width="26.6640625" style="1" customWidth="1"/>
    <col min="11784" max="11784" width="23.33203125" style="1" customWidth="1"/>
    <col min="11785" max="11785" width="10.83203125" style="1"/>
    <col min="11786" max="11786" width="11.6640625" style="1" bestFit="1" customWidth="1"/>
    <col min="11787" max="12031" width="10.83203125" style="1"/>
    <col min="12032" max="12032" width="0" style="1" hidden="1" customWidth="1"/>
    <col min="12033" max="12033" width="3.5" style="1" customWidth="1"/>
    <col min="12034" max="12034" width="13.1640625" style="1" customWidth="1"/>
    <col min="12035" max="12035" width="65.83203125" style="1" customWidth="1"/>
    <col min="12036" max="12036" width="19.6640625" style="1" customWidth="1"/>
    <col min="12037" max="12037" width="6.6640625" style="1" customWidth="1"/>
    <col min="12038" max="12038" width="21" style="1" customWidth="1"/>
    <col min="12039" max="12039" width="26.6640625" style="1" customWidth="1"/>
    <col min="12040" max="12040" width="23.33203125" style="1" customWidth="1"/>
    <col min="12041" max="12041" width="10.83203125" style="1"/>
    <col min="12042" max="12042" width="11.6640625" style="1" bestFit="1" customWidth="1"/>
    <col min="12043" max="12287" width="10.83203125" style="1"/>
    <col min="12288" max="12288" width="0" style="1" hidden="1" customWidth="1"/>
    <col min="12289" max="12289" width="3.5" style="1" customWidth="1"/>
    <col min="12290" max="12290" width="13.1640625" style="1" customWidth="1"/>
    <col min="12291" max="12291" width="65.83203125" style="1" customWidth="1"/>
    <col min="12292" max="12292" width="19.6640625" style="1" customWidth="1"/>
    <col min="12293" max="12293" width="6.6640625" style="1" customWidth="1"/>
    <col min="12294" max="12294" width="21" style="1" customWidth="1"/>
    <col min="12295" max="12295" width="26.6640625" style="1" customWidth="1"/>
    <col min="12296" max="12296" width="23.33203125" style="1" customWidth="1"/>
    <col min="12297" max="12297" width="10.83203125" style="1"/>
    <col min="12298" max="12298" width="11.6640625" style="1" bestFit="1" customWidth="1"/>
    <col min="12299" max="12543" width="10.83203125" style="1"/>
    <col min="12544" max="12544" width="0" style="1" hidden="1" customWidth="1"/>
    <col min="12545" max="12545" width="3.5" style="1" customWidth="1"/>
    <col min="12546" max="12546" width="13.1640625" style="1" customWidth="1"/>
    <col min="12547" max="12547" width="65.83203125" style="1" customWidth="1"/>
    <col min="12548" max="12548" width="19.6640625" style="1" customWidth="1"/>
    <col min="12549" max="12549" width="6.6640625" style="1" customWidth="1"/>
    <col min="12550" max="12550" width="21" style="1" customWidth="1"/>
    <col min="12551" max="12551" width="26.6640625" style="1" customWidth="1"/>
    <col min="12552" max="12552" width="23.33203125" style="1" customWidth="1"/>
    <col min="12553" max="12553" width="10.83203125" style="1"/>
    <col min="12554" max="12554" width="11.6640625" style="1" bestFit="1" customWidth="1"/>
    <col min="12555" max="12799" width="10.83203125" style="1"/>
    <col min="12800" max="12800" width="0" style="1" hidden="1" customWidth="1"/>
    <col min="12801" max="12801" width="3.5" style="1" customWidth="1"/>
    <col min="12802" max="12802" width="13.1640625" style="1" customWidth="1"/>
    <col min="12803" max="12803" width="65.83203125" style="1" customWidth="1"/>
    <col min="12804" max="12804" width="19.6640625" style="1" customWidth="1"/>
    <col min="12805" max="12805" width="6.6640625" style="1" customWidth="1"/>
    <col min="12806" max="12806" width="21" style="1" customWidth="1"/>
    <col min="12807" max="12807" width="26.6640625" style="1" customWidth="1"/>
    <col min="12808" max="12808" width="23.33203125" style="1" customWidth="1"/>
    <col min="12809" max="12809" width="10.83203125" style="1"/>
    <col min="12810" max="12810" width="11.6640625" style="1" bestFit="1" customWidth="1"/>
    <col min="12811" max="13055" width="10.83203125" style="1"/>
    <col min="13056" max="13056" width="0" style="1" hidden="1" customWidth="1"/>
    <col min="13057" max="13057" width="3.5" style="1" customWidth="1"/>
    <col min="13058" max="13058" width="13.1640625" style="1" customWidth="1"/>
    <col min="13059" max="13059" width="65.83203125" style="1" customWidth="1"/>
    <col min="13060" max="13060" width="19.6640625" style="1" customWidth="1"/>
    <col min="13061" max="13061" width="6.6640625" style="1" customWidth="1"/>
    <col min="13062" max="13062" width="21" style="1" customWidth="1"/>
    <col min="13063" max="13063" width="26.6640625" style="1" customWidth="1"/>
    <col min="13064" max="13064" width="23.33203125" style="1" customWidth="1"/>
    <col min="13065" max="13065" width="10.83203125" style="1"/>
    <col min="13066" max="13066" width="11.6640625" style="1" bestFit="1" customWidth="1"/>
    <col min="13067" max="13311" width="10.83203125" style="1"/>
    <col min="13312" max="13312" width="0" style="1" hidden="1" customWidth="1"/>
    <col min="13313" max="13313" width="3.5" style="1" customWidth="1"/>
    <col min="13314" max="13314" width="13.1640625" style="1" customWidth="1"/>
    <col min="13315" max="13315" width="65.83203125" style="1" customWidth="1"/>
    <col min="13316" max="13316" width="19.6640625" style="1" customWidth="1"/>
    <col min="13317" max="13317" width="6.6640625" style="1" customWidth="1"/>
    <col min="13318" max="13318" width="21" style="1" customWidth="1"/>
    <col min="13319" max="13319" width="26.6640625" style="1" customWidth="1"/>
    <col min="13320" max="13320" width="23.33203125" style="1" customWidth="1"/>
    <col min="13321" max="13321" width="10.83203125" style="1"/>
    <col min="13322" max="13322" width="11.6640625" style="1" bestFit="1" customWidth="1"/>
    <col min="13323" max="13567" width="10.83203125" style="1"/>
    <col min="13568" max="13568" width="0" style="1" hidden="1" customWidth="1"/>
    <col min="13569" max="13569" width="3.5" style="1" customWidth="1"/>
    <col min="13570" max="13570" width="13.1640625" style="1" customWidth="1"/>
    <col min="13571" max="13571" width="65.83203125" style="1" customWidth="1"/>
    <col min="13572" max="13572" width="19.6640625" style="1" customWidth="1"/>
    <col min="13573" max="13573" width="6.6640625" style="1" customWidth="1"/>
    <col min="13574" max="13574" width="21" style="1" customWidth="1"/>
    <col min="13575" max="13575" width="26.6640625" style="1" customWidth="1"/>
    <col min="13576" max="13576" width="23.33203125" style="1" customWidth="1"/>
    <col min="13577" max="13577" width="10.83203125" style="1"/>
    <col min="13578" max="13578" width="11.6640625" style="1" bestFit="1" customWidth="1"/>
    <col min="13579" max="13823" width="10.83203125" style="1"/>
    <col min="13824" max="13824" width="0" style="1" hidden="1" customWidth="1"/>
    <col min="13825" max="13825" width="3.5" style="1" customWidth="1"/>
    <col min="13826" max="13826" width="13.1640625" style="1" customWidth="1"/>
    <col min="13827" max="13827" width="65.83203125" style="1" customWidth="1"/>
    <col min="13828" max="13828" width="19.6640625" style="1" customWidth="1"/>
    <col min="13829" max="13829" width="6.6640625" style="1" customWidth="1"/>
    <col min="13830" max="13830" width="21" style="1" customWidth="1"/>
    <col min="13831" max="13831" width="26.6640625" style="1" customWidth="1"/>
    <col min="13832" max="13832" width="23.33203125" style="1" customWidth="1"/>
    <col min="13833" max="13833" width="10.83203125" style="1"/>
    <col min="13834" max="13834" width="11.6640625" style="1" bestFit="1" customWidth="1"/>
    <col min="13835" max="14079" width="10.83203125" style="1"/>
    <col min="14080" max="14080" width="0" style="1" hidden="1" customWidth="1"/>
    <col min="14081" max="14081" width="3.5" style="1" customWidth="1"/>
    <col min="14082" max="14082" width="13.1640625" style="1" customWidth="1"/>
    <col min="14083" max="14083" width="65.83203125" style="1" customWidth="1"/>
    <col min="14084" max="14084" width="19.6640625" style="1" customWidth="1"/>
    <col min="14085" max="14085" width="6.6640625" style="1" customWidth="1"/>
    <col min="14086" max="14086" width="21" style="1" customWidth="1"/>
    <col min="14087" max="14087" width="26.6640625" style="1" customWidth="1"/>
    <col min="14088" max="14088" width="23.33203125" style="1" customWidth="1"/>
    <col min="14089" max="14089" width="10.83203125" style="1"/>
    <col min="14090" max="14090" width="11.6640625" style="1" bestFit="1" customWidth="1"/>
    <col min="14091" max="14335" width="10.83203125" style="1"/>
    <col min="14336" max="14336" width="0" style="1" hidden="1" customWidth="1"/>
    <col min="14337" max="14337" width="3.5" style="1" customWidth="1"/>
    <col min="14338" max="14338" width="13.1640625" style="1" customWidth="1"/>
    <col min="14339" max="14339" width="65.83203125" style="1" customWidth="1"/>
    <col min="14340" max="14340" width="19.6640625" style="1" customWidth="1"/>
    <col min="14341" max="14341" width="6.6640625" style="1" customWidth="1"/>
    <col min="14342" max="14342" width="21" style="1" customWidth="1"/>
    <col min="14343" max="14343" width="26.6640625" style="1" customWidth="1"/>
    <col min="14344" max="14344" width="23.33203125" style="1" customWidth="1"/>
    <col min="14345" max="14345" width="10.83203125" style="1"/>
    <col min="14346" max="14346" width="11.6640625" style="1" bestFit="1" customWidth="1"/>
    <col min="14347" max="14591" width="10.83203125" style="1"/>
    <col min="14592" max="14592" width="0" style="1" hidden="1" customWidth="1"/>
    <col min="14593" max="14593" width="3.5" style="1" customWidth="1"/>
    <col min="14594" max="14594" width="13.1640625" style="1" customWidth="1"/>
    <col min="14595" max="14595" width="65.83203125" style="1" customWidth="1"/>
    <col min="14596" max="14596" width="19.6640625" style="1" customWidth="1"/>
    <col min="14597" max="14597" width="6.6640625" style="1" customWidth="1"/>
    <col min="14598" max="14598" width="21" style="1" customWidth="1"/>
    <col min="14599" max="14599" width="26.6640625" style="1" customWidth="1"/>
    <col min="14600" max="14600" width="23.33203125" style="1" customWidth="1"/>
    <col min="14601" max="14601" width="10.83203125" style="1"/>
    <col min="14602" max="14602" width="11.6640625" style="1" bestFit="1" customWidth="1"/>
    <col min="14603" max="14847" width="10.83203125" style="1"/>
    <col min="14848" max="14848" width="0" style="1" hidden="1" customWidth="1"/>
    <col min="14849" max="14849" width="3.5" style="1" customWidth="1"/>
    <col min="14850" max="14850" width="13.1640625" style="1" customWidth="1"/>
    <col min="14851" max="14851" width="65.83203125" style="1" customWidth="1"/>
    <col min="14852" max="14852" width="19.6640625" style="1" customWidth="1"/>
    <col min="14853" max="14853" width="6.6640625" style="1" customWidth="1"/>
    <col min="14854" max="14854" width="21" style="1" customWidth="1"/>
    <col min="14855" max="14855" width="26.6640625" style="1" customWidth="1"/>
    <col min="14856" max="14856" width="23.33203125" style="1" customWidth="1"/>
    <col min="14857" max="14857" width="10.83203125" style="1"/>
    <col min="14858" max="14858" width="11.6640625" style="1" bestFit="1" customWidth="1"/>
    <col min="14859" max="15103" width="10.83203125" style="1"/>
    <col min="15104" max="15104" width="0" style="1" hidden="1" customWidth="1"/>
    <col min="15105" max="15105" width="3.5" style="1" customWidth="1"/>
    <col min="15106" max="15106" width="13.1640625" style="1" customWidth="1"/>
    <col min="15107" max="15107" width="65.83203125" style="1" customWidth="1"/>
    <col min="15108" max="15108" width="19.6640625" style="1" customWidth="1"/>
    <col min="15109" max="15109" width="6.6640625" style="1" customWidth="1"/>
    <col min="15110" max="15110" width="21" style="1" customWidth="1"/>
    <col min="15111" max="15111" width="26.6640625" style="1" customWidth="1"/>
    <col min="15112" max="15112" width="23.33203125" style="1" customWidth="1"/>
    <col min="15113" max="15113" width="10.83203125" style="1"/>
    <col min="15114" max="15114" width="11.6640625" style="1" bestFit="1" customWidth="1"/>
    <col min="15115" max="15359" width="10.83203125" style="1"/>
    <col min="15360" max="15360" width="0" style="1" hidden="1" customWidth="1"/>
    <col min="15361" max="15361" width="3.5" style="1" customWidth="1"/>
    <col min="15362" max="15362" width="13.1640625" style="1" customWidth="1"/>
    <col min="15363" max="15363" width="65.83203125" style="1" customWidth="1"/>
    <col min="15364" max="15364" width="19.6640625" style="1" customWidth="1"/>
    <col min="15365" max="15365" width="6.6640625" style="1" customWidth="1"/>
    <col min="15366" max="15366" width="21" style="1" customWidth="1"/>
    <col min="15367" max="15367" width="26.6640625" style="1" customWidth="1"/>
    <col min="15368" max="15368" width="23.33203125" style="1" customWidth="1"/>
    <col min="15369" max="15369" width="10.83203125" style="1"/>
    <col min="15370" max="15370" width="11.6640625" style="1" bestFit="1" customWidth="1"/>
    <col min="15371" max="15615" width="10.83203125" style="1"/>
    <col min="15616" max="15616" width="0" style="1" hidden="1" customWidth="1"/>
    <col min="15617" max="15617" width="3.5" style="1" customWidth="1"/>
    <col min="15618" max="15618" width="13.1640625" style="1" customWidth="1"/>
    <col min="15619" max="15619" width="65.83203125" style="1" customWidth="1"/>
    <col min="15620" max="15620" width="19.6640625" style="1" customWidth="1"/>
    <col min="15621" max="15621" width="6.6640625" style="1" customWidth="1"/>
    <col min="15622" max="15622" width="21" style="1" customWidth="1"/>
    <col min="15623" max="15623" width="26.6640625" style="1" customWidth="1"/>
    <col min="15624" max="15624" width="23.33203125" style="1" customWidth="1"/>
    <col min="15625" max="15625" width="10.83203125" style="1"/>
    <col min="15626" max="15626" width="11.6640625" style="1" bestFit="1" customWidth="1"/>
    <col min="15627" max="15871" width="10.83203125" style="1"/>
    <col min="15872" max="15872" width="0" style="1" hidden="1" customWidth="1"/>
    <col min="15873" max="15873" width="3.5" style="1" customWidth="1"/>
    <col min="15874" max="15874" width="13.1640625" style="1" customWidth="1"/>
    <col min="15875" max="15875" width="65.83203125" style="1" customWidth="1"/>
    <col min="15876" max="15876" width="19.6640625" style="1" customWidth="1"/>
    <col min="15877" max="15877" width="6.6640625" style="1" customWidth="1"/>
    <col min="15878" max="15878" width="21" style="1" customWidth="1"/>
    <col min="15879" max="15879" width="26.6640625" style="1" customWidth="1"/>
    <col min="15880" max="15880" width="23.33203125" style="1" customWidth="1"/>
    <col min="15881" max="15881" width="10.83203125" style="1"/>
    <col min="15882" max="15882" width="11.6640625" style="1" bestFit="1" customWidth="1"/>
    <col min="15883" max="16127" width="10.83203125" style="1"/>
    <col min="16128" max="16128" width="0" style="1" hidden="1" customWidth="1"/>
    <col min="16129" max="16129" width="3.5" style="1" customWidth="1"/>
    <col min="16130" max="16130" width="13.1640625" style="1" customWidth="1"/>
    <col min="16131" max="16131" width="65.83203125" style="1" customWidth="1"/>
    <col min="16132" max="16132" width="19.6640625" style="1" customWidth="1"/>
    <col min="16133" max="16133" width="6.6640625" style="1" customWidth="1"/>
    <col min="16134" max="16134" width="21" style="1" customWidth="1"/>
    <col min="16135" max="16135" width="26.6640625" style="1" customWidth="1"/>
    <col min="16136" max="16136" width="23.33203125" style="1" customWidth="1"/>
    <col min="16137" max="16137" width="10.83203125" style="1"/>
    <col min="16138" max="16138" width="11.6640625" style="1" bestFit="1" customWidth="1"/>
    <col min="16139" max="16384" width="10.83203125" style="1"/>
  </cols>
  <sheetData>
    <row r="1" spans="1:8" ht="63.75" customHeight="1">
      <c r="A1" s="868" t="s">
        <v>1117</v>
      </c>
      <c r="B1" s="869"/>
      <c r="C1" s="869"/>
      <c r="D1" s="869"/>
      <c r="E1" s="869"/>
    </row>
    <row r="2" spans="1:8" ht="19.5">
      <c r="A2" s="870"/>
      <c r="B2" s="871"/>
      <c r="C2" s="871"/>
      <c r="D2" s="871"/>
      <c r="E2" s="871"/>
    </row>
    <row r="3" spans="1:8" ht="35.25" customHeight="1">
      <c r="A3" s="872" t="s">
        <v>322</v>
      </c>
      <c r="B3" s="873"/>
      <c r="C3" s="873"/>
      <c r="D3" s="873"/>
      <c r="E3" s="873"/>
    </row>
    <row r="4" spans="1:8" ht="27.75" customHeight="1">
      <c r="A4" s="870" t="s">
        <v>323</v>
      </c>
      <c r="B4" s="871"/>
      <c r="C4" s="871"/>
      <c r="D4" s="871"/>
      <c r="E4" s="871"/>
    </row>
    <row r="5" spans="1:8" s="3" customFormat="1" ht="22.5" customHeight="1">
      <c r="A5" s="867" t="s">
        <v>324</v>
      </c>
      <c r="B5" s="867"/>
      <c r="C5" s="3" t="s">
        <v>325</v>
      </c>
      <c r="D5" s="4" t="s">
        <v>326</v>
      </c>
      <c r="E5" s="3" t="s">
        <v>327</v>
      </c>
      <c r="G5" s="5"/>
      <c r="H5" s="5"/>
    </row>
    <row r="6" spans="1:8" s="3" customFormat="1" ht="22.5" customHeight="1">
      <c r="A6" s="867" t="s">
        <v>328</v>
      </c>
      <c r="B6" s="867"/>
      <c r="C6" s="3" t="s">
        <v>329</v>
      </c>
      <c r="D6" s="4" t="s">
        <v>326</v>
      </c>
      <c r="E6" s="3" t="s">
        <v>327</v>
      </c>
      <c r="G6" s="5"/>
      <c r="H6" s="5"/>
    </row>
    <row r="7" spans="1:8" ht="22.5" customHeight="1">
      <c r="A7" s="874" t="s">
        <v>330</v>
      </c>
      <c r="B7" s="874"/>
      <c r="C7" s="6" t="s">
        <v>331</v>
      </c>
      <c r="D7" s="7">
        <f>D25</f>
        <v>0</v>
      </c>
      <c r="E7" s="6" t="s">
        <v>327</v>
      </c>
    </row>
    <row r="8" spans="1:8" s="3" customFormat="1" ht="22.5" customHeight="1">
      <c r="A8" s="867" t="s">
        <v>332</v>
      </c>
      <c r="B8" s="867"/>
      <c r="C8" s="3" t="s">
        <v>333</v>
      </c>
      <c r="D8" s="4" t="s">
        <v>326</v>
      </c>
      <c r="E8" s="3" t="s">
        <v>327</v>
      </c>
      <c r="G8" s="5"/>
      <c r="H8" s="5"/>
    </row>
    <row r="9" spans="1:8" s="3" customFormat="1" ht="22.5" customHeight="1">
      <c r="A9" s="867" t="s">
        <v>334</v>
      </c>
      <c r="B9" s="867"/>
      <c r="C9" s="3" t="s">
        <v>335</v>
      </c>
      <c r="D9" s="4" t="s">
        <v>326</v>
      </c>
      <c r="E9" s="3" t="s">
        <v>327</v>
      </c>
      <c r="G9" s="5"/>
      <c r="H9" s="5"/>
    </row>
    <row r="10" spans="1:8" ht="22.5" customHeight="1">
      <c r="A10" s="874" t="s">
        <v>336</v>
      </c>
      <c r="B10" s="874"/>
      <c r="C10" s="6" t="s">
        <v>337</v>
      </c>
      <c r="D10" s="7">
        <f>D39</f>
        <v>0</v>
      </c>
      <c r="E10" s="6" t="s">
        <v>327</v>
      </c>
    </row>
    <row r="11" spans="1:8" s="3" customFormat="1" ht="22.5" customHeight="1">
      <c r="A11" s="867" t="s">
        <v>338</v>
      </c>
      <c r="B11" s="867"/>
      <c r="C11" s="3" t="s">
        <v>339</v>
      </c>
      <c r="D11" s="4" t="s">
        <v>326</v>
      </c>
      <c r="E11" s="3" t="s">
        <v>327</v>
      </c>
      <c r="G11" s="5"/>
      <c r="H11" s="5"/>
    </row>
    <row r="12" spans="1:8" s="3" customFormat="1" ht="22.5" customHeight="1">
      <c r="A12" s="867" t="s">
        <v>340</v>
      </c>
      <c r="B12" s="867"/>
      <c r="C12" s="3" t="s">
        <v>341</v>
      </c>
      <c r="D12" s="4" t="s">
        <v>326</v>
      </c>
      <c r="E12" s="3" t="s">
        <v>327</v>
      </c>
      <c r="G12" s="5"/>
      <c r="H12" s="5"/>
    </row>
    <row r="13" spans="1:8" s="3" customFormat="1" ht="22.5" customHeight="1">
      <c r="A13" s="867" t="s">
        <v>342</v>
      </c>
      <c r="B13" s="867"/>
      <c r="C13" s="3" t="s">
        <v>343</v>
      </c>
      <c r="D13" s="4" t="s">
        <v>326</v>
      </c>
      <c r="E13" s="3" t="s">
        <v>327</v>
      </c>
      <c r="G13" s="5"/>
      <c r="H13" s="5"/>
    </row>
    <row r="14" spans="1:8" s="3" customFormat="1" ht="22.5" customHeight="1">
      <c r="A14" s="867" t="s">
        <v>344</v>
      </c>
      <c r="B14" s="867"/>
      <c r="C14" s="3" t="s">
        <v>345</v>
      </c>
      <c r="D14" s="4" t="s">
        <v>326</v>
      </c>
      <c r="E14" s="3" t="s">
        <v>327</v>
      </c>
      <c r="G14" s="5"/>
      <c r="H14" s="5"/>
    </row>
    <row r="15" spans="1:8" s="3" customFormat="1" ht="22.5" customHeight="1">
      <c r="A15" s="867" t="s">
        <v>346</v>
      </c>
      <c r="B15" s="867"/>
      <c r="C15" s="3" t="s">
        <v>347</v>
      </c>
      <c r="D15" s="4" t="s">
        <v>326</v>
      </c>
      <c r="E15" s="3" t="s">
        <v>327</v>
      </c>
      <c r="G15" s="5"/>
      <c r="H15" s="5"/>
    </row>
    <row r="16" spans="1:8" ht="22.5" customHeight="1">
      <c r="A16" s="8"/>
      <c r="B16" s="8"/>
      <c r="C16" s="8"/>
      <c r="D16" s="9"/>
      <c r="E16" s="8"/>
    </row>
    <row r="17" spans="1:8" ht="22.5" customHeight="1">
      <c r="A17" s="875" t="s">
        <v>348</v>
      </c>
      <c r="B17" s="876"/>
      <c r="C17" s="876"/>
      <c r="D17" s="10">
        <f>SUM(D5:D16)</f>
        <v>0</v>
      </c>
      <c r="E17" s="11" t="s">
        <v>327</v>
      </c>
    </row>
    <row r="18" spans="1:8" ht="22.5" customHeight="1">
      <c r="B18" s="12"/>
      <c r="C18" s="12"/>
      <c r="D18" s="13"/>
      <c r="E18" s="14"/>
    </row>
    <row r="19" spans="1:8" ht="22.5" customHeight="1">
      <c r="A19" s="877" t="s">
        <v>349</v>
      </c>
      <c r="B19" s="878"/>
      <c r="C19" s="878"/>
      <c r="D19" s="15">
        <f>ROUND(D17*0.21,0)</f>
        <v>0</v>
      </c>
      <c r="E19" s="16" t="s">
        <v>327</v>
      </c>
    </row>
    <row r="20" spans="1:8" ht="19.5" thickBot="1">
      <c r="B20" s="17"/>
      <c r="C20" s="17"/>
      <c r="E20" s="19"/>
    </row>
    <row r="21" spans="1:8" s="20" customFormat="1" ht="3" customHeight="1">
      <c r="A21" s="21"/>
      <c r="B21" s="22"/>
      <c r="C21" s="22"/>
      <c r="D21" s="886">
        <f>D17+D19</f>
        <v>0</v>
      </c>
      <c r="E21" s="879" t="s">
        <v>327</v>
      </c>
      <c r="G21" s="23"/>
      <c r="H21" s="23"/>
    </row>
    <row r="22" spans="1:8" s="20" customFormat="1" ht="45" customHeight="1">
      <c r="A22" s="882" t="s">
        <v>354</v>
      </c>
      <c r="B22" s="883"/>
      <c r="C22" s="883"/>
      <c r="D22" s="887"/>
      <c r="E22" s="880"/>
      <c r="G22" s="23"/>
      <c r="H22" s="23"/>
    </row>
    <row r="23" spans="1:8" s="20" customFormat="1" ht="28.5" customHeight="1" thickBot="1">
      <c r="A23" s="884" t="s">
        <v>350</v>
      </c>
      <c r="B23" s="885"/>
      <c r="C23" s="885"/>
      <c r="D23" s="888"/>
      <c r="E23" s="881"/>
      <c r="G23" s="23"/>
      <c r="H23" s="23"/>
    </row>
    <row r="24" spans="1:8">
      <c r="G24" s="24"/>
      <c r="H24" s="24"/>
    </row>
    <row r="25" spans="1:8" ht="23.25" customHeight="1">
      <c r="A25" s="28" t="s">
        <v>353</v>
      </c>
      <c r="B25" s="29"/>
      <c r="C25" s="29"/>
      <c r="D25" s="32">
        <f>SUM(D26:D37)</f>
        <v>0</v>
      </c>
      <c r="E25" s="11" t="s">
        <v>327</v>
      </c>
      <c r="G25" s="25"/>
    </row>
    <row r="26" spans="1:8" ht="18.75" customHeight="1">
      <c r="A26" s="865" t="s">
        <v>355</v>
      </c>
      <c r="B26" s="866"/>
      <c r="C26" s="866"/>
      <c r="D26" s="619">
        <f>'ARS ODPOČET'!J88</f>
        <v>0</v>
      </c>
      <c r="E26" s="34" t="s">
        <v>327</v>
      </c>
      <c r="G26" s="25"/>
    </row>
    <row r="27" spans="1:8" ht="18.75" customHeight="1">
      <c r="A27" s="865" t="s">
        <v>356</v>
      </c>
      <c r="B27" s="866"/>
      <c r="C27" s="866"/>
      <c r="D27" s="619">
        <f>'ARS PŘÍPOČET'!J99</f>
        <v>0</v>
      </c>
      <c r="E27" s="34" t="s">
        <v>327</v>
      </c>
      <c r="G27" s="25"/>
    </row>
    <row r="28" spans="1:8" ht="18.75" customHeight="1">
      <c r="A28" s="865" t="s">
        <v>357</v>
      </c>
      <c r="B28" s="866"/>
      <c r="C28" s="866"/>
      <c r="D28" s="619">
        <f>ZTI!H53</f>
        <v>0</v>
      </c>
      <c r="E28" s="34" t="s">
        <v>327</v>
      </c>
      <c r="G28" s="25"/>
    </row>
    <row r="29" spans="1:8" ht="18.75" customHeight="1">
      <c r="A29" s="865" t="s">
        <v>358</v>
      </c>
      <c r="B29" s="866"/>
      <c r="C29" s="866"/>
      <c r="D29" s="619">
        <f>ÚT!J89</f>
        <v>0</v>
      </c>
      <c r="E29" s="34" t="s">
        <v>327</v>
      </c>
      <c r="G29" s="25"/>
    </row>
    <row r="30" spans="1:8" ht="18.75" customHeight="1">
      <c r="A30" s="865" t="s">
        <v>359</v>
      </c>
      <c r="B30" s="866"/>
      <c r="C30" s="866"/>
      <c r="D30" s="619">
        <f>VZT!G12</f>
        <v>0</v>
      </c>
      <c r="E30" s="34" t="s">
        <v>327</v>
      </c>
      <c r="G30" s="25"/>
    </row>
    <row r="31" spans="1:8" ht="18.75" customHeight="1">
      <c r="A31" s="865" t="s">
        <v>1740</v>
      </c>
      <c r="B31" s="866"/>
      <c r="C31" s="866"/>
      <c r="D31" s="619">
        <f>ELEKTRO!J16</f>
        <v>0</v>
      </c>
      <c r="E31" s="34" t="s">
        <v>327</v>
      </c>
      <c r="G31" s="25"/>
    </row>
    <row r="32" spans="1:8" ht="18.75" customHeight="1">
      <c r="A32" s="865" t="s">
        <v>360</v>
      </c>
      <c r="B32" s="866"/>
      <c r="C32" s="866"/>
      <c r="D32" s="619">
        <f>MAR!I13</f>
        <v>0</v>
      </c>
      <c r="E32" s="34" t="s">
        <v>327</v>
      </c>
      <c r="F32" s="18"/>
      <c r="G32" s="25"/>
    </row>
    <row r="33" spans="1:10" ht="18.75" customHeight="1">
      <c r="A33" s="865" t="s">
        <v>361</v>
      </c>
      <c r="B33" s="866"/>
      <c r="C33" s="866"/>
      <c r="D33" s="619">
        <f>STL.VZDUCH!J86</f>
        <v>0</v>
      </c>
      <c r="E33" s="34" t="s">
        <v>327</v>
      </c>
      <c r="G33" s="25"/>
    </row>
    <row r="34" spans="1:10" ht="18.75" customHeight="1">
      <c r="A34" s="865" t="s">
        <v>362</v>
      </c>
      <c r="B34" s="866"/>
      <c r="C34" s="866"/>
      <c r="D34" s="619">
        <f>CHLAZENÍ!J88</f>
        <v>0</v>
      </c>
      <c r="E34" s="34" t="s">
        <v>327</v>
      </c>
      <c r="F34" s="27"/>
      <c r="G34" s="26"/>
      <c r="H34" s="26"/>
      <c r="I34" s="26"/>
    </row>
    <row r="35" spans="1:10" ht="18.75" customHeight="1">
      <c r="A35" s="865" t="s">
        <v>363</v>
      </c>
      <c r="B35" s="866"/>
      <c r="C35" s="866"/>
      <c r="D35" s="619">
        <f>'CO2'!G39</f>
        <v>0</v>
      </c>
      <c r="E35" s="34" t="s">
        <v>327</v>
      </c>
      <c r="F35" s="27"/>
      <c r="G35" s="26"/>
      <c r="H35" s="26"/>
      <c r="I35" s="26"/>
    </row>
    <row r="36" spans="1:10" ht="18.75" customHeight="1">
      <c r="A36" s="865" t="s">
        <v>364</v>
      </c>
      <c r="B36" s="866"/>
      <c r="C36" s="866"/>
      <c r="D36" s="619">
        <f>SVÍTIDLA!M16</f>
        <v>0</v>
      </c>
      <c r="E36" s="34" t="s">
        <v>327</v>
      </c>
      <c r="F36" s="27"/>
      <c r="G36" s="26"/>
      <c r="H36" s="26"/>
      <c r="I36" s="26"/>
    </row>
    <row r="37" spans="1:10" ht="18.75" customHeight="1">
      <c r="A37" s="865" t="s">
        <v>1138</v>
      </c>
      <c r="B37" s="866"/>
      <c r="C37" s="866"/>
      <c r="D37" s="619">
        <f>PLYN!G7</f>
        <v>0</v>
      </c>
      <c r="E37" s="34" t="s">
        <v>327</v>
      </c>
      <c r="F37" s="27"/>
      <c r="G37" s="26"/>
      <c r="H37" s="26"/>
      <c r="I37" s="26"/>
    </row>
    <row r="38" spans="1:10">
      <c r="F38" s="27"/>
      <c r="G38" s="26"/>
      <c r="H38" s="26"/>
      <c r="I38" s="26"/>
    </row>
    <row r="39" spans="1:10">
      <c r="A39" s="28" t="s">
        <v>365</v>
      </c>
      <c r="B39" s="29"/>
      <c r="C39" s="29"/>
      <c r="D39" s="32">
        <f>D40</f>
        <v>0</v>
      </c>
      <c r="E39" s="11" t="s">
        <v>327</v>
      </c>
      <c r="F39" s="27"/>
      <c r="G39" s="26"/>
      <c r="H39" s="26"/>
      <c r="I39" s="26"/>
    </row>
    <row r="40" spans="1:10" ht="27" customHeight="1">
      <c r="A40" s="865" t="s">
        <v>366</v>
      </c>
      <c r="B40" s="866"/>
      <c r="C40" s="866"/>
      <c r="D40" s="33"/>
      <c r="E40" s="34" t="s">
        <v>327</v>
      </c>
      <c r="F40" s="27"/>
    </row>
    <row r="41" spans="1:10">
      <c r="F41" s="27"/>
    </row>
    <row r="42" spans="1:10">
      <c r="F42" s="27"/>
    </row>
    <row r="43" spans="1:10">
      <c r="F43" s="27"/>
    </row>
    <row r="44" spans="1:10">
      <c r="F44" s="27"/>
    </row>
    <row r="45" spans="1:10" s="2" customFormat="1">
      <c r="A45" s="1"/>
      <c r="B45" s="1"/>
      <c r="C45" s="1"/>
      <c r="D45" s="18"/>
      <c r="E45" s="1"/>
      <c r="F45" s="27"/>
      <c r="I45" s="1"/>
      <c r="J45" s="1"/>
    </row>
    <row r="46" spans="1:10" s="2" customFormat="1">
      <c r="A46" s="1"/>
      <c r="B46" s="1"/>
      <c r="C46" s="1"/>
      <c r="D46" s="18"/>
      <c r="E46" s="1"/>
      <c r="F46" s="27"/>
      <c r="I46" s="1"/>
      <c r="J46" s="1"/>
    </row>
    <row r="47" spans="1:10" s="2" customFormat="1">
      <c r="A47" s="1"/>
      <c r="B47" s="1"/>
      <c r="C47" s="1"/>
      <c r="D47" s="18"/>
      <c r="E47" s="1"/>
      <c r="F47" s="27"/>
      <c r="I47" s="1"/>
      <c r="J47" s="1"/>
    </row>
    <row r="48" spans="1:10" s="2" customFormat="1">
      <c r="A48" s="1"/>
      <c r="B48" s="1"/>
      <c r="C48" s="1"/>
      <c r="D48" s="18"/>
      <c r="E48" s="1"/>
      <c r="F48" s="27"/>
      <c r="I48" s="1"/>
      <c r="J48" s="1"/>
    </row>
    <row r="49" spans="1:10" s="2" customFormat="1">
      <c r="A49" s="1"/>
      <c r="B49" s="1"/>
      <c r="C49" s="1"/>
      <c r="D49" s="18"/>
      <c r="E49" s="1"/>
      <c r="F49" s="27"/>
      <c r="I49" s="1"/>
      <c r="J49" s="1"/>
    </row>
    <row r="50" spans="1:10" s="2" customFormat="1">
      <c r="A50" s="1"/>
      <c r="B50" s="1"/>
      <c r="C50" s="1"/>
      <c r="D50" s="18"/>
      <c r="E50" s="1"/>
      <c r="F50" s="27"/>
      <c r="I50" s="1"/>
      <c r="J50" s="1"/>
    </row>
    <row r="51" spans="1:10" s="2" customFormat="1">
      <c r="A51" s="1"/>
      <c r="B51" s="1"/>
      <c r="C51" s="1"/>
      <c r="D51" s="18"/>
      <c r="E51" s="1"/>
      <c r="F51" s="27"/>
      <c r="I51" s="1"/>
      <c r="J51" s="1"/>
    </row>
    <row r="52" spans="1:10" s="2" customFormat="1">
      <c r="A52" s="1"/>
      <c r="B52" s="1"/>
      <c r="C52" s="1"/>
      <c r="D52" s="18"/>
      <c r="E52" s="1"/>
      <c r="F52" s="27"/>
      <c r="I52" s="1"/>
      <c r="J52" s="1"/>
    </row>
    <row r="53" spans="1:10" s="2" customFormat="1">
      <c r="A53" s="1"/>
      <c r="B53" s="1"/>
      <c r="C53" s="1"/>
      <c r="D53" s="18"/>
      <c r="E53" s="1"/>
      <c r="F53" s="27"/>
      <c r="I53" s="1"/>
      <c r="J53" s="1"/>
    </row>
    <row r="54" spans="1:10" s="2" customFormat="1">
      <c r="A54" s="1"/>
      <c r="B54" s="1"/>
      <c r="C54" s="1"/>
      <c r="D54" s="18"/>
      <c r="E54" s="1"/>
      <c r="F54" s="27"/>
      <c r="I54" s="1"/>
      <c r="J54" s="1"/>
    </row>
    <row r="55" spans="1:10" s="2" customFormat="1">
      <c r="A55" s="1"/>
      <c r="B55" s="1"/>
      <c r="C55" s="1"/>
      <c r="D55" s="18"/>
      <c r="E55" s="1"/>
      <c r="F55" s="27"/>
      <c r="I55" s="1"/>
      <c r="J55" s="1"/>
    </row>
    <row r="56" spans="1:10" s="2" customFormat="1">
      <c r="A56" s="1"/>
      <c r="B56" s="1"/>
      <c r="C56" s="1"/>
      <c r="D56" s="18"/>
      <c r="E56" s="1"/>
      <c r="F56" s="27"/>
      <c r="I56" s="1"/>
      <c r="J56" s="1"/>
    </row>
    <row r="57" spans="1:10" s="2" customFormat="1">
      <c r="A57" s="1"/>
      <c r="B57" s="1"/>
      <c r="C57" s="1"/>
      <c r="D57" s="18"/>
      <c r="E57" s="1"/>
      <c r="F57" s="27"/>
      <c r="I57" s="1"/>
      <c r="J57" s="1"/>
    </row>
    <row r="58" spans="1:10" s="2" customFormat="1">
      <c r="A58" s="1"/>
      <c r="B58" s="1"/>
      <c r="C58" s="1"/>
      <c r="D58" s="18"/>
      <c r="E58" s="1"/>
      <c r="F58" s="27"/>
      <c r="I58" s="1"/>
      <c r="J58" s="1"/>
    </row>
    <row r="59" spans="1:10" s="2" customFormat="1">
      <c r="A59" s="1"/>
      <c r="B59" s="1"/>
      <c r="C59" s="1"/>
      <c r="D59" s="18"/>
      <c r="E59" s="1"/>
      <c r="F59" s="27"/>
      <c r="I59" s="1"/>
      <c r="J59" s="1"/>
    </row>
    <row r="60" spans="1:10" s="2" customFormat="1">
      <c r="A60" s="1"/>
      <c r="B60" s="1"/>
      <c r="C60" s="1"/>
      <c r="D60" s="18"/>
      <c r="E60" s="1"/>
      <c r="F60" s="27"/>
      <c r="I60" s="1"/>
      <c r="J60" s="1"/>
    </row>
    <row r="61" spans="1:10" s="2" customFormat="1">
      <c r="A61" s="1"/>
      <c r="B61" s="1"/>
      <c r="C61" s="1"/>
      <c r="D61" s="18"/>
      <c r="E61" s="1"/>
      <c r="F61" s="27"/>
      <c r="I61" s="1"/>
      <c r="J61" s="1"/>
    </row>
    <row r="62" spans="1:10" s="2" customFormat="1">
      <c r="A62" s="1"/>
      <c r="B62" s="1"/>
      <c r="C62" s="1"/>
      <c r="D62" s="18"/>
      <c r="E62" s="1"/>
      <c r="F62" s="27"/>
      <c r="I62" s="1"/>
      <c r="J62" s="1"/>
    </row>
    <row r="63" spans="1:10" s="2" customFormat="1">
      <c r="A63" s="1"/>
      <c r="B63" s="1"/>
      <c r="C63" s="1"/>
      <c r="D63" s="18"/>
      <c r="E63" s="1"/>
      <c r="F63" s="27"/>
      <c r="I63" s="1"/>
      <c r="J63" s="1"/>
    </row>
    <row r="64" spans="1:10" s="2" customFormat="1">
      <c r="A64" s="1"/>
      <c r="B64" s="1"/>
      <c r="C64" s="1"/>
      <c r="D64" s="18"/>
      <c r="E64" s="1"/>
      <c r="F64" s="27"/>
      <c r="I64" s="1"/>
      <c r="J64" s="1"/>
    </row>
    <row r="65" spans="1:10" s="2" customFormat="1">
      <c r="A65" s="1"/>
      <c r="B65" s="1"/>
      <c r="C65" s="1"/>
      <c r="D65" s="18"/>
      <c r="E65" s="1"/>
      <c r="F65" s="27"/>
      <c r="I65" s="1"/>
      <c r="J65" s="1"/>
    </row>
    <row r="66" spans="1:10" s="2" customFormat="1">
      <c r="A66" s="1"/>
      <c r="B66" s="1"/>
      <c r="C66" s="1"/>
      <c r="D66" s="18"/>
      <c r="E66" s="1"/>
      <c r="F66" s="27"/>
      <c r="I66" s="1"/>
      <c r="J66" s="1"/>
    </row>
    <row r="67" spans="1:10" s="2" customFormat="1">
      <c r="A67" s="1"/>
      <c r="B67" s="1"/>
      <c r="C67" s="1"/>
      <c r="D67" s="18"/>
      <c r="E67" s="1"/>
      <c r="F67" s="27"/>
      <c r="I67" s="1"/>
      <c r="J67" s="1"/>
    </row>
    <row r="68" spans="1:10" s="2" customFormat="1">
      <c r="A68" s="1"/>
      <c r="B68" s="1"/>
      <c r="C68" s="1"/>
      <c r="D68" s="18"/>
      <c r="E68" s="1"/>
      <c r="F68" s="27"/>
      <c r="I68" s="1"/>
      <c r="J68" s="1"/>
    </row>
    <row r="69" spans="1:10" s="2" customFormat="1">
      <c r="A69" s="1"/>
      <c r="B69" s="1"/>
      <c r="C69" s="1"/>
      <c r="D69" s="18"/>
      <c r="E69" s="1"/>
      <c r="F69" s="27"/>
      <c r="I69" s="1"/>
      <c r="J69" s="1"/>
    </row>
    <row r="70" spans="1:10" s="2" customFormat="1">
      <c r="A70" s="1"/>
      <c r="B70" s="1"/>
      <c r="C70" s="1"/>
      <c r="D70" s="18"/>
      <c r="E70" s="1"/>
      <c r="F70" s="27"/>
      <c r="I70" s="1"/>
      <c r="J70" s="1"/>
    </row>
    <row r="71" spans="1:10" s="2" customFormat="1">
      <c r="A71" s="1"/>
      <c r="B71" s="1"/>
      <c r="C71" s="1"/>
      <c r="D71" s="18"/>
      <c r="E71" s="1"/>
      <c r="F71" s="27"/>
      <c r="I71" s="1"/>
      <c r="J71" s="1"/>
    </row>
    <row r="72" spans="1:10" s="2" customFormat="1">
      <c r="A72" s="1"/>
      <c r="B72" s="1"/>
      <c r="C72" s="1"/>
      <c r="D72" s="18"/>
      <c r="E72" s="1"/>
      <c r="F72" s="27"/>
      <c r="I72" s="1"/>
      <c r="J72" s="1"/>
    </row>
    <row r="73" spans="1:10" s="2" customFormat="1">
      <c r="A73" s="1"/>
      <c r="B73" s="1"/>
      <c r="C73" s="1"/>
      <c r="D73" s="18"/>
      <c r="E73" s="1"/>
      <c r="F73" s="27"/>
      <c r="I73" s="1"/>
      <c r="J73" s="1"/>
    </row>
    <row r="74" spans="1:10" s="2" customFormat="1">
      <c r="A74" s="1"/>
      <c r="B74" s="1"/>
      <c r="C74" s="1"/>
      <c r="D74" s="18"/>
      <c r="E74" s="1"/>
      <c r="F74" s="27"/>
      <c r="I74" s="1"/>
      <c r="J74" s="1"/>
    </row>
    <row r="75" spans="1:10" s="2" customFormat="1">
      <c r="A75" s="1"/>
      <c r="B75" s="1"/>
      <c r="C75" s="1"/>
      <c r="D75" s="18"/>
      <c r="E75" s="1"/>
      <c r="F75" s="27"/>
      <c r="I75" s="1"/>
      <c r="J75" s="1"/>
    </row>
    <row r="76" spans="1:10" s="2" customFormat="1">
      <c r="A76" s="1"/>
      <c r="B76" s="1"/>
      <c r="C76" s="1"/>
      <c r="D76" s="18"/>
      <c r="E76" s="1"/>
      <c r="F76" s="27"/>
      <c r="I76" s="1"/>
      <c r="J76" s="1"/>
    </row>
    <row r="77" spans="1:10" s="2" customFormat="1">
      <c r="A77" s="1"/>
      <c r="B77" s="1"/>
      <c r="C77" s="1"/>
      <c r="D77" s="18"/>
      <c r="E77" s="1"/>
      <c r="F77" s="27"/>
      <c r="I77" s="1"/>
      <c r="J77" s="1"/>
    </row>
    <row r="78" spans="1:10" s="2" customFormat="1">
      <c r="A78" s="1"/>
      <c r="B78" s="1"/>
      <c r="C78" s="1"/>
      <c r="D78" s="18"/>
      <c r="E78" s="1"/>
      <c r="F78" s="27"/>
      <c r="I78" s="1"/>
      <c r="J78" s="1"/>
    </row>
    <row r="79" spans="1:10" s="2" customFormat="1">
      <c r="A79" s="1"/>
      <c r="B79" s="1"/>
      <c r="C79" s="1"/>
      <c r="D79" s="18"/>
      <c r="E79" s="1"/>
      <c r="F79" s="27"/>
      <c r="I79" s="1"/>
      <c r="J79" s="1"/>
    </row>
    <row r="80" spans="1:10" s="2" customFormat="1">
      <c r="A80" s="1"/>
      <c r="B80" s="1"/>
      <c r="C80" s="1"/>
      <c r="D80" s="18"/>
      <c r="E80" s="1"/>
      <c r="F80" s="27"/>
      <c r="I80" s="1"/>
      <c r="J80" s="1"/>
    </row>
    <row r="81" spans="1:10" s="2" customFormat="1">
      <c r="A81" s="1"/>
      <c r="B81" s="1"/>
      <c r="C81" s="1"/>
      <c r="D81" s="18"/>
      <c r="E81" s="1"/>
      <c r="F81" s="27"/>
      <c r="I81" s="1"/>
      <c r="J81" s="1"/>
    </row>
    <row r="82" spans="1:10" s="2" customFormat="1">
      <c r="A82" s="1"/>
      <c r="B82" s="1"/>
      <c r="C82" s="1"/>
      <c r="D82" s="18"/>
      <c r="E82" s="1"/>
      <c r="F82" s="27"/>
      <c r="I82" s="1"/>
      <c r="J82" s="1"/>
    </row>
    <row r="83" spans="1:10" s="2" customFormat="1">
      <c r="A83" s="1"/>
      <c r="B83" s="1"/>
      <c r="C83" s="1"/>
      <c r="D83" s="18"/>
      <c r="E83" s="1"/>
      <c r="F83" s="27"/>
      <c r="I83" s="1"/>
      <c r="J83" s="1"/>
    </row>
    <row r="84" spans="1:10" s="2" customFormat="1">
      <c r="A84" s="1"/>
      <c r="B84" s="1"/>
      <c r="C84" s="1"/>
      <c r="D84" s="18"/>
      <c r="E84" s="1"/>
      <c r="F84" s="27"/>
      <c r="I84" s="1"/>
      <c r="J84" s="1"/>
    </row>
  </sheetData>
  <mergeCells count="34">
    <mergeCell ref="E21:E23"/>
    <mergeCell ref="A22:C22"/>
    <mergeCell ref="A23:C23"/>
    <mergeCell ref="A26:C26"/>
    <mergeCell ref="D21:D23"/>
    <mergeCell ref="A11:B11"/>
    <mergeCell ref="A27:C27"/>
    <mergeCell ref="A13:B13"/>
    <mergeCell ref="A14:B14"/>
    <mergeCell ref="A15:B15"/>
    <mergeCell ref="A17:C17"/>
    <mergeCell ref="A19:C19"/>
    <mergeCell ref="A6:B6"/>
    <mergeCell ref="A7:B7"/>
    <mergeCell ref="A8:B8"/>
    <mergeCell ref="A9:B9"/>
    <mergeCell ref="A10:B10"/>
    <mergeCell ref="A1:E1"/>
    <mergeCell ref="A2:E2"/>
    <mergeCell ref="A3:E3"/>
    <mergeCell ref="A4:E4"/>
    <mergeCell ref="A5:B5"/>
    <mergeCell ref="A36:C36"/>
    <mergeCell ref="A40:C40"/>
    <mergeCell ref="A34:C34"/>
    <mergeCell ref="A35:C35"/>
    <mergeCell ref="A12:B12"/>
    <mergeCell ref="A32:C32"/>
    <mergeCell ref="A33:C33"/>
    <mergeCell ref="A28:C28"/>
    <mergeCell ref="A29:C29"/>
    <mergeCell ref="A30:C30"/>
    <mergeCell ref="A31:C31"/>
    <mergeCell ref="A37:C37"/>
  </mergeCells>
  <printOptions horizontalCentered="1"/>
  <pageMargins left="0.70866141732283472" right="0.15748031496062992" top="0.79" bottom="0.31496062992125984"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16"/>
  <sheetViews>
    <sheetView showGridLines="0" view="pageBreakPreview" zoomScaleNormal="100" zoomScaleSheetLayoutView="100" workbookViewId="0">
      <selection activeCell="N96" sqref="N96"/>
    </sheetView>
  </sheetViews>
  <sheetFormatPr defaultRowHeight="11.25"/>
  <cols>
    <col min="1" max="1" width="8.33203125" style="81" customWidth="1"/>
    <col min="2" max="2" width="1.6640625" style="81" customWidth="1"/>
    <col min="3" max="3" width="4.1640625" style="81" customWidth="1"/>
    <col min="4" max="4" width="4.33203125" style="81" customWidth="1"/>
    <col min="5" max="5" width="17.1640625" style="81" customWidth="1"/>
    <col min="6" max="6" width="100.83203125" style="81" customWidth="1"/>
    <col min="7" max="7" width="8.6640625" style="81" customWidth="1"/>
    <col min="8" max="8" width="11.1640625" style="81" customWidth="1"/>
    <col min="9" max="9" width="14.1640625" style="81" customWidth="1"/>
    <col min="10" max="10" width="23.5" style="81" customWidth="1"/>
    <col min="11" max="11" width="15.5" style="81" hidden="1" customWidth="1"/>
    <col min="12" max="12" width="9.33203125" style="81" customWidth="1"/>
    <col min="13" max="13" width="10.83203125" style="81" hidden="1" customWidth="1"/>
    <col min="14" max="14" width="9.33203125" style="81"/>
    <col min="15" max="20" width="14.1640625" style="81" hidden="1" customWidth="1"/>
    <col min="21" max="21" width="16.33203125" style="81" hidden="1" customWidth="1"/>
    <col min="22" max="22" width="12.33203125" style="81" customWidth="1"/>
    <col min="23" max="23" width="16.33203125" style="81" customWidth="1"/>
    <col min="24" max="24" width="12.33203125" style="81" customWidth="1"/>
    <col min="25" max="25" width="15" style="81" customWidth="1"/>
    <col min="26" max="26" width="11" style="81" customWidth="1"/>
    <col min="27" max="27" width="15" style="81" customWidth="1"/>
    <col min="28" max="28" width="16.33203125" style="81" customWidth="1"/>
    <col min="29" max="29" width="11" style="81" customWidth="1"/>
    <col min="30" max="30" width="15" style="81" customWidth="1"/>
    <col min="31" max="31" width="16.33203125" style="81" customWidth="1"/>
    <col min="32" max="16384" width="9.33203125" style="81"/>
  </cols>
  <sheetData>
    <row r="2" spans="2:46" ht="36.950000000000003" customHeight="1">
      <c r="L2" s="893" t="s">
        <v>689</v>
      </c>
      <c r="M2" s="894"/>
      <c r="N2" s="894"/>
      <c r="O2" s="894"/>
      <c r="P2" s="894"/>
      <c r="Q2" s="894"/>
      <c r="R2" s="894"/>
      <c r="S2" s="894"/>
      <c r="T2" s="894"/>
      <c r="U2" s="894"/>
      <c r="V2" s="894"/>
      <c r="AT2" s="82" t="s">
        <v>690</v>
      </c>
    </row>
    <row r="3" spans="2:46" ht="6.95" hidden="1" customHeight="1">
      <c r="B3" s="83"/>
      <c r="C3" s="84"/>
      <c r="D3" s="84"/>
      <c r="E3" s="84"/>
      <c r="F3" s="84"/>
      <c r="G3" s="84"/>
      <c r="H3" s="84"/>
      <c r="I3" s="84"/>
      <c r="J3" s="84"/>
      <c r="K3" s="84"/>
      <c r="L3" s="85"/>
      <c r="AT3" s="82" t="s">
        <v>29</v>
      </c>
    </row>
    <row r="4" spans="2:46" ht="24.95" hidden="1" customHeight="1">
      <c r="B4" s="85"/>
      <c r="D4" s="86" t="s">
        <v>438</v>
      </c>
      <c r="L4" s="85"/>
      <c r="M4" s="87" t="s">
        <v>4</v>
      </c>
      <c r="AT4" s="82" t="s">
        <v>1</v>
      </c>
    </row>
    <row r="5" spans="2:46" ht="6.95" hidden="1" customHeight="1">
      <c r="B5" s="85"/>
      <c r="L5" s="85"/>
    </row>
    <row r="6" spans="2:46" ht="12" hidden="1" customHeight="1">
      <c r="B6" s="85"/>
      <c r="D6" s="90" t="s">
        <v>5</v>
      </c>
      <c r="L6" s="85"/>
    </row>
    <row r="7" spans="2:46" ht="16.5" hidden="1" customHeight="1">
      <c r="B7" s="85"/>
      <c r="E7" s="891" t="s">
        <v>1391</v>
      </c>
      <c r="F7" s="892"/>
      <c r="G7" s="892"/>
      <c r="H7" s="892"/>
      <c r="L7" s="85"/>
    </row>
    <row r="8" spans="2:46" s="88" customFormat="1" ht="12" hidden="1" customHeight="1">
      <c r="B8" s="89"/>
      <c r="D8" s="90" t="s">
        <v>609</v>
      </c>
      <c r="L8" s="89"/>
    </row>
    <row r="9" spans="2:46" s="88" customFormat="1" ht="36.950000000000003" hidden="1" customHeight="1">
      <c r="B9" s="89"/>
      <c r="E9" s="889" t="s">
        <v>691</v>
      </c>
      <c r="F9" s="890"/>
      <c r="G9" s="890"/>
      <c r="H9" s="890"/>
      <c r="L9" s="89"/>
    </row>
    <row r="10" spans="2:46" s="88" customFormat="1" hidden="1">
      <c r="B10" s="89"/>
      <c r="L10" s="89"/>
    </row>
    <row r="11" spans="2:46" s="88" customFormat="1" ht="12" hidden="1" customHeight="1">
      <c r="B11" s="89"/>
      <c r="D11" s="90" t="s">
        <v>439</v>
      </c>
      <c r="F11" s="82" t="s">
        <v>0</v>
      </c>
      <c r="I11" s="90" t="s">
        <v>6</v>
      </c>
      <c r="J11" s="82" t="s">
        <v>0</v>
      </c>
      <c r="L11" s="89"/>
    </row>
    <row r="12" spans="2:46" s="88" customFormat="1" ht="12" hidden="1" customHeight="1">
      <c r="B12" s="89"/>
      <c r="D12" s="90" t="s">
        <v>7</v>
      </c>
      <c r="F12" s="82" t="s">
        <v>8</v>
      </c>
      <c r="I12" s="90" t="s">
        <v>9</v>
      </c>
      <c r="J12" s="91" t="s">
        <v>1392</v>
      </c>
      <c r="L12" s="89"/>
    </row>
    <row r="13" spans="2:46" s="88" customFormat="1" ht="10.9" hidden="1" customHeight="1">
      <c r="B13" s="89"/>
      <c r="L13" s="89"/>
    </row>
    <row r="14" spans="2:46" s="88" customFormat="1" ht="12" hidden="1" customHeight="1">
      <c r="B14" s="89"/>
      <c r="D14" s="90" t="s">
        <v>440</v>
      </c>
      <c r="I14" s="90" t="s">
        <v>10</v>
      </c>
      <c r="J14" s="82" t="s">
        <v>0</v>
      </c>
      <c r="L14" s="89"/>
    </row>
    <row r="15" spans="2:46" s="88" customFormat="1" ht="18" hidden="1" customHeight="1">
      <c r="B15" s="89"/>
      <c r="E15" s="82" t="s">
        <v>1393</v>
      </c>
      <c r="I15" s="90" t="s">
        <v>11</v>
      </c>
      <c r="J15" s="82" t="s">
        <v>0</v>
      </c>
      <c r="L15" s="89"/>
    </row>
    <row r="16" spans="2:46" s="88" customFormat="1" ht="6.95" hidden="1" customHeight="1">
      <c r="B16" s="89"/>
      <c r="L16" s="89"/>
    </row>
    <row r="17" spans="2:12" s="88" customFormat="1" ht="12" hidden="1" customHeight="1">
      <c r="B17" s="89"/>
      <c r="D17" s="90" t="s">
        <v>441</v>
      </c>
      <c r="I17" s="90" t="s">
        <v>10</v>
      </c>
      <c r="J17" s="82" t="s">
        <v>0</v>
      </c>
      <c r="L17" s="89"/>
    </row>
    <row r="18" spans="2:12" s="88" customFormat="1" ht="18" hidden="1" customHeight="1">
      <c r="B18" s="89"/>
      <c r="E18" s="895" t="s">
        <v>8</v>
      </c>
      <c r="F18" s="895"/>
      <c r="G18" s="895"/>
      <c r="H18" s="895"/>
      <c r="I18" s="90" t="s">
        <v>11</v>
      </c>
      <c r="J18" s="82" t="s">
        <v>0</v>
      </c>
      <c r="L18" s="89"/>
    </row>
    <row r="19" spans="2:12" s="88" customFormat="1" ht="6.95" hidden="1" customHeight="1">
      <c r="B19" s="89"/>
      <c r="L19" s="89"/>
    </row>
    <row r="20" spans="2:12" s="88" customFormat="1" ht="12" hidden="1" customHeight="1">
      <c r="B20" s="89"/>
      <c r="D20" s="90" t="s">
        <v>12</v>
      </c>
      <c r="I20" s="90" t="s">
        <v>10</v>
      </c>
      <c r="J20" s="82" t="s">
        <v>0</v>
      </c>
      <c r="L20" s="89"/>
    </row>
    <row r="21" spans="2:12" s="88" customFormat="1" ht="18" hidden="1" customHeight="1">
      <c r="B21" s="89"/>
      <c r="E21" s="82" t="s">
        <v>321</v>
      </c>
      <c r="I21" s="90" t="s">
        <v>11</v>
      </c>
      <c r="J21" s="82" t="s">
        <v>0</v>
      </c>
      <c r="L21" s="89"/>
    </row>
    <row r="22" spans="2:12" s="88" customFormat="1" ht="6.95" hidden="1" customHeight="1">
      <c r="B22" s="89"/>
      <c r="L22" s="89"/>
    </row>
    <row r="23" spans="2:12" s="88" customFormat="1" ht="12" hidden="1" customHeight="1">
      <c r="B23" s="89"/>
      <c r="D23" s="90" t="s">
        <v>13</v>
      </c>
      <c r="I23" s="90" t="s">
        <v>10</v>
      </c>
      <c r="J23" s="82" t="s">
        <v>0</v>
      </c>
      <c r="L23" s="89"/>
    </row>
    <row r="24" spans="2:12" s="88" customFormat="1" ht="18" hidden="1" customHeight="1">
      <c r="B24" s="89"/>
      <c r="E24" s="82" t="s">
        <v>1394</v>
      </c>
      <c r="I24" s="90" t="s">
        <v>11</v>
      </c>
      <c r="J24" s="82" t="s">
        <v>0</v>
      </c>
      <c r="L24" s="89"/>
    </row>
    <row r="25" spans="2:12" s="88" customFormat="1" ht="6.95" hidden="1" customHeight="1">
      <c r="B25" s="89"/>
      <c r="L25" s="89"/>
    </row>
    <row r="26" spans="2:12" s="88" customFormat="1" ht="12" hidden="1" customHeight="1">
      <c r="B26" s="89"/>
      <c r="D26" s="90" t="s">
        <v>14</v>
      </c>
      <c r="L26" s="89"/>
    </row>
    <row r="27" spans="2:12" s="93" customFormat="1" ht="16.5" hidden="1" customHeight="1">
      <c r="B27" s="92"/>
      <c r="E27" s="896" t="s">
        <v>0</v>
      </c>
      <c r="F27" s="896"/>
      <c r="G27" s="896"/>
      <c r="H27" s="896"/>
      <c r="L27" s="92"/>
    </row>
    <row r="28" spans="2:12" s="88" customFormat="1" ht="6.95" hidden="1" customHeight="1">
      <c r="B28" s="89"/>
      <c r="L28" s="89"/>
    </row>
    <row r="29" spans="2:12" s="88" customFormat="1" ht="6.95" hidden="1" customHeight="1">
      <c r="B29" s="89"/>
      <c r="D29" s="95"/>
      <c r="E29" s="95"/>
      <c r="F29" s="95"/>
      <c r="G29" s="95"/>
      <c r="H29" s="95"/>
      <c r="I29" s="95"/>
      <c r="J29" s="95"/>
      <c r="K29" s="95"/>
      <c r="L29" s="89"/>
    </row>
    <row r="30" spans="2:12" s="88" customFormat="1" ht="25.35" hidden="1" customHeight="1">
      <c r="B30" s="89"/>
      <c r="D30" s="96" t="s">
        <v>15</v>
      </c>
      <c r="J30" s="97">
        <f>ROUND(J88, 2)</f>
        <v>0</v>
      </c>
      <c r="L30" s="89"/>
    </row>
    <row r="31" spans="2:12" s="88" customFormat="1" ht="6.95" hidden="1" customHeight="1">
      <c r="B31" s="89"/>
      <c r="D31" s="95"/>
      <c r="E31" s="95"/>
      <c r="F31" s="95"/>
      <c r="G31" s="95"/>
      <c r="H31" s="95"/>
      <c r="I31" s="95"/>
      <c r="J31" s="95"/>
      <c r="K31" s="95"/>
      <c r="L31" s="89"/>
    </row>
    <row r="32" spans="2:12" s="88" customFormat="1" ht="14.45" hidden="1" customHeight="1">
      <c r="B32" s="89"/>
      <c r="F32" s="98" t="s">
        <v>442</v>
      </c>
      <c r="I32" s="98" t="s">
        <v>443</v>
      </c>
      <c r="J32" s="98" t="s">
        <v>444</v>
      </c>
      <c r="L32" s="89"/>
    </row>
    <row r="33" spans="2:12" s="88" customFormat="1" ht="14.45" hidden="1" customHeight="1">
      <c r="B33" s="89"/>
      <c r="D33" s="90" t="s">
        <v>16</v>
      </c>
      <c r="E33" s="90" t="s">
        <v>17</v>
      </c>
      <c r="F33" s="99">
        <f>ROUND((SUM(BE88:BE115)),  2)</f>
        <v>0</v>
      </c>
      <c r="I33" s="100">
        <v>0.21</v>
      </c>
      <c r="J33" s="99">
        <f>ROUND(((SUM(BE88:BE115))*I33),  2)</f>
        <v>0</v>
      </c>
      <c r="L33" s="89"/>
    </row>
    <row r="34" spans="2:12" s="88" customFormat="1" ht="14.45" hidden="1" customHeight="1">
      <c r="B34" s="89"/>
      <c r="E34" s="90" t="s">
        <v>18</v>
      </c>
      <c r="F34" s="99">
        <f>ROUND((SUM(BF88:BF115)),  2)</f>
        <v>0</v>
      </c>
      <c r="I34" s="100">
        <v>0.15</v>
      </c>
      <c r="J34" s="99">
        <f>ROUND(((SUM(BF88:BF115))*I34),  2)</f>
        <v>0</v>
      </c>
      <c r="L34" s="89"/>
    </row>
    <row r="35" spans="2:12" s="88" customFormat="1" ht="14.45" hidden="1" customHeight="1">
      <c r="B35" s="89"/>
      <c r="E35" s="90" t="s">
        <v>19</v>
      </c>
      <c r="F35" s="99">
        <f>ROUND((SUM(BG88:BG115)),  2)</f>
        <v>0</v>
      </c>
      <c r="I35" s="100">
        <v>0.21</v>
      </c>
      <c r="J35" s="99">
        <f>0</f>
        <v>0</v>
      </c>
      <c r="L35" s="89"/>
    </row>
    <row r="36" spans="2:12" s="88" customFormat="1" ht="14.45" hidden="1" customHeight="1">
      <c r="B36" s="89"/>
      <c r="E36" s="90" t="s">
        <v>20</v>
      </c>
      <c r="F36" s="99">
        <f>ROUND((SUM(BH88:BH115)),  2)</f>
        <v>0</v>
      </c>
      <c r="I36" s="100">
        <v>0.15</v>
      </c>
      <c r="J36" s="99">
        <f>0</f>
        <v>0</v>
      </c>
      <c r="L36" s="89"/>
    </row>
    <row r="37" spans="2:12" s="88" customFormat="1" ht="14.45" hidden="1" customHeight="1">
      <c r="B37" s="89"/>
      <c r="E37" s="90" t="s">
        <v>21</v>
      </c>
      <c r="F37" s="99">
        <f>ROUND((SUM(BI88:BI115)),  2)</f>
        <v>0</v>
      </c>
      <c r="I37" s="100">
        <v>0</v>
      </c>
      <c r="J37" s="99">
        <f>0</f>
        <v>0</v>
      </c>
      <c r="L37" s="89"/>
    </row>
    <row r="38" spans="2:12" s="88" customFormat="1" ht="6.95" hidden="1" customHeight="1">
      <c r="B38" s="89"/>
      <c r="L38" s="89"/>
    </row>
    <row r="39" spans="2:12" s="88" customFormat="1" ht="25.35" hidden="1" customHeight="1">
      <c r="B39" s="89"/>
      <c r="C39" s="101"/>
      <c r="D39" s="102" t="s">
        <v>22</v>
      </c>
      <c r="E39" s="103"/>
      <c r="F39" s="103"/>
      <c r="G39" s="104" t="s">
        <v>23</v>
      </c>
      <c r="H39" s="105" t="s">
        <v>24</v>
      </c>
      <c r="I39" s="103"/>
      <c r="J39" s="106">
        <f>SUM(J30:J37)</f>
        <v>0</v>
      </c>
      <c r="K39" s="107"/>
      <c r="L39" s="89"/>
    </row>
    <row r="40" spans="2:12" s="88" customFormat="1" ht="14.45" hidden="1" customHeight="1">
      <c r="B40" s="108"/>
      <c r="C40" s="109"/>
      <c r="D40" s="109"/>
      <c r="E40" s="109"/>
      <c r="F40" s="109"/>
      <c r="G40" s="109"/>
      <c r="H40" s="109"/>
      <c r="I40" s="109"/>
      <c r="J40" s="109"/>
      <c r="K40" s="109"/>
      <c r="L40" s="89"/>
    </row>
    <row r="41" spans="2:12" hidden="1"/>
    <row r="42" spans="2:12" hidden="1"/>
    <row r="43" spans="2:12" hidden="1"/>
    <row r="44" spans="2:12" s="88" customFormat="1" ht="6.95" hidden="1" customHeight="1">
      <c r="B44" s="110"/>
      <c r="C44" s="111"/>
      <c r="D44" s="111"/>
      <c r="E44" s="111"/>
      <c r="F44" s="111"/>
      <c r="G44" s="111"/>
      <c r="H44" s="111"/>
      <c r="I44" s="111"/>
      <c r="J44" s="111"/>
      <c r="K44" s="111"/>
      <c r="L44" s="89"/>
    </row>
    <row r="45" spans="2:12" s="88" customFormat="1" ht="24.95" hidden="1" customHeight="1">
      <c r="B45" s="89"/>
      <c r="C45" s="86" t="s">
        <v>445</v>
      </c>
      <c r="L45" s="89"/>
    </row>
    <row r="46" spans="2:12" s="88" customFormat="1" ht="6.95" hidden="1" customHeight="1">
      <c r="B46" s="89"/>
      <c r="L46" s="89"/>
    </row>
    <row r="47" spans="2:12" s="88" customFormat="1" ht="12" hidden="1" customHeight="1">
      <c r="B47" s="89"/>
      <c r="C47" s="90" t="s">
        <v>5</v>
      </c>
      <c r="L47" s="89"/>
    </row>
    <row r="48" spans="2:12" s="88" customFormat="1" ht="16.5" hidden="1" customHeight="1">
      <c r="B48" s="89"/>
      <c r="E48" s="891" t="str">
        <f>E7</f>
        <v>BUDOVA T TECHNICKÉ UNIVERZITY V LIBERCI - DOPROJEKTOVÁNÍ PROSTOROVÝCH REZERV</v>
      </c>
      <c r="F48" s="892"/>
      <c r="G48" s="892"/>
      <c r="H48" s="892"/>
      <c r="L48" s="89"/>
    </row>
    <row r="49" spans="2:47" s="88" customFormat="1" ht="12" hidden="1" customHeight="1">
      <c r="B49" s="89"/>
      <c r="C49" s="90" t="s">
        <v>609</v>
      </c>
      <c r="L49" s="89"/>
    </row>
    <row r="50" spans="2:47" s="88" customFormat="1" ht="16.5" hidden="1" customHeight="1">
      <c r="B50" s="89"/>
      <c r="E50" s="889" t="str">
        <f>E9</f>
        <v>SO 701-O - BUDOVA T - REZERVY ODPOČET</v>
      </c>
      <c r="F50" s="890"/>
      <c r="G50" s="890"/>
      <c r="H50" s="890"/>
      <c r="L50" s="89"/>
    </row>
    <row r="51" spans="2:47" s="88" customFormat="1" ht="6.95" hidden="1" customHeight="1">
      <c r="B51" s="89"/>
      <c r="L51" s="89"/>
    </row>
    <row r="52" spans="2:47" s="88" customFormat="1" ht="12" hidden="1" customHeight="1">
      <c r="B52" s="89"/>
      <c r="C52" s="90" t="s">
        <v>7</v>
      </c>
      <c r="F52" s="82" t="str">
        <f>F12</f>
        <v xml:space="preserve"> </v>
      </c>
      <c r="I52" s="90" t="s">
        <v>9</v>
      </c>
      <c r="J52" s="91" t="str">
        <f>IF(J12="","",J12)</f>
        <v>19. 3. 2019</v>
      </c>
      <c r="L52" s="89"/>
    </row>
    <row r="53" spans="2:47" s="88" customFormat="1" ht="6.95" hidden="1" customHeight="1">
      <c r="B53" s="89"/>
      <c r="L53" s="89"/>
    </row>
    <row r="54" spans="2:47" s="88" customFormat="1" ht="24.95" hidden="1" customHeight="1">
      <c r="B54" s="89"/>
      <c r="C54" s="90" t="s">
        <v>440</v>
      </c>
      <c r="F54" s="82" t="str">
        <f>E15</f>
        <v>TECHNICKÁ UNIVERZITA V LIBERCI</v>
      </c>
      <c r="I54" s="90" t="s">
        <v>12</v>
      </c>
      <c r="J54" s="94" t="str">
        <f>E21</f>
        <v>PROJEKTOVÝ ATELIER DAVID</v>
      </c>
      <c r="L54" s="89"/>
    </row>
    <row r="55" spans="2:47" s="88" customFormat="1" ht="13.7" hidden="1" customHeight="1">
      <c r="B55" s="89"/>
      <c r="C55" s="90" t="s">
        <v>441</v>
      </c>
      <c r="F55" s="82" t="str">
        <f>IF(E18="","",E18)</f>
        <v xml:space="preserve"> </v>
      </c>
      <c r="I55" s="90" t="s">
        <v>13</v>
      </c>
      <c r="J55" s="94" t="str">
        <f>E24</f>
        <v>PROPOS LIBEREC s.r.o.</v>
      </c>
      <c r="L55" s="89"/>
    </row>
    <row r="56" spans="2:47" s="88" customFormat="1" ht="10.35" hidden="1" customHeight="1">
      <c r="B56" s="89"/>
      <c r="L56" s="89"/>
    </row>
    <row r="57" spans="2:47" s="88" customFormat="1" ht="29.25" hidden="1" customHeight="1">
      <c r="B57" s="89"/>
      <c r="C57" s="112" t="s">
        <v>446</v>
      </c>
      <c r="D57" s="101"/>
      <c r="E57" s="101"/>
      <c r="F57" s="101"/>
      <c r="G57" s="101"/>
      <c r="H57" s="101"/>
      <c r="I57" s="101"/>
      <c r="J57" s="113" t="s">
        <v>30</v>
      </c>
      <c r="K57" s="101"/>
      <c r="L57" s="89"/>
    </row>
    <row r="58" spans="2:47" s="88" customFormat="1" ht="10.35" hidden="1" customHeight="1">
      <c r="B58" s="89"/>
      <c r="L58" s="89"/>
    </row>
    <row r="59" spans="2:47" s="88" customFormat="1" ht="22.9" hidden="1" customHeight="1">
      <c r="B59" s="89"/>
      <c r="C59" s="114" t="s">
        <v>447</v>
      </c>
      <c r="J59" s="97">
        <f>J88</f>
        <v>0</v>
      </c>
      <c r="L59" s="89"/>
      <c r="AU59" s="82" t="s">
        <v>31</v>
      </c>
    </row>
    <row r="60" spans="2:47" s="116" customFormat="1" ht="24.95" hidden="1" customHeight="1">
      <c r="B60" s="115"/>
      <c r="D60" s="117" t="s">
        <v>692</v>
      </c>
      <c r="E60" s="118"/>
      <c r="F60" s="118"/>
      <c r="G60" s="118"/>
      <c r="H60" s="118"/>
      <c r="I60" s="118"/>
      <c r="J60" s="119">
        <f>J89</f>
        <v>0</v>
      </c>
      <c r="L60" s="115"/>
    </row>
    <row r="61" spans="2:47" s="121" customFormat="1" ht="19.899999999999999" hidden="1" customHeight="1">
      <c r="B61" s="120"/>
      <c r="D61" s="122" t="s">
        <v>693</v>
      </c>
      <c r="E61" s="123"/>
      <c r="F61" s="123"/>
      <c r="G61" s="123"/>
      <c r="H61" s="123"/>
      <c r="I61" s="123"/>
      <c r="J61" s="124">
        <f>J90</f>
        <v>0</v>
      </c>
      <c r="L61" s="120"/>
    </row>
    <row r="62" spans="2:47" s="121" customFormat="1" ht="19.899999999999999" hidden="1" customHeight="1">
      <c r="B62" s="120"/>
      <c r="D62" s="122" t="s">
        <v>694</v>
      </c>
      <c r="E62" s="123"/>
      <c r="F62" s="123"/>
      <c r="G62" s="123"/>
      <c r="H62" s="123"/>
      <c r="I62" s="123"/>
      <c r="J62" s="124">
        <f>J94</f>
        <v>0</v>
      </c>
      <c r="L62" s="120"/>
    </row>
    <row r="63" spans="2:47" s="121" customFormat="1" ht="19.899999999999999" hidden="1" customHeight="1">
      <c r="B63" s="120"/>
      <c r="D63" s="122" t="s">
        <v>695</v>
      </c>
      <c r="E63" s="123"/>
      <c r="F63" s="123"/>
      <c r="G63" s="123"/>
      <c r="H63" s="123"/>
      <c r="I63" s="123"/>
      <c r="J63" s="124">
        <f>J96</f>
        <v>0</v>
      </c>
      <c r="L63" s="120"/>
    </row>
    <row r="64" spans="2:47" s="121" customFormat="1" ht="19.899999999999999" hidden="1" customHeight="1">
      <c r="B64" s="120"/>
      <c r="D64" s="122" t="s">
        <v>696</v>
      </c>
      <c r="E64" s="123"/>
      <c r="F64" s="123"/>
      <c r="G64" s="123"/>
      <c r="H64" s="123"/>
      <c r="I64" s="123"/>
      <c r="J64" s="124">
        <f>J101</f>
        <v>0</v>
      </c>
      <c r="L64" s="120"/>
    </row>
    <row r="65" spans="2:12" s="116" customFormat="1" ht="24.95" hidden="1" customHeight="1">
      <c r="B65" s="115"/>
      <c r="D65" s="117" t="s">
        <v>32</v>
      </c>
      <c r="E65" s="118"/>
      <c r="F65" s="118"/>
      <c r="G65" s="118"/>
      <c r="H65" s="118"/>
      <c r="I65" s="118"/>
      <c r="J65" s="119">
        <f>J103</f>
        <v>0</v>
      </c>
      <c r="L65" s="115"/>
    </row>
    <row r="66" spans="2:12" s="121" customFormat="1" ht="19.899999999999999" hidden="1" customHeight="1">
      <c r="B66" s="120"/>
      <c r="D66" s="122" t="s">
        <v>697</v>
      </c>
      <c r="E66" s="123"/>
      <c r="F66" s="123"/>
      <c r="G66" s="123"/>
      <c r="H66" s="123"/>
      <c r="I66" s="123"/>
      <c r="J66" s="124">
        <f>J104</f>
        <v>0</v>
      </c>
      <c r="L66" s="120"/>
    </row>
    <row r="67" spans="2:12" s="121" customFormat="1" ht="19.899999999999999" hidden="1" customHeight="1">
      <c r="B67" s="120"/>
      <c r="D67" s="122" t="s">
        <v>698</v>
      </c>
      <c r="E67" s="123"/>
      <c r="F67" s="123"/>
      <c r="G67" s="123"/>
      <c r="H67" s="123"/>
      <c r="I67" s="123"/>
      <c r="J67" s="124">
        <f>J107</f>
        <v>0</v>
      </c>
      <c r="L67" s="120"/>
    </row>
    <row r="68" spans="2:12" s="121" customFormat="1" ht="19.899999999999999" hidden="1" customHeight="1">
      <c r="B68" s="120"/>
      <c r="D68" s="122" t="s">
        <v>699</v>
      </c>
      <c r="E68" s="123"/>
      <c r="F68" s="123"/>
      <c r="G68" s="123"/>
      <c r="H68" s="123"/>
      <c r="I68" s="123"/>
      <c r="J68" s="124">
        <f>J111</f>
        <v>0</v>
      </c>
      <c r="L68" s="120"/>
    </row>
    <row r="69" spans="2:12" s="88" customFormat="1" ht="21.75" hidden="1" customHeight="1">
      <c r="B69" s="89"/>
      <c r="L69" s="89"/>
    </row>
    <row r="70" spans="2:12" s="88" customFormat="1" ht="6.95" hidden="1" customHeight="1">
      <c r="B70" s="108"/>
      <c r="C70" s="109"/>
      <c r="D70" s="109"/>
      <c r="E70" s="109"/>
      <c r="F70" s="109"/>
      <c r="G70" s="109"/>
      <c r="H70" s="109"/>
      <c r="I70" s="109"/>
      <c r="J70" s="109"/>
      <c r="K70" s="109"/>
      <c r="L70" s="89"/>
    </row>
    <row r="71" spans="2:12" hidden="1"/>
    <row r="72" spans="2:12" hidden="1"/>
    <row r="73" spans="2:12" hidden="1"/>
    <row r="74" spans="2:12" s="88" customFormat="1" ht="6.95" customHeight="1">
      <c r="B74" s="110"/>
      <c r="C74" s="111"/>
      <c r="D74" s="111"/>
      <c r="E74" s="111"/>
      <c r="F74" s="111"/>
      <c r="G74" s="111"/>
      <c r="H74" s="111"/>
      <c r="I74" s="111"/>
      <c r="J74" s="111"/>
      <c r="K74" s="111"/>
      <c r="L74" s="89"/>
    </row>
    <row r="75" spans="2:12" s="88" customFormat="1" ht="24.95" customHeight="1">
      <c r="B75" s="89"/>
      <c r="C75" s="86" t="s">
        <v>448</v>
      </c>
      <c r="L75" s="89"/>
    </row>
    <row r="76" spans="2:12" s="88" customFormat="1" ht="6.95" customHeight="1">
      <c r="B76" s="89"/>
      <c r="L76" s="89"/>
    </row>
    <row r="77" spans="2:12" s="88" customFormat="1" ht="12" customHeight="1">
      <c r="B77" s="89"/>
      <c r="C77" s="90" t="s">
        <v>5</v>
      </c>
      <c r="L77" s="89"/>
    </row>
    <row r="78" spans="2:12" s="88" customFormat="1" ht="16.5" customHeight="1">
      <c r="B78" s="89"/>
      <c r="E78" s="891" t="str">
        <f>E7</f>
        <v>BUDOVA T TECHNICKÉ UNIVERZITY V LIBERCI - DOPROJEKTOVÁNÍ PROSTOROVÝCH REZERV</v>
      </c>
      <c r="F78" s="892"/>
      <c r="G78" s="892"/>
      <c r="H78" s="892"/>
      <c r="L78" s="89"/>
    </row>
    <row r="79" spans="2:12" s="88" customFormat="1" ht="12" customHeight="1">
      <c r="B79" s="89"/>
      <c r="C79" s="90" t="s">
        <v>609</v>
      </c>
      <c r="L79" s="89"/>
    </row>
    <row r="80" spans="2:12" s="88" customFormat="1" ht="16.5" customHeight="1">
      <c r="B80" s="89"/>
      <c r="E80" s="889" t="str">
        <f>E9</f>
        <v>SO 701-O - BUDOVA T - REZERVY ODPOČET</v>
      </c>
      <c r="F80" s="890"/>
      <c r="G80" s="890"/>
      <c r="H80" s="890"/>
      <c r="L80" s="89"/>
    </row>
    <row r="81" spans="2:65" s="88" customFormat="1" ht="6.95" customHeight="1">
      <c r="B81" s="89"/>
      <c r="L81" s="89"/>
    </row>
    <row r="82" spans="2:65" s="88" customFormat="1" ht="12" customHeight="1">
      <c r="B82" s="89"/>
      <c r="C82" s="90" t="s">
        <v>7</v>
      </c>
      <c r="F82" s="82" t="str">
        <f>F12</f>
        <v xml:space="preserve"> </v>
      </c>
      <c r="I82" s="90" t="s">
        <v>9</v>
      </c>
      <c r="J82" s="91" t="str">
        <f>IF(J12="","",J12)</f>
        <v>19. 3. 2019</v>
      </c>
      <c r="L82" s="89"/>
    </row>
    <row r="83" spans="2:65" s="88" customFormat="1" ht="6.95" customHeight="1">
      <c r="B83" s="89"/>
      <c r="L83" s="89"/>
    </row>
    <row r="84" spans="2:65" s="88" customFormat="1" ht="24.95" customHeight="1">
      <c r="B84" s="89"/>
      <c r="C84" s="90" t="s">
        <v>440</v>
      </c>
      <c r="F84" s="82" t="str">
        <f>E15</f>
        <v>TECHNICKÁ UNIVERZITA V LIBERCI</v>
      </c>
      <c r="I84" s="90" t="s">
        <v>12</v>
      </c>
      <c r="J84" s="94" t="str">
        <f>E21</f>
        <v>PROJEKTOVÝ ATELIER DAVID</v>
      </c>
      <c r="L84" s="89"/>
    </row>
    <row r="85" spans="2:65" s="88" customFormat="1" ht="13.7" customHeight="1">
      <c r="B85" s="89"/>
      <c r="C85" s="90" t="s">
        <v>441</v>
      </c>
      <c r="F85" s="82" t="str">
        <f>IF(E18="","",E18)</f>
        <v xml:space="preserve"> </v>
      </c>
      <c r="I85" s="90" t="s">
        <v>13</v>
      </c>
      <c r="J85" s="94" t="str">
        <f>E24</f>
        <v>PROPOS LIBEREC s.r.o.</v>
      </c>
      <c r="L85" s="89"/>
    </row>
    <row r="86" spans="2:65" s="88" customFormat="1" ht="10.35" customHeight="1">
      <c r="B86" s="89"/>
      <c r="L86" s="89"/>
    </row>
    <row r="87" spans="2:65" s="133" customFormat="1" ht="29.25" customHeight="1">
      <c r="B87" s="125"/>
      <c r="C87" s="126" t="s">
        <v>33</v>
      </c>
      <c r="D87" s="127" t="s">
        <v>34</v>
      </c>
      <c r="E87" s="127" t="s">
        <v>25</v>
      </c>
      <c r="F87" s="127" t="s">
        <v>35</v>
      </c>
      <c r="G87" s="127" t="s">
        <v>36</v>
      </c>
      <c r="H87" s="127" t="s">
        <v>37</v>
      </c>
      <c r="I87" s="127" t="s">
        <v>38</v>
      </c>
      <c r="J87" s="128" t="s">
        <v>30</v>
      </c>
      <c r="K87" s="129" t="s">
        <v>449</v>
      </c>
      <c r="L87" s="125"/>
      <c r="M87" s="130" t="s">
        <v>0</v>
      </c>
      <c r="N87" s="131" t="s">
        <v>16</v>
      </c>
      <c r="O87" s="131" t="s">
        <v>39</v>
      </c>
      <c r="P87" s="131" t="s">
        <v>40</v>
      </c>
      <c r="Q87" s="131" t="s">
        <v>450</v>
      </c>
      <c r="R87" s="131" t="s">
        <v>451</v>
      </c>
      <c r="S87" s="131" t="s">
        <v>41</v>
      </c>
      <c r="T87" s="132" t="s">
        <v>42</v>
      </c>
    </row>
    <row r="88" spans="2:65" s="88" customFormat="1" ht="22.9" customHeight="1">
      <c r="B88" s="89"/>
      <c r="C88" s="134" t="s">
        <v>452</v>
      </c>
      <c r="J88" s="135">
        <f>BK88</f>
        <v>0</v>
      </c>
      <c r="L88" s="89"/>
      <c r="M88" s="136"/>
      <c r="N88" s="95"/>
      <c r="O88" s="95"/>
      <c r="P88" s="137">
        <f>P89+P103</f>
        <v>-32.166205000000005</v>
      </c>
      <c r="Q88" s="95"/>
      <c r="R88" s="137">
        <f>R89+R103</f>
        <v>-1.4723763499999998</v>
      </c>
      <c r="S88" s="95"/>
      <c r="T88" s="138">
        <f>T89+T103</f>
        <v>-2.8925999999999998</v>
      </c>
      <c r="AT88" s="82" t="s">
        <v>26</v>
      </c>
      <c r="AU88" s="82" t="s">
        <v>31</v>
      </c>
      <c r="BK88" s="139">
        <f>BK89+BK103</f>
        <v>0</v>
      </c>
    </row>
    <row r="89" spans="2:65" s="141" customFormat="1" ht="25.9" customHeight="1">
      <c r="B89" s="140"/>
      <c r="D89" s="142" t="s">
        <v>26</v>
      </c>
      <c r="E89" s="143" t="s">
        <v>381</v>
      </c>
      <c r="F89" s="143" t="s">
        <v>700</v>
      </c>
      <c r="J89" s="144">
        <f>BK89</f>
        <v>0</v>
      </c>
      <c r="L89" s="140"/>
      <c r="M89" s="145"/>
      <c r="P89" s="146">
        <f>P90+P94+P96+P101</f>
        <v>-19.926702000000002</v>
      </c>
      <c r="R89" s="146">
        <f>R90+R94+R96+R101</f>
        <v>-1.2359737499999999</v>
      </c>
      <c r="T89" s="147">
        <f>T90+T94+T96+T101</f>
        <v>-2.8925999999999998</v>
      </c>
      <c r="AR89" s="142" t="s">
        <v>28</v>
      </c>
      <c r="AT89" s="148" t="s">
        <v>26</v>
      </c>
      <c r="AU89" s="148" t="s">
        <v>27</v>
      </c>
      <c r="AY89" s="142" t="s">
        <v>43</v>
      </c>
      <c r="BK89" s="149">
        <f>BK90+BK94+BK96+BK101</f>
        <v>0</v>
      </c>
    </row>
    <row r="90" spans="2:65" s="141" customFormat="1" ht="22.9" customHeight="1">
      <c r="B90" s="140"/>
      <c r="D90" s="142" t="s">
        <v>26</v>
      </c>
      <c r="E90" s="150" t="s">
        <v>46</v>
      </c>
      <c r="F90" s="150" t="s">
        <v>701</v>
      </c>
      <c r="J90" s="151">
        <f>BK90</f>
        <v>0</v>
      </c>
      <c r="L90" s="140"/>
      <c r="M90" s="145"/>
      <c r="P90" s="146">
        <f>SUM(P91:P93)</f>
        <v>-6.2274750000000001</v>
      </c>
      <c r="R90" s="146">
        <f>SUM(R91:R93)</f>
        <v>-1.2359737499999999</v>
      </c>
      <c r="T90" s="147">
        <f>SUM(T91:T93)</f>
        <v>0</v>
      </c>
      <c r="AR90" s="142" t="s">
        <v>28</v>
      </c>
      <c r="AT90" s="148" t="s">
        <v>26</v>
      </c>
      <c r="AU90" s="148" t="s">
        <v>28</v>
      </c>
      <c r="AY90" s="142" t="s">
        <v>43</v>
      </c>
      <c r="BK90" s="149">
        <f>SUM(BK91:BK93)</f>
        <v>0</v>
      </c>
    </row>
    <row r="91" spans="2:65" s="88" customFormat="1" ht="16.5" customHeight="1">
      <c r="B91" s="291"/>
      <c r="C91" s="292" t="s">
        <v>28</v>
      </c>
      <c r="D91" s="292" t="s">
        <v>44</v>
      </c>
      <c r="E91" s="293" t="s">
        <v>702</v>
      </c>
      <c r="F91" s="294" t="s">
        <v>703</v>
      </c>
      <c r="G91" s="295" t="s">
        <v>704</v>
      </c>
      <c r="H91" s="296">
        <v>-0.67500000000000004</v>
      </c>
      <c r="I91" s="297"/>
      <c r="J91" s="297">
        <f>ROUND(I91*H91,2)</f>
        <v>0</v>
      </c>
      <c r="K91" s="294" t="s">
        <v>481</v>
      </c>
      <c r="L91" s="89"/>
      <c r="M91" s="152" t="s">
        <v>0</v>
      </c>
      <c r="N91" s="153" t="s">
        <v>17</v>
      </c>
      <c r="O91" s="154">
        <v>2.7669999999999999</v>
      </c>
      <c r="P91" s="154">
        <f>O91*H91</f>
        <v>-1.8677250000000001</v>
      </c>
      <c r="Q91" s="154">
        <v>0.70296999999999998</v>
      </c>
      <c r="R91" s="154">
        <f>Q91*H91</f>
        <v>-0.47450475000000003</v>
      </c>
      <c r="S91" s="154">
        <v>0</v>
      </c>
      <c r="T91" s="155">
        <f>S91*H91</f>
        <v>0</v>
      </c>
      <c r="AR91" s="82" t="s">
        <v>45</v>
      </c>
      <c r="AT91" s="82" t="s">
        <v>44</v>
      </c>
      <c r="AU91" s="82" t="s">
        <v>29</v>
      </c>
      <c r="AY91" s="82" t="s">
        <v>43</v>
      </c>
      <c r="BE91" s="156">
        <f>IF(N91="základní",J91,0)</f>
        <v>0</v>
      </c>
      <c r="BF91" s="156">
        <f>IF(N91="snížená",J91,0)</f>
        <v>0</v>
      </c>
      <c r="BG91" s="156">
        <f>IF(N91="zákl. přenesená",J91,0)</f>
        <v>0</v>
      </c>
      <c r="BH91" s="156">
        <f>IF(N91="sníž. přenesená",J91,0)</f>
        <v>0</v>
      </c>
      <c r="BI91" s="156">
        <f>IF(N91="nulová",J91,0)</f>
        <v>0</v>
      </c>
      <c r="BJ91" s="82" t="s">
        <v>28</v>
      </c>
      <c r="BK91" s="156">
        <f>ROUND(I91*H91,2)</f>
        <v>0</v>
      </c>
      <c r="BL91" s="82" t="s">
        <v>45</v>
      </c>
      <c r="BM91" s="82" t="s">
        <v>705</v>
      </c>
    </row>
    <row r="92" spans="2:65" s="88" customFormat="1" ht="16.5" customHeight="1">
      <c r="B92" s="291"/>
      <c r="C92" s="292" t="s">
        <v>29</v>
      </c>
      <c r="D92" s="292" t="s">
        <v>44</v>
      </c>
      <c r="E92" s="293" t="s">
        <v>706</v>
      </c>
      <c r="F92" s="294" t="s">
        <v>707</v>
      </c>
      <c r="G92" s="295" t="s">
        <v>53</v>
      </c>
      <c r="H92" s="296">
        <v>-1.95</v>
      </c>
      <c r="I92" s="297"/>
      <c r="J92" s="297">
        <f>ROUND(I92*H92,2)</f>
        <v>0</v>
      </c>
      <c r="K92" s="294" t="s">
        <v>481</v>
      </c>
      <c r="L92" s="89"/>
      <c r="M92" s="152" t="s">
        <v>0</v>
      </c>
      <c r="N92" s="153" t="s">
        <v>17</v>
      </c>
      <c r="O92" s="154">
        <v>0.52500000000000002</v>
      </c>
      <c r="P92" s="154">
        <f>O92*H92</f>
        <v>-1.0237499999999999</v>
      </c>
      <c r="Q92" s="154">
        <v>6.9819999999999993E-2</v>
      </c>
      <c r="R92" s="154">
        <f>Q92*H92</f>
        <v>-0.13614899999999999</v>
      </c>
      <c r="S92" s="154">
        <v>0</v>
      </c>
      <c r="T92" s="155">
        <f>S92*H92</f>
        <v>0</v>
      </c>
      <c r="AR92" s="82" t="s">
        <v>45</v>
      </c>
      <c r="AT92" s="82" t="s">
        <v>44</v>
      </c>
      <c r="AU92" s="82" t="s">
        <v>29</v>
      </c>
      <c r="AY92" s="82" t="s">
        <v>43</v>
      </c>
      <c r="BE92" s="156">
        <f>IF(N92="základní",J92,0)</f>
        <v>0</v>
      </c>
      <c r="BF92" s="156">
        <f>IF(N92="snížená",J92,0)</f>
        <v>0</v>
      </c>
      <c r="BG92" s="156">
        <f>IF(N92="zákl. přenesená",J92,0)</f>
        <v>0</v>
      </c>
      <c r="BH92" s="156">
        <f>IF(N92="sníž. přenesená",J92,0)</f>
        <v>0</v>
      </c>
      <c r="BI92" s="156">
        <f>IF(N92="nulová",J92,0)</f>
        <v>0</v>
      </c>
      <c r="BJ92" s="82" t="s">
        <v>28</v>
      </c>
      <c r="BK92" s="156">
        <f>ROUND(I92*H92,2)</f>
        <v>0</v>
      </c>
      <c r="BL92" s="82" t="s">
        <v>45</v>
      </c>
      <c r="BM92" s="82" t="s">
        <v>708</v>
      </c>
    </row>
    <row r="93" spans="2:65" s="88" customFormat="1" ht="16.5" customHeight="1">
      <c r="B93" s="291"/>
      <c r="C93" s="292" t="s">
        <v>46</v>
      </c>
      <c r="D93" s="292" t="s">
        <v>44</v>
      </c>
      <c r="E93" s="293" t="s">
        <v>709</v>
      </c>
      <c r="F93" s="294" t="s">
        <v>710</v>
      </c>
      <c r="G93" s="295" t="s">
        <v>53</v>
      </c>
      <c r="H93" s="296">
        <v>-6</v>
      </c>
      <c r="I93" s="297"/>
      <c r="J93" s="297">
        <f>ROUND(I93*H93,2)</f>
        <v>0</v>
      </c>
      <c r="K93" s="294" t="s">
        <v>481</v>
      </c>
      <c r="L93" s="89"/>
      <c r="M93" s="152" t="s">
        <v>0</v>
      </c>
      <c r="N93" s="153" t="s">
        <v>17</v>
      </c>
      <c r="O93" s="154">
        <v>0.55600000000000005</v>
      </c>
      <c r="P93" s="154">
        <f>O93*H93</f>
        <v>-3.3360000000000003</v>
      </c>
      <c r="Q93" s="154">
        <v>0.10421999999999999</v>
      </c>
      <c r="R93" s="154">
        <f>Q93*H93</f>
        <v>-0.62531999999999999</v>
      </c>
      <c r="S93" s="154">
        <v>0</v>
      </c>
      <c r="T93" s="155">
        <f>S93*H93</f>
        <v>0</v>
      </c>
      <c r="AR93" s="82" t="s">
        <v>45</v>
      </c>
      <c r="AT93" s="82" t="s">
        <v>44</v>
      </c>
      <c r="AU93" s="82" t="s">
        <v>29</v>
      </c>
      <c r="AY93" s="82" t="s">
        <v>43</v>
      </c>
      <c r="BE93" s="156">
        <f>IF(N93="základní",J93,0)</f>
        <v>0</v>
      </c>
      <c r="BF93" s="156">
        <f>IF(N93="snížená",J93,0)</f>
        <v>0</v>
      </c>
      <c r="BG93" s="156">
        <f>IF(N93="zákl. přenesená",J93,0)</f>
        <v>0</v>
      </c>
      <c r="BH93" s="156">
        <f>IF(N93="sníž. přenesená",J93,0)</f>
        <v>0</v>
      </c>
      <c r="BI93" s="156">
        <f>IF(N93="nulová",J93,0)</f>
        <v>0</v>
      </c>
      <c r="BJ93" s="82" t="s">
        <v>28</v>
      </c>
      <c r="BK93" s="156">
        <f>ROUND(I93*H93,2)</f>
        <v>0</v>
      </c>
      <c r="BL93" s="82" t="s">
        <v>45</v>
      </c>
      <c r="BM93" s="82" t="s">
        <v>711</v>
      </c>
    </row>
    <row r="94" spans="2:65" s="141" customFormat="1" ht="22.9" customHeight="1">
      <c r="B94" s="140"/>
      <c r="D94" s="142" t="s">
        <v>26</v>
      </c>
      <c r="E94" s="150" t="s">
        <v>52</v>
      </c>
      <c r="F94" s="150" t="s">
        <v>712</v>
      </c>
      <c r="J94" s="151">
        <f>BK94</f>
        <v>0</v>
      </c>
      <c r="L94" s="140"/>
      <c r="M94" s="145"/>
      <c r="P94" s="146">
        <f>P95</f>
        <v>-5.7980559999999999</v>
      </c>
      <c r="R94" s="146">
        <f>R95</f>
        <v>0</v>
      </c>
      <c r="T94" s="147">
        <f>T95</f>
        <v>-2.8925999999999998</v>
      </c>
      <c r="AR94" s="142" t="s">
        <v>28</v>
      </c>
      <c r="AT94" s="148" t="s">
        <v>26</v>
      </c>
      <c r="AU94" s="148" t="s">
        <v>28</v>
      </c>
      <c r="AY94" s="142" t="s">
        <v>43</v>
      </c>
      <c r="BK94" s="149">
        <f>BK95</f>
        <v>0</v>
      </c>
    </row>
    <row r="95" spans="2:65" s="88" customFormat="1" ht="16.5" customHeight="1">
      <c r="B95" s="291"/>
      <c r="C95" s="292" t="s">
        <v>45</v>
      </c>
      <c r="D95" s="292" t="s">
        <v>44</v>
      </c>
      <c r="E95" s="293" t="s">
        <v>713</v>
      </c>
      <c r="F95" s="294" t="s">
        <v>714</v>
      </c>
      <c r="G95" s="295" t="s">
        <v>704</v>
      </c>
      <c r="H95" s="296">
        <v>-1.607</v>
      </c>
      <c r="I95" s="297"/>
      <c r="J95" s="297">
        <f>ROUND(I95*H95,2)</f>
        <v>0</v>
      </c>
      <c r="K95" s="294" t="s">
        <v>601</v>
      </c>
      <c r="L95" s="89"/>
      <c r="M95" s="152" t="s">
        <v>0</v>
      </c>
      <c r="N95" s="153" t="s">
        <v>17</v>
      </c>
      <c r="O95" s="154">
        <v>3.6080000000000001</v>
      </c>
      <c r="P95" s="154">
        <f>O95*H95</f>
        <v>-5.7980559999999999</v>
      </c>
      <c r="Q95" s="154">
        <v>0</v>
      </c>
      <c r="R95" s="154">
        <f>Q95*H95</f>
        <v>0</v>
      </c>
      <c r="S95" s="154">
        <v>1.8</v>
      </c>
      <c r="T95" s="155">
        <f>S95*H95</f>
        <v>-2.8925999999999998</v>
      </c>
      <c r="AR95" s="82" t="s">
        <v>45</v>
      </c>
      <c r="AT95" s="82" t="s">
        <v>44</v>
      </c>
      <c r="AU95" s="82" t="s">
        <v>29</v>
      </c>
      <c r="AY95" s="82" t="s">
        <v>43</v>
      </c>
      <c r="BE95" s="156">
        <f>IF(N95="základní",J95,0)</f>
        <v>0</v>
      </c>
      <c r="BF95" s="156">
        <f>IF(N95="snížená",J95,0)</f>
        <v>0</v>
      </c>
      <c r="BG95" s="156">
        <f>IF(N95="zákl. přenesená",J95,0)</f>
        <v>0</v>
      </c>
      <c r="BH95" s="156">
        <f>IF(N95="sníž. přenesená",J95,0)</f>
        <v>0</v>
      </c>
      <c r="BI95" s="156">
        <f>IF(N95="nulová",J95,0)</f>
        <v>0</v>
      </c>
      <c r="BJ95" s="82" t="s">
        <v>28</v>
      </c>
      <c r="BK95" s="156">
        <f>ROUND(I95*H95,2)</f>
        <v>0</v>
      </c>
      <c r="BL95" s="82" t="s">
        <v>45</v>
      </c>
      <c r="BM95" s="82" t="s">
        <v>715</v>
      </c>
    </row>
    <row r="96" spans="2:65" s="141" customFormat="1" ht="22.9" customHeight="1">
      <c r="B96" s="140"/>
      <c r="D96" s="142" t="s">
        <v>26</v>
      </c>
      <c r="E96" s="150" t="s">
        <v>716</v>
      </c>
      <c r="F96" s="150" t="s">
        <v>717</v>
      </c>
      <c r="J96" s="151">
        <f>BK96</f>
        <v>0</v>
      </c>
      <c r="L96" s="140"/>
      <c r="M96" s="145"/>
      <c r="P96" s="146">
        <f>SUM(P97:P100)</f>
        <v>-7.4957629999999993</v>
      </c>
      <c r="R96" s="146">
        <f>SUM(R97:R100)</f>
        <v>0</v>
      </c>
      <c r="T96" s="147">
        <f>SUM(T97:T100)</f>
        <v>0</v>
      </c>
      <c r="AR96" s="142" t="s">
        <v>28</v>
      </c>
      <c r="AT96" s="148" t="s">
        <v>26</v>
      </c>
      <c r="AU96" s="148" t="s">
        <v>28</v>
      </c>
      <c r="AY96" s="142" t="s">
        <v>43</v>
      </c>
      <c r="BK96" s="149">
        <f>SUM(BK97:BK100)</f>
        <v>0</v>
      </c>
    </row>
    <row r="97" spans="2:65" s="88" customFormat="1" ht="16.5" customHeight="1">
      <c r="B97" s="291"/>
      <c r="C97" s="292" t="s">
        <v>47</v>
      </c>
      <c r="D97" s="292" t="s">
        <v>44</v>
      </c>
      <c r="E97" s="293" t="s">
        <v>718</v>
      </c>
      <c r="F97" s="294" t="s">
        <v>719</v>
      </c>
      <c r="G97" s="295" t="s">
        <v>50</v>
      </c>
      <c r="H97" s="296">
        <v>-2.8929999999999998</v>
      </c>
      <c r="I97" s="297"/>
      <c r="J97" s="297">
        <f>ROUND(I97*H97,2)</f>
        <v>0</v>
      </c>
      <c r="K97" s="294" t="s">
        <v>601</v>
      </c>
      <c r="L97" s="89"/>
      <c r="M97" s="152" t="s">
        <v>0</v>
      </c>
      <c r="N97" s="153" t="s">
        <v>17</v>
      </c>
      <c r="O97" s="154">
        <v>2.46</v>
      </c>
      <c r="P97" s="154">
        <f>O97*H97</f>
        <v>-7.1167799999999994</v>
      </c>
      <c r="Q97" s="154">
        <v>0</v>
      </c>
      <c r="R97" s="154">
        <f>Q97*H97</f>
        <v>0</v>
      </c>
      <c r="S97" s="154">
        <v>0</v>
      </c>
      <c r="T97" s="155">
        <f>S97*H97</f>
        <v>0</v>
      </c>
      <c r="AR97" s="82" t="s">
        <v>45</v>
      </c>
      <c r="AT97" s="82" t="s">
        <v>44</v>
      </c>
      <c r="AU97" s="82" t="s">
        <v>29</v>
      </c>
      <c r="AY97" s="82" t="s">
        <v>43</v>
      </c>
      <c r="BE97" s="156">
        <f>IF(N97="základní",J97,0)</f>
        <v>0</v>
      </c>
      <c r="BF97" s="156">
        <f>IF(N97="snížená",J97,0)</f>
        <v>0</v>
      </c>
      <c r="BG97" s="156">
        <f>IF(N97="zákl. přenesená",J97,0)</f>
        <v>0</v>
      </c>
      <c r="BH97" s="156">
        <f>IF(N97="sníž. přenesená",J97,0)</f>
        <v>0</v>
      </c>
      <c r="BI97" s="156">
        <f>IF(N97="nulová",J97,0)</f>
        <v>0</v>
      </c>
      <c r="BJ97" s="82" t="s">
        <v>28</v>
      </c>
      <c r="BK97" s="156">
        <f>ROUND(I97*H97,2)</f>
        <v>0</v>
      </c>
      <c r="BL97" s="82" t="s">
        <v>45</v>
      </c>
      <c r="BM97" s="82" t="s">
        <v>720</v>
      </c>
    </row>
    <row r="98" spans="2:65" s="88" customFormat="1" ht="16.5" customHeight="1">
      <c r="B98" s="291"/>
      <c r="C98" s="292" t="s">
        <v>48</v>
      </c>
      <c r="D98" s="292" t="s">
        <v>44</v>
      </c>
      <c r="E98" s="293" t="s">
        <v>721</v>
      </c>
      <c r="F98" s="294" t="s">
        <v>722</v>
      </c>
      <c r="G98" s="295" t="s">
        <v>50</v>
      </c>
      <c r="H98" s="296">
        <v>-2.8929999999999998</v>
      </c>
      <c r="I98" s="297"/>
      <c r="J98" s="297">
        <f>ROUND(I98*H98,2)</f>
        <v>0</v>
      </c>
      <c r="K98" s="294" t="s">
        <v>601</v>
      </c>
      <c r="L98" s="89"/>
      <c r="M98" s="152" t="s">
        <v>0</v>
      </c>
      <c r="N98" s="153" t="s">
        <v>17</v>
      </c>
      <c r="O98" s="154">
        <v>0.125</v>
      </c>
      <c r="P98" s="154">
        <f>O98*H98</f>
        <v>-0.36162499999999997</v>
      </c>
      <c r="Q98" s="154">
        <v>0</v>
      </c>
      <c r="R98" s="154">
        <f>Q98*H98</f>
        <v>0</v>
      </c>
      <c r="S98" s="154">
        <v>0</v>
      </c>
      <c r="T98" s="155">
        <f>S98*H98</f>
        <v>0</v>
      </c>
      <c r="AR98" s="82" t="s">
        <v>45</v>
      </c>
      <c r="AT98" s="82" t="s">
        <v>44</v>
      </c>
      <c r="AU98" s="82" t="s">
        <v>29</v>
      </c>
      <c r="AY98" s="82" t="s">
        <v>43</v>
      </c>
      <c r="BE98" s="156">
        <f>IF(N98="základní",J98,0)</f>
        <v>0</v>
      </c>
      <c r="BF98" s="156">
        <f>IF(N98="snížená",J98,0)</f>
        <v>0</v>
      </c>
      <c r="BG98" s="156">
        <f>IF(N98="zákl. přenesená",J98,0)</f>
        <v>0</v>
      </c>
      <c r="BH98" s="156">
        <f>IF(N98="sníž. přenesená",J98,0)</f>
        <v>0</v>
      </c>
      <c r="BI98" s="156">
        <f>IF(N98="nulová",J98,0)</f>
        <v>0</v>
      </c>
      <c r="BJ98" s="82" t="s">
        <v>28</v>
      </c>
      <c r="BK98" s="156">
        <f>ROUND(I98*H98,2)</f>
        <v>0</v>
      </c>
      <c r="BL98" s="82" t="s">
        <v>45</v>
      </c>
      <c r="BM98" s="82" t="s">
        <v>723</v>
      </c>
    </row>
    <row r="99" spans="2:65" s="88" customFormat="1" ht="16.5" customHeight="1">
      <c r="B99" s="291"/>
      <c r="C99" s="292" t="s">
        <v>49</v>
      </c>
      <c r="D99" s="292" t="s">
        <v>44</v>
      </c>
      <c r="E99" s="293" t="s">
        <v>724</v>
      </c>
      <c r="F99" s="294" t="s">
        <v>725</v>
      </c>
      <c r="G99" s="295" t="s">
        <v>50</v>
      </c>
      <c r="H99" s="296">
        <v>-2.8929999999999998</v>
      </c>
      <c r="I99" s="297"/>
      <c r="J99" s="297">
        <f>ROUND(I99*H99,2)</f>
        <v>0</v>
      </c>
      <c r="K99" s="294" t="s">
        <v>0</v>
      </c>
      <c r="L99" s="89"/>
      <c r="M99" s="152" t="s">
        <v>0</v>
      </c>
      <c r="N99" s="153" t="s">
        <v>17</v>
      </c>
      <c r="O99" s="154">
        <v>6.0000000000000001E-3</v>
      </c>
      <c r="P99" s="154">
        <f>O99*H99</f>
        <v>-1.7357999999999998E-2</v>
      </c>
      <c r="Q99" s="154">
        <v>0</v>
      </c>
      <c r="R99" s="154">
        <f>Q99*H99</f>
        <v>0</v>
      </c>
      <c r="S99" s="154">
        <v>0</v>
      </c>
      <c r="T99" s="155">
        <f>S99*H99</f>
        <v>0</v>
      </c>
      <c r="AR99" s="82" t="s">
        <v>45</v>
      </c>
      <c r="AT99" s="82" t="s">
        <v>44</v>
      </c>
      <c r="AU99" s="82" t="s">
        <v>29</v>
      </c>
      <c r="AY99" s="82" t="s">
        <v>43</v>
      </c>
      <c r="BE99" s="156">
        <f>IF(N99="základní",J99,0)</f>
        <v>0</v>
      </c>
      <c r="BF99" s="156">
        <f>IF(N99="snížená",J99,0)</f>
        <v>0</v>
      </c>
      <c r="BG99" s="156">
        <f>IF(N99="zákl. přenesená",J99,0)</f>
        <v>0</v>
      </c>
      <c r="BH99" s="156">
        <f>IF(N99="sníž. přenesená",J99,0)</f>
        <v>0</v>
      </c>
      <c r="BI99" s="156">
        <f>IF(N99="nulová",J99,0)</f>
        <v>0</v>
      </c>
      <c r="BJ99" s="82" t="s">
        <v>28</v>
      </c>
      <c r="BK99" s="156">
        <f>ROUND(I99*H99,2)</f>
        <v>0</v>
      </c>
      <c r="BL99" s="82" t="s">
        <v>45</v>
      </c>
      <c r="BM99" s="82" t="s">
        <v>726</v>
      </c>
    </row>
    <row r="100" spans="2:65" s="88" customFormat="1" ht="16.5" customHeight="1">
      <c r="B100" s="291"/>
      <c r="C100" s="292" t="s">
        <v>51</v>
      </c>
      <c r="D100" s="292" t="s">
        <v>44</v>
      </c>
      <c r="E100" s="293" t="s">
        <v>727</v>
      </c>
      <c r="F100" s="294" t="s">
        <v>728</v>
      </c>
      <c r="G100" s="295" t="s">
        <v>50</v>
      </c>
      <c r="H100" s="296">
        <v>-2.8929999999999998</v>
      </c>
      <c r="I100" s="297"/>
      <c r="J100" s="297">
        <f>ROUND(I100*H100,2)</f>
        <v>0</v>
      </c>
      <c r="K100" s="294" t="s">
        <v>601</v>
      </c>
      <c r="L100" s="89"/>
      <c r="M100" s="152" t="s">
        <v>0</v>
      </c>
      <c r="N100" s="153" t="s">
        <v>17</v>
      </c>
      <c r="O100" s="154">
        <v>0</v>
      </c>
      <c r="P100" s="154">
        <f>O100*H100</f>
        <v>0</v>
      </c>
      <c r="Q100" s="154">
        <v>0</v>
      </c>
      <c r="R100" s="154">
        <f>Q100*H100</f>
        <v>0</v>
      </c>
      <c r="S100" s="154">
        <v>0</v>
      </c>
      <c r="T100" s="155">
        <f>S100*H100</f>
        <v>0</v>
      </c>
      <c r="AR100" s="82" t="s">
        <v>45</v>
      </c>
      <c r="AT100" s="82" t="s">
        <v>44</v>
      </c>
      <c r="AU100" s="82" t="s">
        <v>29</v>
      </c>
      <c r="AY100" s="82" t="s">
        <v>43</v>
      </c>
      <c r="BE100" s="156">
        <f>IF(N100="základní",J100,0)</f>
        <v>0</v>
      </c>
      <c r="BF100" s="156">
        <f>IF(N100="snížená",J100,0)</f>
        <v>0</v>
      </c>
      <c r="BG100" s="156">
        <f>IF(N100="zákl. přenesená",J100,0)</f>
        <v>0</v>
      </c>
      <c r="BH100" s="156">
        <f>IF(N100="sníž. přenesená",J100,0)</f>
        <v>0</v>
      </c>
      <c r="BI100" s="156">
        <f>IF(N100="nulová",J100,0)</f>
        <v>0</v>
      </c>
      <c r="BJ100" s="82" t="s">
        <v>28</v>
      </c>
      <c r="BK100" s="156">
        <f>ROUND(I100*H100,2)</f>
        <v>0</v>
      </c>
      <c r="BL100" s="82" t="s">
        <v>45</v>
      </c>
      <c r="BM100" s="82" t="s">
        <v>729</v>
      </c>
    </row>
    <row r="101" spans="2:65" s="141" customFormat="1" ht="22.9" customHeight="1">
      <c r="B101" s="140"/>
      <c r="D101" s="142" t="s">
        <v>26</v>
      </c>
      <c r="E101" s="150" t="s">
        <v>730</v>
      </c>
      <c r="F101" s="150" t="s">
        <v>731</v>
      </c>
      <c r="J101" s="151">
        <f>BK101</f>
        <v>0</v>
      </c>
      <c r="L101" s="140"/>
      <c r="M101" s="145"/>
      <c r="P101" s="146">
        <f>P102</f>
        <v>-0.40540799999999999</v>
      </c>
      <c r="R101" s="146">
        <f>R102</f>
        <v>0</v>
      </c>
      <c r="T101" s="147">
        <f>T102</f>
        <v>0</v>
      </c>
      <c r="AR101" s="142" t="s">
        <v>28</v>
      </c>
      <c r="AT101" s="148" t="s">
        <v>26</v>
      </c>
      <c r="AU101" s="148" t="s">
        <v>28</v>
      </c>
      <c r="AY101" s="142" t="s">
        <v>43</v>
      </c>
      <c r="BK101" s="149">
        <f>BK102</f>
        <v>0</v>
      </c>
    </row>
    <row r="102" spans="2:65" s="88" customFormat="1" ht="16.5" customHeight="1">
      <c r="B102" s="291"/>
      <c r="C102" s="292" t="s">
        <v>52</v>
      </c>
      <c r="D102" s="292" t="s">
        <v>44</v>
      </c>
      <c r="E102" s="293" t="s">
        <v>732</v>
      </c>
      <c r="F102" s="294" t="s">
        <v>733</v>
      </c>
      <c r="G102" s="295" t="s">
        <v>50</v>
      </c>
      <c r="H102" s="296">
        <v>-1.236</v>
      </c>
      <c r="I102" s="297"/>
      <c r="J102" s="297">
        <f>ROUND(I102*H102,2)</f>
        <v>0</v>
      </c>
      <c r="K102" s="294" t="s">
        <v>481</v>
      </c>
      <c r="L102" s="89"/>
      <c r="M102" s="152" t="s">
        <v>0</v>
      </c>
      <c r="N102" s="153" t="s">
        <v>17</v>
      </c>
      <c r="O102" s="154">
        <v>0.32800000000000001</v>
      </c>
      <c r="P102" s="154">
        <f>O102*H102</f>
        <v>-0.40540799999999999</v>
      </c>
      <c r="Q102" s="154">
        <v>0</v>
      </c>
      <c r="R102" s="154">
        <f>Q102*H102</f>
        <v>0</v>
      </c>
      <c r="S102" s="154">
        <v>0</v>
      </c>
      <c r="T102" s="155">
        <f>S102*H102</f>
        <v>0</v>
      </c>
      <c r="AR102" s="82" t="s">
        <v>45</v>
      </c>
      <c r="AT102" s="82" t="s">
        <v>44</v>
      </c>
      <c r="AU102" s="82" t="s">
        <v>29</v>
      </c>
      <c r="AY102" s="82" t="s">
        <v>43</v>
      </c>
      <c r="BE102" s="156">
        <f>IF(N102="základní",J102,0)</f>
        <v>0</v>
      </c>
      <c r="BF102" s="156">
        <f>IF(N102="snížená",J102,0)</f>
        <v>0</v>
      </c>
      <c r="BG102" s="156">
        <f>IF(N102="zákl. přenesená",J102,0)</f>
        <v>0</v>
      </c>
      <c r="BH102" s="156">
        <f>IF(N102="sníž. přenesená",J102,0)</f>
        <v>0</v>
      </c>
      <c r="BI102" s="156">
        <f>IF(N102="nulová",J102,0)</f>
        <v>0</v>
      </c>
      <c r="BJ102" s="82" t="s">
        <v>28</v>
      </c>
      <c r="BK102" s="156">
        <f>ROUND(I102*H102,2)</f>
        <v>0</v>
      </c>
      <c r="BL102" s="82" t="s">
        <v>45</v>
      </c>
      <c r="BM102" s="82" t="s">
        <v>734</v>
      </c>
    </row>
    <row r="103" spans="2:65" s="141" customFormat="1" ht="25.9" customHeight="1">
      <c r="B103" s="140"/>
      <c r="D103" s="142" t="s">
        <v>26</v>
      </c>
      <c r="E103" s="143" t="s">
        <v>387</v>
      </c>
      <c r="F103" s="143" t="s">
        <v>453</v>
      </c>
      <c r="J103" s="144">
        <f>BK103</f>
        <v>0</v>
      </c>
      <c r="L103" s="140"/>
      <c r="M103" s="145"/>
      <c r="P103" s="146">
        <f>P104+P107+P111</f>
        <v>-12.239503000000001</v>
      </c>
      <c r="R103" s="146">
        <f>R104+R107+R111</f>
        <v>-0.23640260000000002</v>
      </c>
      <c r="T103" s="147">
        <f>T104+T107+T111</f>
        <v>0</v>
      </c>
      <c r="AR103" s="142" t="s">
        <v>29</v>
      </c>
      <c r="AT103" s="148" t="s">
        <v>26</v>
      </c>
      <c r="AU103" s="148" t="s">
        <v>27</v>
      </c>
      <c r="AY103" s="142" t="s">
        <v>43</v>
      </c>
      <c r="BK103" s="149">
        <f>BK104+BK107+BK111</f>
        <v>0</v>
      </c>
    </row>
    <row r="104" spans="2:65" s="141" customFormat="1" ht="22.9" customHeight="1">
      <c r="B104" s="140"/>
      <c r="D104" s="142" t="s">
        <v>26</v>
      </c>
      <c r="E104" s="150" t="s">
        <v>735</v>
      </c>
      <c r="F104" s="150" t="s">
        <v>736</v>
      </c>
      <c r="J104" s="151">
        <f>BK104</f>
        <v>0</v>
      </c>
      <c r="L104" s="140"/>
      <c r="M104" s="145"/>
      <c r="P104" s="146">
        <f>SUM(P105:P106)</f>
        <v>-7.8705600000000011</v>
      </c>
      <c r="R104" s="146">
        <f>SUM(R105:R106)</f>
        <v>-0.14117400000000002</v>
      </c>
      <c r="T104" s="147">
        <f>SUM(T105:T106)</f>
        <v>0</v>
      </c>
      <c r="AR104" s="142" t="s">
        <v>29</v>
      </c>
      <c r="AT104" s="148" t="s">
        <v>26</v>
      </c>
      <c r="AU104" s="148" t="s">
        <v>28</v>
      </c>
      <c r="AY104" s="142" t="s">
        <v>43</v>
      </c>
      <c r="BK104" s="149">
        <f>SUM(BK105:BK106)</f>
        <v>0</v>
      </c>
    </row>
    <row r="105" spans="2:65" s="88" customFormat="1" ht="16.5" customHeight="1">
      <c r="B105" s="291"/>
      <c r="C105" s="292" t="s">
        <v>54</v>
      </c>
      <c r="D105" s="292" t="s">
        <v>44</v>
      </c>
      <c r="E105" s="293" t="s">
        <v>737</v>
      </c>
      <c r="F105" s="294" t="s">
        <v>738</v>
      </c>
      <c r="G105" s="295" t="s">
        <v>53</v>
      </c>
      <c r="H105" s="296">
        <v>-9.3000000000000007</v>
      </c>
      <c r="I105" s="297"/>
      <c r="J105" s="297">
        <f>ROUND(I105*H105,2)</f>
        <v>0</v>
      </c>
      <c r="K105" s="294" t="s">
        <v>481</v>
      </c>
      <c r="L105" s="89"/>
      <c r="M105" s="152" t="s">
        <v>0</v>
      </c>
      <c r="N105" s="153" t="s">
        <v>17</v>
      </c>
      <c r="O105" s="154">
        <v>0.80900000000000005</v>
      </c>
      <c r="P105" s="154">
        <f>O105*H105</f>
        <v>-7.5237000000000007</v>
      </c>
      <c r="Q105" s="154">
        <v>1.5180000000000001E-2</v>
      </c>
      <c r="R105" s="154">
        <f>Q105*H105</f>
        <v>-0.14117400000000002</v>
      </c>
      <c r="S105" s="154">
        <v>0</v>
      </c>
      <c r="T105" s="155">
        <f>S105*H105</f>
        <v>0</v>
      </c>
      <c r="AR105" s="82" t="s">
        <v>60</v>
      </c>
      <c r="AT105" s="82" t="s">
        <v>44</v>
      </c>
      <c r="AU105" s="82" t="s">
        <v>29</v>
      </c>
      <c r="AY105" s="82" t="s">
        <v>43</v>
      </c>
      <c r="BE105" s="156">
        <f>IF(N105="základní",J105,0)</f>
        <v>0</v>
      </c>
      <c r="BF105" s="156">
        <f>IF(N105="snížená",J105,0)</f>
        <v>0</v>
      </c>
      <c r="BG105" s="156">
        <f>IF(N105="zákl. přenesená",J105,0)</f>
        <v>0</v>
      </c>
      <c r="BH105" s="156">
        <f>IF(N105="sníž. přenesená",J105,0)</f>
        <v>0</v>
      </c>
      <c r="BI105" s="156">
        <f>IF(N105="nulová",J105,0)</f>
        <v>0</v>
      </c>
      <c r="BJ105" s="82" t="s">
        <v>28</v>
      </c>
      <c r="BK105" s="156">
        <f>ROUND(I105*H105,2)</f>
        <v>0</v>
      </c>
      <c r="BL105" s="82" t="s">
        <v>60</v>
      </c>
      <c r="BM105" s="82" t="s">
        <v>739</v>
      </c>
    </row>
    <row r="106" spans="2:65" s="88" customFormat="1" ht="16.5" customHeight="1">
      <c r="B106" s="291"/>
      <c r="C106" s="292" t="s">
        <v>56</v>
      </c>
      <c r="D106" s="292" t="s">
        <v>44</v>
      </c>
      <c r="E106" s="293" t="s">
        <v>740</v>
      </c>
      <c r="F106" s="294" t="s">
        <v>741</v>
      </c>
      <c r="G106" s="295" t="s">
        <v>50</v>
      </c>
      <c r="H106" s="296">
        <v>-0.14099999999999999</v>
      </c>
      <c r="I106" s="297"/>
      <c r="J106" s="297">
        <f>ROUND(I106*H106,2)</f>
        <v>0</v>
      </c>
      <c r="K106" s="294" t="s">
        <v>481</v>
      </c>
      <c r="L106" s="89"/>
      <c r="M106" s="152" t="s">
        <v>0</v>
      </c>
      <c r="N106" s="153" t="s">
        <v>17</v>
      </c>
      <c r="O106" s="154">
        <v>2.46</v>
      </c>
      <c r="P106" s="154">
        <f>O106*H106</f>
        <v>-0.34685999999999995</v>
      </c>
      <c r="Q106" s="154">
        <v>0</v>
      </c>
      <c r="R106" s="154">
        <f>Q106*H106</f>
        <v>0</v>
      </c>
      <c r="S106" s="154">
        <v>0</v>
      </c>
      <c r="T106" s="155">
        <f>S106*H106</f>
        <v>0</v>
      </c>
      <c r="AR106" s="82" t="s">
        <v>60</v>
      </c>
      <c r="AT106" s="82" t="s">
        <v>44</v>
      </c>
      <c r="AU106" s="82" t="s">
        <v>29</v>
      </c>
      <c r="AY106" s="82" t="s">
        <v>43</v>
      </c>
      <c r="BE106" s="156">
        <f>IF(N106="základní",J106,0)</f>
        <v>0</v>
      </c>
      <c r="BF106" s="156">
        <f>IF(N106="snížená",J106,0)</f>
        <v>0</v>
      </c>
      <c r="BG106" s="156">
        <f>IF(N106="zákl. přenesená",J106,0)</f>
        <v>0</v>
      </c>
      <c r="BH106" s="156">
        <f>IF(N106="sníž. přenesená",J106,0)</f>
        <v>0</v>
      </c>
      <c r="BI106" s="156">
        <f>IF(N106="nulová",J106,0)</f>
        <v>0</v>
      </c>
      <c r="BJ106" s="82" t="s">
        <v>28</v>
      </c>
      <c r="BK106" s="156">
        <f>ROUND(I106*H106,2)</f>
        <v>0</v>
      </c>
      <c r="BL106" s="82" t="s">
        <v>60</v>
      </c>
      <c r="BM106" s="82" t="s">
        <v>742</v>
      </c>
    </row>
    <row r="107" spans="2:65" s="141" customFormat="1" ht="22.9" customHeight="1">
      <c r="B107" s="140"/>
      <c r="D107" s="142" t="s">
        <v>26</v>
      </c>
      <c r="E107" s="150" t="s">
        <v>743</v>
      </c>
      <c r="F107" s="150" t="s">
        <v>744</v>
      </c>
      <c r="J107" s="151">
        <f>BK107</f>
        <v>0</v>
      </c>
      <c r="L107" s="140"/>
      <c r="M107" s="145"/>
      <c r="P107" s="146">
        <f>SUM(P108:P110)</f>
        <v>0</v>
      </c>
      <c r="R107" s="146">
        <f>SUM(R108:R110)</f>
        <v>0</v>
      </c>
      <c r="T107" s="147">
        <f>SUM(T108:T110)</f>
        <v>0</v>
      </c>
      <c r="AR107" s="142" t="s">
        <v>29</v>
      </c>
      <c r="AT107" s="148" t="s">
        <v>26</v>
      </c>
      <c r="AU107" s="148" t="s">
        <v>28</v>
      </c>
      <c r="AY107" s="142" t="s">
        <v>43</v>
      </c>
      <c r="BK107" s="149">
        <f>SUM(BK108:BK110)</f>
        <v>0</v>
      </c>
    </row>
    <row r="108" spans="2:65" s="88" customFormat="1" ht="22.5" customHeight="1">
      <c r="B108" s="291"/>
      <c r="C108" s="292" t="s">
        <v>57</v>
      </c>
      <c r="D108" s="292" t="s">
        <v>44</v>
      </c>
      <c r="E108" s="293" t="s">
        <v>745</v>
      </c>
      <c r="F108" s="294" t="s">
        <v>746</v>
      </c>
      <c r="G108" s="295" t="s">
        <v>55</v>
      </c>
      <c r="H108" s="296">
        <v>-1</v>
      </c>
      <c r="I108" s="297"/>
      <c r="J108" s="297">
        <f>ROUND(I108*H108,2)</f>
        <v>0</v>
      </c>
      <c r="K108" s="294" t="s">
        <v>0</v>
      </c>
      <c r="L108" s="89"/>
      <c r="M108" s="152" t="s">
        <v>0</v>
      </c>
      <c r="N108" s="153" t="s">
        <v>17</v>
      </c>
      <c r="O108" s="154">
        <v>0</v>
      </c>
      <c r="P108" s="154">
        <f>O108*H108</f>
        <v>0</v>
      </c>
      <c r="Q108" s="154">
        <v>0</v>
      </c>
      <c r="R108" s="154">
        <f>Q108*H108</f>
        <v>0</v>
      </c>
      <c r="S108" s="154">
        <v>0</v>
      </c>
      <c r="T108" s="155">
        <f>S108*H108</f>
        <v>0</v>
      </c>
      <c r="AR108" s="82" t="s">
        <v>60</v>
      </c>
      <c r="AT108" s="82" t="s">
        <v>44</v>
      </c>
      <c r="AU108" s="82" t="s">
        <v>29</v>
      </c>
      <c r="AY108" s="82" t="s">
        <v>43</v>
      </c>
      <c r="BE108" s="156">
        <f>IF(N108="základní",J108,0)</f>
        <v>0</v>
      </c>
      <c r="BF108" s="156">
        <f>IF(N108="snížená",J108,0)</f>
        <v>0</v>
      </c>
      <c r="BG108" s="156">
        <f>IF(N108="zákl. přenesená",J108,0)</f>
        <v>0</v>
      </c>
      <c r="BH108" s="156">
        <f>IF(N108="sníž. přenesená",J108,0)</f>
        <v>0</v>
      </c>
      <c r="BI108" s="156">
        <f>IF(N108="nulová",J108,0)</f>
        <v>0</v>
      </c>
      <c r="BJ108" s="82" t="s">
        <v>28</v>
      </c>
      <c r="BK108" s="156">
        <f>ROUND(I108*H108,2)</f>
        <v>0</v>
      </c>
      <c r="BL108" s="82" t="s">
        <v>60</v>
      </c>
      <c r="BM108" s="82" t="s">
        <v>747</v>
      </c>
    </row>
    <row r="109" spans="2:65" s="88" customFormat="1" ht="16.5" customHeight="1">
      <c r="B109" s="291"/>
      <c r="C109" s="292" t="s">
        <v>58</v>
      </c>
      <c r="D109" s="292" t="s">
        <v>44</v>
      </c>
      <c r="E109" s="293" t="s">
        <v>748</v>
      </c>
      <c r="F109" s="294" t="s">
        <v>749</v>
      </c>
      <c r="G109" s="295" t="s">
        <v>55</v>
      </c>
      <c r="H109" s="296">
        <v>-1</v>
      </c>
      <c r="I109" s="297"/>
      <c r="J109" s="297">
        <f>ROUND(I109*H109,2)</f>
        <v>0</v>
      </c>
      <c r="K109" s="294" t="s">
        <v>0</v>
      </c>
      <c r="L109" s="89"/>
      <c r="M109" s="152" t="s">
        <v>0</v>
      </c>
      <c r="N109" s="153" t="s">
        <v>17</v>
      </c>
      <c r="O109" s="154">
        <v>0</v>
      </c>
      <c r="P109" s="154">
        <f>O109*H109</f>
        <v>0</v>
      </c>
      <c r="Q109" s="154">
        <v>0</v>
      </c>
      <c r="R109" s="154">
        <f>Q109*H109</f>
        <v>0</v>
      </c>
      <c r="S109" s="154">
        <v>0</v>
      </c>
      <c r="T109" s="155">
        <f>S109*H109</f>
        <v>0</v>
      </c>
      <c r="AR109" s="82" t="s">
        <v>60</v>
      </c>
      <c r="AT109" s="82" t="s">
        <v>44</v>
      </c>
      <c r="AU109" s="82" t="s">
        <v>29</v>
      </c>
      <c r="AY109" s="82" t="s">
        <v>43</v>
      </c>
      <c r="BE109" s="156">
        <f>IF(N109="základní",J109,0)</f>
        <v>0</v>
      </c>
      <c r="BF109" s="156">
        <f>IF(N109="snížená",J109,0)</f>
        <v>0</v>
      </c>
      <c r="BG109" s="156">
        <f>IF(N109="zákl. přenesená",J109,0)</f>
        <v>0</v>
      </c>
      <c r="BH109" s="156">
        <f>IF(N109="sníž. přenesená",J109,0)</f>
        <v>0</v>
      </c>
      <c r="BI109" s="156">
        <f>IF(N109="nulová",J109,0)</f>
        <v>0</v>
      </c>
      <c r="BJ109" s="82" t="s">
        <v>28</v>
      </c>
      <c r="BK109" s="156">
        <f>ROUND(I109*H109,2)</f>
        <v>0</v>
      </c>
      <c r="BL109" s="82" t="s">
        <v>60</v>
      </c>
      <c r="BM109" s="82" t="s">
        <v>750</v>
      </c>
    </row>
    <row r="110" spans="2:65" s="88" customFormat="1" ht="16.5" customHeight="1">
      <c r="B110" s="291"/>
      <c r="C110" s="292" t="s">
        <v>59</v>
      </c>
      <c r="D110" s="292" t="s">
        <v>44</v>
      </c>
      <c r="E110" s="293" t="s">
        <v>751</v>
      </c>
      <c r="F110" s="294" t="s">
        <v>752</v>
      </c>
      <c r="G110" s="295" t="s">
        <v>55</v>
      </c>
      <c r="H110" s="296">
        <v>-1</v>
      </c>
      <c r="I110" s="297"/>
      <c r="J110" s="297">
        <f>ROUND(I110*H110,2)</f>
        <v>0</v>
      </c>
      <c r="K110" s="294" t="s">
        <v>0</v>
      </c>
      <c r="L110" s="89"/>
      <c r="M110" s="152" t="s">
        <v>0</v>
      </c>
      <c r="N110" s="153" t="s">
        <v>17</v>
      </c>
      <c r="O110" s="154">
        <v>0</v>
      </c>
      <c r="P110" s="154">
        <f>O110*H110</f>
        <v>0</v>
      </c>
      <c r="Q110" s="154">
        <v>0</v>
      </c>
      <c r="R110" s="154">
        <f>Q110*H110</f>
        <v>0</v>
      </c>
      <c r="S110" s="154">
        <v>0</v>
      </c>
      <c r="T110" s="155">
        <f>S110*H110</f>
        <v>0</v>
      </c>
      <c r="AR110" s="82" t="s">
        <v>60</v>
      </c>
      <c r="AT110" s="82" t="s">
        <v>44</v>
      </c>
      <c r="AU110" s="82" t="s">
        <v>29</v>
      </c>
      <c r="AY110" s="82" t="s">
        <v>43</v>
      </c>
      <c r="BE110" s="156">
        <f>IF(N110="základní",J110,0)</f>
        <v>0</v>
      </c>
      <c r="BF110" s="156">
        <f>IF(N110="snížená",J110,0)</f>
        <v>0</v>
      </c>
      <c r="BG110" s="156">
        <f>IF(N110="zákl. přenesená",J110,0)</f>
        <v>0</v>
      </c>
      <c r="BH110" s="156">
        <f>IF(N110="sníž. přenesená",J110,0)</f>
        <v>0</v>
      </c>
      <c r="BI110" s="156">
        <f>IF(N110="nulová",J110,0)</f>
        <v>0</v>
      </c>
      <c r="BJ110" s="82" t="s">
        <v>28</v>
      </c>
      <c r="BK110" s="156">
        <f>ROUND(I110*H110,2)</f>
        <v>0</v>
      </c>
      <c r="BL110" s="82" t="s">
        <v>60</v>
      </c>
      <c r="BM110" s="82" t="s">
        <v>753</v>
      </c>
    </row>
    <row r="111" spans="2:65" s="141" customFormat="1" ht="22.9" customHeight="1">
      <c r="B111" s="140"/>
      <c r="D111" s="142" t="s">
        <v>26</v>
      </c>
      <c r="E111" s="150" t="s">
        <v>754</v>
      </c>
      <c r="F111" s="150" t="s">
        <v>755</v>
      </c>
      <c r="J111" s="151">
        <f>BK111</f>
        <v>0</v>
      </c>
      <c r="L111" s="140"/>
      <c r="M111" s="145"/>
      <c r="P111" s="146">
        <f>SUM(P112:P115)</f>
        <v>-4.3689429999999998</v>
      </c>
      <c r="R111" s="146">
        <f>SUM(R112:R115)</f>
        <v>-9.5228599999999997E-2</v>
      </c>
      <c r="T111" s="147">
        <f>SUM(T112:T115)</f>
        <v>0</v>
      </c>
      <c r="AR111" s="142" t="s">
        <v>29</v>
      </c>
      <c r="AT111" s="148" t="s">
        <v>26</v>
      </c>
      <c r="AU111" s="148" t="s">
        <v>28</v>
      </c>
      <c r="AY111" s="142" t="s">
        <v>43</v>
      </c>
      <c r="BK111" s="149">
        <f>SUM(BK112:BK115)</f>
        <v>0</v>
      </c>
    </row>
    <row r="112" spans="2:65" s="88" customFormat="1" ht="16.5" customHeight="1">
      <c r="B112" s="291"/>
      <c r="C112" s="292" t="s">
        <v>3</v>
      </c>
      <c r="D112" s="292" t="s">
        <v>44</v>
      </c>
      <c r="E112" s="293" t="s">
        <v>756</v>
      </c>
      <c r="F112" s="294" t="s">
        <v>757</v>
      </c>
      <c r="G112" s="295" t="s">
        <v>53</v>
      </c>
      <c r="H112" s="296">
        <v>-6.1879999999999997</v>
      </c>
      <c r="I112" s="297"/>
      <c r="J112" s="297">
        <f>ROUND(I112*H112,2)</f>
        <v>0</v>
      </c>
      <c r="K112" s="294" t="s">
        <v>481</v>
      </c>
      <c r="L112" s="89"/>
      <c r="M112" s="152" t="s">
        <v>0</v>
      </c>
      <c r="N112" s="153" t="s">
        <v>17</v>
      </c>
      <c r="O112" s="154">
        <v>0.68600000000000005</v>
      </c>
      <c r="P112" s="154">
        <f>O112*H112</f>
        <v>-4.2449680000000001</v>
      </c>
      <c r="Q112" s="154">
        <v>3.0000000000000001E-3</v>
      </c>
      <c r="R112" s="154">
        <f>Q112*H112</f>
        <v>-1.8564000000000001E-2</v>
      </c>
      <c r="S112" s="154">
        <v>0</v>
      </c>
      <c r="T112" s="155">
        <f>S112*H112</f>
        <v>0</v>
      </c>
      <c r="AR112" s="82" t="s">
        <v>60</v>
      </c>
      <c r="AT112" s="82" t="s">
        <v>44</v>
      </c>
      <c r="AU112" s="82" t="s">
        <v>29</v>
      </c>
      <c r="AY112" s="82" t="s">
        <v>43</v>
      </c>
      <c r="BE112" s="156">
        <f>IF(N112="základní",J112,0)</f>
        <v>0</v>
      </c>
      <c r="BF112" s="156">
        <f>IF(N112="snížená",J112,0)</f>
        <v>0</v>
      </c>
      <c r="BG112" s="156">
        <f>IF(N112="zákl. přenesená",J112,0)</f>
        <v>0</v>
      </c>
      <c r="BH112" s="156">
        <f>IF(N112="sníž. přenesená",J112,0)</f>
        <v>0</v>
      </c>
      <c r="BI112" s="156">
        <f>IF(N112="nulová",J112,0)</f>
        <v>0</v>
      </c>
      <c r="BJ112" s="82" t="s">
        <v>28</v>
      </c>
      <c r="BK112" s="156">
        <f>ROUND(I112*H112,2)</f>
        <v>0</v>
      </c>
      <c r="BL112" s="82" t="s">
        <v>60</v>
      </c>
      <c r="BM112" s="82" t="s">
        <v>758</v>
      </c>
    </row>
    <row r="113" spans="2:65" s="88" customFormat="1" ht="16.5" customHeight="1">
      <c r="B113" s="291"/>
      <c r="C113" s="298" t="s">
        <v>60</v>
      </c>
      <c r="D113" s="298" t="s">
        <v>67</v>
      </c>
      <c r="E113" s="299" t="s">
        <v>759</v>
      </c>
      <c r="F113" s="300" t="s">
        <v>760</v>
      </c>
      <c r="G113" s="301" t="s">
        <v>53</v>
      </c>
      <c r="H113" s="302">
        <v>-6.4969999999999999</v>
      </c>
      <c r="I113" s="303"/>
      <c r="J113" s="303">
        <f>ROUND(I113*H113,2)</f>
        <v>0</v>
      </c>
      <c r="K113" s="300" t="s">
        <v>0</v>
      </c>
      <c r="L113" s="157"/>
      <c r="M113" s="158" t="s">
        <v>0</v>
      </c>
      <c r="N113" s="159" t="s">
        <v>17</v>
      </c>
      <c r="O113" s="154">
        <v>0</v>
      </c>
      <c r="P113" s="154">
        <f>O113*H113</f>
        <v>0</v>
      </c>
      <c r="Q113" s="154">
        <v>1.18E-2</v>
      </c>
      <c r="R113" s="154">
        <f>Q113*H113</f>
        <v>-7.6664599999999999E-2</v>
      </c>
      <c r="S113" s="154">
        <v>0</v>
      </c>
      <c r="T113" s="155">
        <f>S113*H113</f>
        <v>0</v>
      </c>
      <c r="AR113" s="82" t="s">
        <v>77</v>
      </c>
      <c r="AT113" s="82" t="s">
        <v>67</v>
      </c>
      <c r="AU113" s="82" t="s">
        <v>29</v>
      </c>
      <c r="AY113" s="82" t="s">
        <v>43</v>
      </c>
      <c r="BE113" s="156">
        <f>IF(N113="základní",J113,0)</f>
        <v>0</v>
      </c>
      <c r="BF113" s="156">
        <f>IF(N113="snížená",J113,0)</f>
        <v>0</v>
      </c>
      <c r="BG113" s="156">
        <f>IF(N113="zákl. přenesená",J113,0)</f>
        <v>0</v>
      </c>
      <c r="BH113" s="156">
        <f>IF(N113="sníž. přenesená",J113,0)</f>
        <v>0</v>
      </c>
      <c r="BI113" s="156">
        <f>IF(N113="nulová",J113,0)</f>
        <v>0</v>
      </c>
      <c r="BJ113" s="82" t="s">
        <v>28</v>
      </c>
      <c r="BK113" s="156">
        <f>ROUND(I113*H113,2)</f>
        <v>0</v>
      </c>
      <c r="BL113" s="82" t="s">
        <v>60</v>
      </c>
      <c r="BM113" s="82" t="s">
        <v>761</v>
      </c>
    </row>
    <row r="114" spans="2:65" s="88" customFormat="1" ht="16.5" customHeight="1">
      <c r="B114" s="291"/>
      <c r="C114" s="292" t="s">
        <v>61</v>
      </c>
      <c r="D114" s="292" t="s">
        <v>44</v>
      </c>
      <c r="E114" s="293" t="s">
        <v>762</v>
      </c>
      <c r="F114" s="294" t="s">
        <v>763</v>
      </c>
      <c r="G114" s="295" t="s">
        <v>76</v>
      </c>
      <c r="H114" s="296">
        <v>-9</v>
      </c>
      <c r="I114" s="297"/>
      <c r="J114" s="297">
        <f>ROUND(I114*H114,2)</f>
        <v>0</v>
      </c>
      <c r="K114" s="294" t="s">
        <v>0</v>
      </c>
      <c r="L114" s="89"/>
      <c r="M114" s="152" t="s">
        <v>0</v>
      </c>
      <c r="N114" s="153" t="s">
        <v>17</v>
      </c>
      <c r="O114" s="154">
        <v>0</v>
      </c>
      <c r="P114" s="154">
        <f>O114*H114</f>
        <v>0</v>
      </c>
      <c r="Q114" s="154">
        <v>0</v>
      </c>
      <c r="R114" s="154">
        <f>Q114*H114</f>
        <v>0</v>
      </c>
      <c r="S114" s="154">
        <v>0</v>
      </c>
      <c r="T114" s="155">
        <f>S114*H114</f>
        <v>0</v>
      </c>
      <c r="AR114" s="82" t="s">
        <v>60</v>
      </c>
      <c r="AT114" s="82" t="s">
        <v>44</v>
      </c>
      <c r="AU114" s="82" t="s">
        <v>29</v>
      </c>
      <c r="AY114" s="82" t="s">
        <v>43</v>
      </c>
      <c r="BE114" s="156">
        <f>IF(N114="základní",J114,0)</f>
        <v>0</v>
      </c>
      <c r="BF114" s="156">
        <f>IF(N114="snížená",J114,0)</f>
        <v>0</v>
      </c>
      <c r="BG114" s="156">
        <f>IF(N114="zákl. přenesená",J114,0)</f>
        <v>0</v>
      </c>
      <c r="BH114" s="156">
        <f>IF(N114="sníž. přenesená",J114,0)</f>
        <v>0</v>
      </c>
      <c r="BI114" s="156">
        <f>IF(N114="nulová",J114,0)</f>
        <v>0</v>
      </c>
      <c r="BJ114" s="82" t="s">
        <v>28</v>
      </c>
      <c r="BK114" s="156">
        <f>ROUND(I114*H114,2)</f>
        <v>0</v>
      </c>
      <c r="BL114" s="82" t="s">
        <v>60</v>
      </c>
      <c r="BM114" s="82" t="s">
        <v>764</v>
      </c>
    </row>
    <row r="115" spans="2:65" s="88" customFormat="1" ht="16.5" customHeight="1">
      <c r="B115" s="291"/>
      <c r="C115" s="292" t="s">
        <v>62</v>
      </c>
      <c r="D115" s="292" t="s">
        <v>44</v>
      </c>
      <c r="E115" s="293" t="s">
        <v>765</v>
      </c>
      <c r="F115" s="294" t="s">
        <v>766</v>
      </c>
      <c r="G115" s="295" t="s">
        <v>50</v>
      </c>
      <c r="H115" s="296">
        <v>-9.5000000000000001E-2</v>
      </c>
      <c r="I115" s="297"/>
      <c r="J115" s="297">
        <f>ROUND(I115*H115,2)</f>
        <v>0</v>
      </c>
      <c r="K115" s="294" t="s">
        <v>481</v>
      </c>
      <c r="L115" s="89"/>
      <c r="M115" s="160" t="s">
        <v>0</v>
      </c>
      <c r="N115" s="161" t="s">
        <v>17</v>
      </c>
      <c r="O115" s="162">
        <v>1.3049999999999999</v>
      </c>
      <c r="P115" s="162">
        <f>O115*H115</f>
        <v>-0.123975</v>
      </c>
      <c r="Q115" s="162">
        <v>0</v>
      </c>
      <c r="R115" s="162">
        <f>Q115*H115</f>
        <v>0</v>
      </c>
      <c r="S115" s="162">
        <v>0</v>
      </c>
      <c r="T115" s="163">
        <f>S115*H115</f>
        <v>0</v>
      </c>
      <c r="AR115" s="82" t="s">
        <v>60</v>
      </c>
      <c r="AT115" s="82" t="s">
        <v>44</v>
      </c>
      <c r="AU115" s="82" t="s">
        <v>29</v>
      </c>
      <c r="AY115" s="82" t="s">
        <v>43</v>
      </c>
      <c r="BE115" s="156">
        <f>IF(N115="základní",J115,0)</f>
        <v>0</v>
      </c>
      <c r="BF115" s="156">
        <f>IF(N115="snížená",J115,0)</f>
        <v>0</v>
      </c>
      <c r="BG115" s="156">
        <f>IF(N115="zákl. přenesená",J115,0)</f>
        <v>0</v>
      </c>
      <c r="BH115" s="156">
        <f>IF(N115="sníž. přenesená",J115,0)</f>
        <v>0</v>
      </c>
      <c r="BI115" s="156">
        <f>IF(N115="nulová",J115,0)</f>
        <v>0</v>
      </c>
      <c r="BJ115" s="82" t="s">
        <v>28</v>
      </c>
      <c r="BK115" s="156">
        <f>ROUND(I115*H115,2)</f>
        <v>0</v>
      </c>
      <c r="BL115" s="82" t="s">
        <v>60</v>
      </c>
      <c r="BM115" s="82" t="s">
        <v>767</v>
      </c>
    </row>
    <row r="116" spans="2:65" s="88" customFormat="1" ht="6.95" customHeight="1">
      <c r="B116" s="108"/>
      <c r="C116" s="109"/>
      <c r="D116" s="109"/>
      <c r="E116" s="109"/>
      <c r="F116" s="109"/>
      <c r="G116" s="109"/>
      <c r="H116" s="109"/>
      <c r="I116" s="109"/>
      <c r="J116" s="109"/>
      <c r="K116" s="109"/>
      <c r="L116" s="89"/>
    </row>
  </sheetData>
  <autoFilter ref="C87:K115" xr:uid="{00000000-0009-0000-0000-000002000000}"/>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207"/>
  <sheetViews>
    <sheetView showGridLines="0" view="pageBreakPreview" zoomScaleNormal="100" zoomScaleSheetLayoutView="100" workbookViewId="0">
      <selection activeCell="W100" sqref="W100"/>
    </sheetView>
  </sheetViews>
  <sheetFormatPr defaultRowHeight="11.25"/>
  <cols>
    <col min="1" max="1" width="8.33203125" style="832" customWidth="1"/>
    <col min="2" max="2" width="1.6640625" style="832" customWidth="1"/>
    <col min="3" max="3" width="4.1640625" style="832" customWidth="1"/>
    <col min="4" max="4" width="4.33203125" style="832" customWidth="1"/>
    <col min="5" max="5" width="17.1640625" style="832" customWidth="1"/>
    <col min="6" max="6" width="100.83203125" style="832" customWidth="1"/>
    <col min="7" max="7" width="8.6640625" style="832" customWidth="1"/>
    <col min="8" max="8" width="11.1640625" style="832" customWidth="1"/>
    <col min="9" max="9" width="14.1640625" style="832" customWidth="1"/>
    <col min="10" max="10" width="23.5" style="832" customWidth="1"/>
    <col min="11" max="11" width="15.5" style="832" hidden="1" customWidth="1"/>
    <col min="12" max="12" width="9.33203125" style="832" customWidth="1"/>
    <col min="13" max="13" width="10.83203125" style="832" hidden="1" customWidth="1"/>
    <col min="14" max="14" width="9.33203125" style="832"/>
    <col min="15" max="20" width="14.1640625" style="832" hidden="1" customWidth="1"/>
    <col min="21" max="21" width="16.33203125" style="832" hidden="1" customWidth="1"/>
    <col min="22" max="22" width="12.33203125" style="832" customWidth="1"/>
    <col min="23" max="23" width="16.33203125" style="832" customWidth="1"/>
    <col min="24" max="24" width="12.33203125" style="832" customWidth="1"/>
    <col min="25" max="25" width="15" style="832" customWidth="1"/>
    <col min="26" max="26" width="11" style="832" customWidth="1"/>
    <col min="27" max="27" width="15" style="832" customWidth="1"/>
    <col min="28" max="28" width="16.33203125" style="832" customWidth="1"/>
    <col min="29" max="29" width="11" style="832" customWidth="1"/>
    <col min="30" max="30" width="15" style="832" customWidth="1"/>
    <col min="31" max="31" width="16.33203125" style="832" customWidth="1"/>
    <col min="32" max="16384" width="9.33203125" style="832"/>
  </cols>
  <sheetData>
    <row r="1" spans="1:46">
      <c r="A1" s="620"/>
    </row>
    <row r="2" spans="1:46" ht="36.950000000000003" customHeight="1">
      <c r="L2" s="901" t="s">
        <v>689</v>
      </c>
      <c r="M2" s="894"/>
      <c r="N2" s="894"/>
      <c r="O2" s="894"/>
      <c r="P2" s="894"/>
      <c r="Q2" s="894"/>
      <c r="R2" s="894"/>
      <c r="S2" s="894"/>
      <c r="T2" s="894"/>
      <c r="U2" s="894"/>
      <c r="V2" s="894"/>
      <c r="AT2" s="621" t="s">
        <v>768</v>
      </c>
    </row>
    <row r="3" spans="1:46" ht="6.95" hidden="1" customHeight="1">
      <c r="B3" s="83"/>
      <c r="C3" s="84"/>
      <c r="D3" s="84"/>
      <c r="E3" s="84"/>
      <c r="F3" s="84"/>
      <c r="G3" s="84"/>
      <c r="H3" s="84"/>
      <c r="I3" s="84"/>
      <c r="J3" s="84"/>
      <c r="K3" s="84"/>
      <c r="L3" s="85"/>
      <c r="AT3" s="621" t="s">
        <v>29</v>
      </c>
    </row>
    <row r="4" spans="1:46" ht="24.95" hidden="1" customHeight="1">
      <c r="B4" s="85"/>
      <c r="D4" s="622" t="s">
        <v>438</v>
      </c>
      <c r="L4" s="85"/>
      <c r="M4" s="623" t="s">
        <v>4</v>
      </c>
      <c r="AT4" s="621" t="s">
        <v>1</v>
      </c>
    </row>
    <row r="5" spans="1:46" ht="6.95" hidden="1" customHeight="1">
      <c r="B5" s="85"/>
      <c r="L5" s="85"/>
    </row>
    <row r="6" spans="1:46" ht="12" hidden="1" customHeight="1">
      <c r="B6" s="85"/>
      <c r="D6" s="833" t="s">
        <v>5</v>
      </c>
      <c r="L6" s="85"/>
    </row>
    <row r="7" spans="1:46" ht="16.5" hidden="1" customHeight="1">
      <c r="B7" s="85"/>
      <c r="E7" s="899" t="s">
        <v>1391</v>
      </c>
      <c r="F7" s="900"/>
      <c r="G7" s="900"/>
      <c r="H7" s="900"/>
      <c r="L7" s="85"/>
    </row>
    <row r="8" spans="1:46" s="834" customFormat="1" ht="12" hidden="1" customHeight="1">
      <c r="B8" s="624"/>
      <c r="D8" s="833" t="s">
        <v>609</v>
      </c>
      <c r="L8" s="624"/>
    </row>
    <row r="9" spans="1:46" s="834" customFormat="1" ht="36.950000000000003" hidden="1" customHeight="1">
      <c r="B9" s="624"/>
      <c r="E9" s="897" t="s">
        <v>1370</v>
      </c>
      <c r="F9" s="898"/>
      <c r="G9" s="898"/>
      <c r="H9" s="898"/>
      <c r="L9" s="624"/>
    </row>
    <row r="10" spans="1:46" s="834" customFormat="1" hidden="1">
      <c r="B10" s="624"/>
      <c r="L10" s="624"/>
    </row>
    <row r="11" spans="1:46" s="834" customFormat="1" ht="12" hidden="1" customHeight="1">
      <c r="B11" s="624"/>
      <c r="D11" s="833" t="s">
        <v>439</v>
      </c>
      <c r="F11" s="621" t="s">
        <v>0</v>
      </c>
      <c r="I11" s="833" t="s">
        <v>6</v>
      </c>
      <c r="J11" s="621" t="s">
        <v>0</v>
      </c>
      <c r="L11" s="624"/>
    </row>
    <row r="12" spans="1:46" s="834" customFormat="1" ht="12" hidden="1" customHeight="1">
      <c r="B12" s="624"/>
      <c r="D12" s="833" t="s">
        <v>7</v>
      </c>
      <c r="F12" s="621" t="s">
        <v>8</v>
      </c>
      <c r="I12" s="833" t="s">
        <v>9</v>
      </c>
      <c r="J12" s="625" t="s">
        <v>1392</v>
      </c>
      <c r="L12" s="624"/>
    </row>
    <row r="13" spans="1:46" s="834" customFormat="1" ht="10.9" hidden="1" customHeight="1">
      <c r="B13" s="624"/>
      <c r="L13" s="624"/>
    </row>
    <row r="14" spans="1:46" s="834" customFormat="1" ht="12" hidden="1" customHeight="1">
      <c r="B14" s="624"/>
      <c r="D14" s="833" t="s">
        <v>440</v>
      </c>
      <c r="I14" s="833" t="s">
        <v>10</v>
      </c>
      <c r="J14" s="621" t="s">
        <v>0</v>
      </c>
      <c r="L14" s="624"/>
    </row>
    <row r="15" spans="1:46" s="834" customFormat="1" ht="18" hidden="1" customHeight="1">
      <c r="B15" s="624"/>
      <c r="E15" s="621" t="s">
        <v>1393</v>
      </c>
      <c r="I15" s="833" t="s">
        <v>11</v>
      </c>
      <c r="J15" s="621" t="s">
        <v>0</v>
      </c>
      <c r="L15" s="624"/>
    </row>
    <row r="16" spans="1:46" s="834" customFormat="1" ht="6.95" hidden="1" customHeight="1">
      <c r="B16" s="624"/>
      <c r="L16" s="624"/>
    </row>
    <row r="17" spans="2:12" s="834" customFormat="1" ht="12" hidden="1" customHeight="1">
      <c r="B17" s="624"/>
      <c r="D17" s="833" t="s">
        <v>441</v>
      </c>
      <c r="I17" s="833" t="s">
        <v>10</v>
      </c>
      <c r="J17" s="621">
        <v>0</v>
      </c>
      <c r="L17" s="624"/>
    </row>
    <row r="18" spans="2:12" s="834" customFormat="1" ht="18" hidden="1" customHeight="1">
      <c r="B18" s="624"/>
      <c r="E18" s="902" t="s">
        <v>8</v>
      </c>
      <c r="F18" s="902"/>
      <c r="G18" s="902"/>
      <c r="H18" s="902"/>
      <c r="I18" s="833" t="s">
        <v>11</v>
      </c>
      <c r="J18" s="621">
        <v>0</v>
      </c>
      <c r="L18" s="624"/>
    </row>
    <row r="19" spans="2:12" s="834" customFormat="1" ht="6.95" hidden="1" customHeight="1">
      <c r="B19" s="624"/>
      <c r="L19" s="624"/>
    </row>
    <row r="20" spans="2:12" s="834" customFormat="1" ht="12" hidden="1" customHeight="1">
      <c r="B20" s="624"/>
      <c r="D20" s="833" t="s">
        <v>12</v>
      </c>
      <c r="I20" s="833" t="s">
        <v>10</v>
      </c>
      <c r="J20" s="621" t="s">
        <v>0</v>
      </c>
      <c r="L20" s="624"/>
    </row>
    <row r="21" spans="2:12" s="834" customFormat="1" ht="18" hidden="1" customHeight="1">
      <c r="B21" s="624"/>
      <c r="E21" s="621" t="s">
        <v>321</v>
      </c>
      <c r="I21" s="833" t="s">
        <v>11</v>
      </c>
      <c r="J21" s="621" t="s">
        <v>0</v>
      </c>
      <c r="L21" s="624"/>
    </row>
    <row r="22" spans="2:12" s="834" customFormat="1" ht="6.95" hidden="1" customHeight="1">
      <c r="B22" s="624"/>
      <c r="L22" s="624"/>
    </row>
    <row r="23" spans="2:12" s="834" customFormat="1" ht="12" hidden="1" customHeight="1">
      <c r="B23" s="624"/>
      <c r="D23" s="833" t="s">
        <v>13</v>
      </c>
      <c r="I23" s="833" t="s">
        <v>10</v>
      </c>
      <c r="J23" s="621" t="s">
        <v>0</v>
      </c>
      <c r="L23" s="624"/>
    </row>
    <row r="24" spans="2:12" s="834" customFormat="1" ht="18" hidden="1" customHeight="1">
      <c r="B24" s="624"/>
      <c r="E24" s="621" t="s">
        <v>1394</v>
      </c>
      <c r="I24" s="833" t="s">
        <v>11</v>
      </c>
      <c r="J24" s="621" t="s">
        <v>0</v>
      </c>
      <c r="L24" s="624"/>
    </row>
    <row r="25" spans="2:12" s="834" customFormat="1" ht="6.95" hidden="1" customHeight="1">
      <c r="B25" s="624"/>
      <c r="L25" s="624"/>
    </row>
    <row r="26" spans="2:12" s="834" customFormat="1" ht="12" hidden="1" customHeight="1">
      <c r="B26" s="624"/>
      <c r="D26" s="833" t="s">
        <v>14</v>
      </c>
      <c r="L26" s="624"/>
    </row>
    <row r="27" spans="2:12" s="627" customFormat="1" ht="16.5" hidden="1" customHeight="1">
      <c r="B27" s="626"/>
      <c r="E27" s="903" t="s">
        <v>0</v>
      </c>
      <c r="F27" s="903"/>
      <c r="G27" s="903"/>
      <c r="H27" s="903"/>
      <c r="L27" s="626"/>
    </row>
    <row r="28" spans="2:12" s="834" customFormat="1" ht="6.95" hidden="1" customHeight="1">
      <c r="B28" s="624"/>
      <c r="L28" s="624"/>
    </row>
    <row r="29" spans="2:12" s="834" customFormat="1" ht="6.95" hidden="1" customHeight="1">
      <c r="B29" s="624"/>
      <c r="D29" s="628"/>
      <c r="E29" s="628"/>
      <c r="F29" s="628"/>
      <c r="G29" s="628"/>
      <c r="H29" s="628"/>
      <c r="I29" s="628"/>
      <c r="J29" s="628"/>
      <c r="K29" s="628"/>
      <c r="L29" s="624"/>
    </row>
    <row r="30" spans="2:12" s="834" customFormat="1" ht="25.35" hidden="1" customHeight="1">
      <c r="B30" s="624"/>
      <c r="D30" s="629" t="s">
        <v>15</v>
      </c>
      <c r="J30" s="630">
        <f>ROUND(J99, 2)</f>
        <v>0</v>
      </c>
      <c r="L30" s="624"/>
    </row>
    <row r="31" spans="2:12" s="834" customFormat="1" ht="6.95" hidden="1" customHeight="1">
      <c r="B31" s="624"/>
      <c r="D31" s="628"/>
      <c r="E31" s="628"/>
      <c r="F31" s="628"/>
      <c r="G31" s="628"/>
      <c r="H31" s="628"/>
      <c r="I31" s="628"/>
      <c r="J31" s="628"/>
      <c r="K31" s="628"/>
      <c r="L31" s="624"/>
    </row>
    <row r="32" spans="2:12" s="834" customFormat="1" ht="14.45" hidden="1" customHeight="1">
      <c r="B32" s="624"/>
      <c r="F32" s="631" t="s">
        <v>442</v>
      </c>
      <c r="I32" s="631" t="s">
        <v>443</v>
      </c>
      <c r="J32" s="631" t="s">
        <v>444</v>
      </c>
      <c r="L32" s="624"/>
    </row>
    <row r="33" spans="2:12" s="834" customFormat="1" ht="14.45" hidden="1" customHeight="1">
      <c r="B33" s="624"/>
      <c r="D33" s="833" t="s">
        <v>16</v>
      </c>
      <c r="E33" s="833" t="s">
        <v>17</v>
      </c>
      <c r="F33" s="632">
        <f>ROUND((SUM(BE99:BE206)),  2)</f>
        <v>0</v>
      </c>
      <c r="I33" s="633">
        <v>0.21</v>
      </c>
      <c r="J33" s="632">
        <f>ROUND(((SUM(BE99:BE206))*I33),  2)</f>
        <v>0</v>
      </c>
      <c r="L33" s="624"/>
    </row>
    <row r="34" spans="2:12" s="834" customFormat="1" ht="14.45" hidden="1" customHeight="1">
      <c r="B34" s="624"/>
      <c r="E34" s="833" t="s">
        <v>18</v>
      </c>
      <c r="F34" s="632">
        <f>ROUND((SUM(BF99:BF206)),  2)</f>
        <v>0</v>
      </c>
      <c r="I34" s="633">
        <v>0.15</v>
      </c>
      <c r="J34" s="632">
        <f>ROUND(((SUM(BF99:BF206))*I34),  2)</f>
        <v>0</v>
      </c>
      <c r="L34" s="624"/>
    </row>
    <row r="35" spans="2:12" s="834" customFormat="1" ht="14.45" hidden="1" customHeight="1">
      <c r="B35" s="624"/>
      <c r="E35" s="833" t="s">
        <v>19</v>
      </c>
      <c r="F35" s="632">
        <f>ROUND((SUM(BG99:BG206)),  2)</f>
        <v>0</v>
      </c>
      <c r="I35" s="633">
        <v>0.21</v>
      </c>
      <c r="J35" s="632">
        <f>0</f>
        <v>0</v>
      </c>
      <c r="L35" s="624"/>
    </row>
    <row r="36" spans="2:12" s="834" customFormat="1" ht="14.45" hidden="1" customHeight="1">
      <c r="B36" s="624"/>
      <c r="E36" s="833" t="s">
        <v>20</v>
      </c>
      <c r="F36" s="632">
        <f>ROUND((SUM(BH99:BH206)),  2)</f>
        <v>0</v>
      </c>
      <c r="I36" s="633">
        <v>0.15</v>
      </c>
      <c r="J36" s="632">
        <f>0</f>
        <v>0</v>
      </c>
      <c r="L36" s="624"/>
    </row>
    <row r="37" spans="2:12" s="834" customFormat="1" ht="14.45" hidden="1" customHeight="1">
      <c r="B37" s="624"/>
      <c r="E37" s="833" t="s">
        <v>21</v>
      </c>
      <c r="F37" s="632">
        <f>ROUND((SUM(BI99:BI206)),  2)</f>
        <v>0</v>
      </c>
      <c r="I37" s="633">
        <v>0</v>
      </c>
      <c r="J37" s="632">
        <f>0</f>
        <v>0</v>
      </c>
      <c r="L37" s="624"/>
    </row>
    <row r="38" spans="2:12" s="834" customFormat="1" ht="6.95" hidden="1" customHeight="1">
      <c r="B38" s="624"/>
      <c r="L38" s="624"/>
    </row>
    <row r="39" spans="2:12" s="834" customFormat="1" ht="25.35" hidden="1" customHeight="1">
      <c r="B39" s="624"/>
      <c r="C39" s="634"/>
      <c r="D39" s="635" t="s">
        <v>22</v>
      </c>
      <c r="E39" s="636"/>
      <c r="F39" s="636"/>
      <c r="G39" s="637" t="s">
        <v>23</v>
      </c>
      <c r="H39" s="638" t="s">
        <v>24</v>
      </c>
      <c r="I39" s="636"/>
      <c r="J39" s="639">
        <f>SUM(J30:J37)</f>
        <v>0</v>
      </c>
      <c r="K39" s="640"/>
      <c r="L39" s="624"/>
    </row>
    <row r="40" spans="2:12" s="834" customFormat="1" ht="14.45" hidden="1" customHeight="1">
      <c r="B40" s="641"/>
      <c r="C40" s="642"/>
      <c r="D40" s="642"/>
      <c r="E40" s="642"/>
      <c r="F40" s="642"/>
      <c r="G40" s="642"/>
      <c r="H40" s="642"/>
      <c r="I40" s="642"/>
      <c r="J40" s="642"/>
      <c r="K40" s="642"/>
      <c r="L40" s="624"/>
    </row>
    <row r="41" spans="2:12" hidden="1"/>
    <row r="42" spans="2:12" hidden="1"/>
    <row r="43" spans="2:12" hidden="1"/>
    <row r="44" spans="2:12" s="834" customFormat="1" ht="6.95" hidden="1" customHeight="1">
      <c r="B44" s="643"/>
      <c r="C44" s="644"/>
      <c r="D44" s="644"/>
      <c r="E44" s="644"/>
      <c r="F44" s="644"/>
      <c r="G44" s="644"/>
      <c r="H44" s="644"/>
      <c r="I44" s="644"/>
      <c r="J44" s="644"/>
      <c r="K44" s="644"/>
      <c r="L44" s="624"/>
    </row>
    <row r="45" spans="2:12" s="834" customFormat="1" ht="24.95" hidden="1" customHeight="1">
      <c r="B45" s="624"/>
      <c r="C45" s="622" t="s">
        <v>445</v>
      </c>
      <c r="L45" s="624"/>
    </row>
    <row r="46" spans="2:12" s="834" customFormat="1" ht="6.95" hidden="1" customHeight="1">
      <c r="B46" s="624"/>
      <c r="L46" s="624"/>
    </row>
    <row r="47" spans="2:12" s="834" customFormat="1" ht="12" hidden="1" customHeight="1">
      <c r="B47" s="624"/>
      <c r="C47" s="833" t="s">
        <v>5</v>
      </c>
      <c r="L47" s="624"/>
    </row>
    <row r="48" spans="2:12" s="834" customFormat="1" ht="16.5" hidden="1" customHeight="1">
      <c r="B48" s="624"/>
      <c r="E48" s="899" t="str">
        <f>E7</f>
        <v>BUDOVA T TECHNICKÉ UNIVERZITY V LIBERCI - DOPROJEKTOVÁNÍ PROSTOROVÝCH REZERV</v>
      </c>
      <c r="F48" s="900"/>
      <c r="G48" s="900"/>
      <c r="H48" s="900"/>
      <c r="L48" s="624"/>
    </row>
    <row r="49" spans="2:47" s="834" customFormat="1" ht="12" hidden="1" customHeight="1">
      <c r="B49" s="624"/>
      <c r="C49" s="833" t="s">
        <v>609</v>
      </c>
      <c r="L49" s="624"/>
    </row>
    <row r="50" spans="2:47" s="834" customFormat="1" ht="16.5" hidden="1" customHeight="1">
      <c r="B50" s="624"/>
      <c r="E50" s="897" t="str">
        <f>E9</f>
        <v>BUDOVA T - REZERVY PŘÍPOČET</v>
      </c>
      <c r="F50" s="898"/>
      <c r="G50" s="898"/>
      <c r="H50" s="898"/>
      <c r="L50" s="624"/>
    </row>
    <row r="51" spans="2:47" s="834" customFormat="1" ht="6.95" hidden="1" customHeight="1">
      <c r="B51" s="624"/>
      <c r="L51" s="624"/>
    </row>
    <row r="52" spans="2:47" s="834" customFormat="1" ht="12" hidden="1" customHeight="1">
      <c r="B52" s="624"/>
      <c r="C52" s="833" t="s">
        <v>7</v>
      </c>
      <c r="F52" s="621" t="str">
        <f>F12</f>
        <v xml:space="preserve"> </v>
      </c>
      <c r="I52" s="833" t="s">
        <v>9</v>
      </c>
      <c r="J52" s="625" t="str">
        <f>IF(J12="","",J12)</f>
        <v>19. 3. 2019</v>
      </c>
      <c r="L52" s="624"/>
    </row>
    <row r="53" spans="2:47" s="834" customFormat="1" ht="6.95" hidden="1" customHeight="1">
      <c r="B53" s="624"/>
      <c r="L53" s="624"/>
    </row>
    <row r="54" spans="2:47" s="834" customFormat="1" ht="24.95" hidden="1" customHeight="1">
      <c r="B54" s="624"/>
      <c r="C54" s="833" t="s">
        <v>440</v>
      </c>
      <c r="F54" s="621" t="str">
        <f>E15</f>
        <v>TECHNICKÁ UNIVERZITA V LIBERCI</v>
      </c>
      <c r="I54" s="833" t="s">
        <v>12</v>
      </c>
      <c r="J54" s="835" t="str">
        <f>E21</f>
        <v>PROJEKTOVÝ ATELIER DAVID</v>
      </c>
      <c r="L54" s="624"/>
    </row>
    <row r="55" spans="2:47" s="834" customFormat="1" ht="13.7" hidden="1" customHeight="1">
      <c r="B55" s="624"/>
      <c r="C55" s="833" t="s">
        <v>441</v>
      </c>
      <c r="F55" s="621" t="str">
        <f>IF(E18="","",E18)</f>
        <v xml:space="preserve"> </v>
      </c>
      <c r="I55" s="833" t="s">
        <v>13</v>
      </c>
      <c r="J55" s="835" t="str">
        <f>E24</f>
        <v>PROPOS LIBEREC s.r.o.</v>
      </c>
      <c r="L55" s="624"/>
    </row>
    <row r="56" spans="2:47" s="834" customFormat="1" ht="10.35" hidden="1" customHeight="1">
      <c r="B56" s="624"/>
      <c r="L56" s="624"/>
    </row>
    <row r="57" spans="2:47" s="834" customFormat="1" ht="29.25" hidden="1" customHeight="1">
      <c r="B57" s="624"/>
      <c r="C57" s="645" t="s">
        <v>446</v>
      </c>
      <c r="D57" s="634"/>
      <c r="E57" s="634"/>
      <c r="F57" s="634"/>
      <c r="G57" s="634"/>
      <c r="H57" s="634"/>
      <c r="I57" s="634"/>
      <c r="J57" s="646" t="s">
        <v>30</v>
      </c>
      <c r="K57" s="634"/>
      <c r="L57" s="624"/>
    </row>
    <row r="58" spans="2:47" s="834" customFormat="1" ht="10.35" hidden="1" customHeight="1">
      <c r="B58" s="624"/>
      <c r="L58" s="624"/>
    </row>
    <row r="59" spans="2:47" s="834" customFormat="1" ht="22.9" hidden="1" customHeight="1">
      <c r="B59" s="624"/>
      <c r="C59" s="647" t="s">
        <v>447</v>
      </c>
      <c r="J59" s="630">
        <f>J99</f>
        <v>0</v>
      </c>
      <c r="L59" s="624"/>
      <c r="AU59" s="621" t="s">
        <v>31</v>
      </c>
    </row>
    <row r="60" spans="2:47" s="649" customFormat="1" ht="24.95" hidden="1" customHeight="1">
      <c r="B60" s="648"/>
      <c r="D60" s="650" t="s">
        <v>692</v>
      </c>
      <c r="E60" s="651"/>
      <c r="F60" s="651"/>
      <c r="G60" s="651"/>
      <c r="H60" s="651"/>
      <c r="I60" s="651"/>
      <c r="J60" s="652">
        <f>J100</f>
        <v>0</v>
      </c>
      <c r="L60" s="648"/>
    </row>
    <row r="61" spans="2:47" s="654" customFormat="1" ht="19.899999999999999" hidden="1" customHeight="1">
      <c r="B61" s="653"/>
      <c r="D61" s="655" t="s">
        <v>693</v>
      </c>
      <c r="E61" s="656"/>
      <c r="F61" s="656"/>
      <c r="G61" s="656"/>
      <c r="H61" s="656"/>
      <c r="I61" s="656"/>
      <c r="J61" s="657">
        <f>J101</f>
        <v>0</v>
      </c>
      <c r="L61" s="653"/>
    </row>
    <row r="62" spans="2:47" s="654" customFormat="1" ht="19.899999999999999" hidden="1" customHeight="1">
      <c r="B62" s="653"/>
      <c r="D62" s="655" t="s">
        <v>769</v>
      </c>
      <c r="E62" s="656"/>
      <c r="F62" s="656"/>
      <c r="G62" s="656"/>
      <c r="H62" s="656"/>
      <c r="I62" s="656"/>
      <c r="J62" s="657">
        <f>J109</f>
        <v>0</v>
      </c>
      <c r="L62" s="653"/>
    </row>
    <row r="63" spans="2:47" s="654" customFormat="1" ht="19.899999999999999" hidden="1" customHeight="1">
      <c r="B63" s="653"/>
      <c r="D63" s="655" t="s">
        <v>770</v>
      </c>
      <c r="E63" s="656"/>
      <c r="F63" s="656"/>
      <c r="G63" s="656"/>
      <c r="H63" s="656"/>
      <c r="I63" s="656"/>
      <c r="J63" s="657">
        <f>J114</f>
        <v>0</v>
      </c>
      <c r="L63" s="653"/>
    </row>
    <row r="64" spans="2:47" s="654" customFormat="1" ht="19.899999999999999" hidden="1" customHeight="1">
      <c r="B64" s="653"/>
      <c r="D64" s="655" t="s">
        <v>694</v>
      </c>
      <c r="E64" s="656"/>
      <c r="F64" s="656"/>
      <c r="G64" s="656"/>
      <c r="H64" s="656"/>
      <c r="I64" s="656"/>
      <c r="J64" s="657">
        <f>J120</f>
        <v>0</v>
      </c>
      <c r="L64" s="653"/>
    </row>
    <row r="65" spans="2:12" s="654" customFormat="1" ht="19.899999999999999" hidden="1" customHeight="1">
      <c r="B65" s="653"/>
      <c r="D65" s="655" t="s">
        <v>695</v>
      </c>
      <c r="E65" s="656"/>
      <c r="F65" s="656"/>
      <c r="G65" s="656"/>
      <c r="H65" s="656"/>
      <c r="I65" s="656"/>
      <c r="J65" s="657">
        <f>J130</f>
        <v>0</v>
      </c>
      <c r="L65" s="653"/>
    </row>
    <row r="66" spans="2:12" s="654" customFormat="1" ht="19.899999999999999" hidden="1" customHeight="1">
      <c r="B66" s="653"/>
      <c r="D66" s="655" t="s">
        <v>696</v>
      </c>
      <c r="E66" s="656"/>
      <c r="F66" s="656"/>
      <c r="G66" s="656"/>
      <c r="H66" s="656"/>
      <c r="I66" s="656"/>
      <c r="J66" s="657">
        <f>J135</f>
        <v>0</v>
      </c>
      <c r="L66" s="653"/>
    </row>
    <row r="67" spans="2:12" s="649" customFormat="1" ht="24.95" hidden="1" customHeight="1">
      <c r="B67" s="648"/>
      <c r="D67" s="650" t="s">
        <v>32</v>
      </c>
      <c r="E67" s="651"/>
      <c r="F67" s="651"/>
      <c r="G67" s="651"/>
      <c r="H67" s="651"/>
      <c r="I67" s="651"/>
      <c r="J67" s="652">
        <f>J137</f>
        <v>0</v>
      </c>
      <c r="L67" s="648"/>
    </row>
    <row r="68" spans="2:12" s="654" customFormat="1" ht="19.899999999999999" hidden="1" customHeight="1">
      <c r="B68" s="653"/>
      <c r="D68" s="655" t="s">
        <v>86</v>
      </c>
      <c r="E68" s="656"/>
      <c r="F68" s="656"/>
      <c r="G68" s="656"/>
      <c r="H68" s="656"/>
      <c r="I68" s="656"/>
      <c r="J68" s="657">
        <f>J138</f>
        <v>0</v>
      </c>
      <c r="L68" s="653"/>
    </row>
    <row r="69" spans="2:12" s="654" customFormat="1" ht="19.899999999999999" hidden="1" customHeight="1">
      <c r="B69" s="653"/>
      <c r="D69" s="655" t="s">
        <v>771</v>
      </c>
      <c r="E69" s="656"/>
      <c r="F69" s="656"/>
      <c r="G69" s="656"/>
      <c r="H69" s="656"/>
      <c r="I69" s="656"/>
      <c r="J69" s="657">
        <f>J142</f>
        <v>0</v>
      </c>
      <c r="L69" s="653"/>
    </row>
    <row r="70" spans="2:12" s="654" customFormat="1" ht="19.899999999999999" hidden="1" customHeight="1">
      <c r="B70" s="653"/>
      <c r="D70" s="655" t="s">
        <v>697</v>
      </c>
      <c r="E70" s="656"/>
      <c r="F70" s="656"/>
      <c r="G70" s="656"/>
      <c r="H70" s="656"/>
      <c r="I70" s="656"/>
      <c r="J70" s="657">
        <f>J149</f>
        <v>0</v>
      </c>
      <c r="L70" s="653"/>
    </row>
    <row r="71" spans="2:12" s="654" customFormat="1" ht="19.899999999999999" hidden="1" customHeight="1">
      <c r="B71" s="653"/>
      <c r="D71" s="655" t="s">
        <v>698</v>
      </c>
      <c r="E71" s="656"/>
      <c r="F71" s="656"/>
      <c r="G71" s="656"/>
      <c r="H71" s="656"/>
      <c r="I71" s="656"/>
      <c r="J71" s="657">
        <f>J159</f>
        <v>0</v>
      </c>
      <c r="L71" s="653"/>
    </row>
    <row r="72" spans="2:12" s="654" customFormat="1" ht="19.899999999999999" hidden="1" customHeight="1">
      <c r="B72" s="653"/>
      <c r="D72" s="655" t="s">
        <v>772</v>
      </c>
      <c r="E72" s="656"/>
      <c r="F72" s="656"/>
      <c r="G72" s="656"/>
      <c r="H72" s="656"/>
      <c r="I72" s="656"/>
      <c r="J72" s="657">
        <f>J164</f>
        <v>0</v>
      </c>
      <c r="L72" s="653"/>
    </row>
    <row r="73" spans="2:12" s="654" customFormat="1" ht="19.899999999999999" hidden="1" customHeight="1">
      <c r="B73" s="653"/>
      <c r="D73" s="655" t="s">
        <v>773</v>
      </c>
      <c r="E73" s="656"/>
      <c r="F73" s="656"/>
      <c r="G73" s="656"/>
      <c r="H73" s="656"/>
      <c r="I73" s="656"/>
      <c r="J73" s="657">
        <f>J170</f>
        <v>0</v>
      </c>
      <c r="L73" s="653"/>
    </row>
    <row r="74" spans="2:12" s="654" customFormat="1" ht="19.899999999999999" hidden="1" customHeight="1">
      <c r="B74" s="653"/>
      <c r="D74" s="655" t="s">
        <v>774</v>
      </c>
      <c r="E74" s="656"/>
      <c r="F74" s="656"/>
      <c r="G74" s="656"/>
      <c r="H74" s="656"/>
      <c r="I74" s="656"/>
      <c r="J74" s="657">
        <f>J174</f>
        <v>0</v>
      </c>
      <c r="L74" s="653"/>
    </row>
    <row r="75" spans="2:12" s="654" customFormat="1" ht="19.899999999999999" hidden="1" customHeight="1">
      <c r="B75" s="653"/>
      <c r="D75" s="655" t="s">
        <v>775</v>
      </c>
      <c r="E75" s="656"/>
      <c r="F75" s="656"/>
      <c r="G75" s="656"/>
      <c r="H75" s="656"/>
      <c r="I75" s="656"/>
      <c r="J75" s="657">
        <f>J178</f>
        <v>0</v>
      </c>
      <c r="L75" s="653"/>
    </row>
    <row r="76" spans="2:12" s="654" customFormat="1" ht="19.899999999999999" hidden="1" customHeight="1">
      <c r="B76" s="653"/>
      <c r="D76" s="655" t="s">
        <v>776</v>
      </c>
      <c r="E76" s="656"/>
      <c r="F76" s="656"/>
      <c r="G76" s="656"/>
      <c r="H76" s="656"/>
      <c r="I76" s="656"/>
      <c r="J76" s="657">
        <f>J185</f>
        <v>0</v>
      </c>
      <c r="L76" s="653"/>
    </row>
    <row r="77" spans="2:12" s="654" customFormat="1" ht="19.899999999999999" hidden="1" customHeight="1">
      <c r="B77" s="653"/>
      <c r="D77" s="655" t="s">
        <v>777</v>
      </c>
      <c r="E77" s="656"/>
      <c r="F77" s="656"/>
      <c r="G77" s="656"/>
      <c r="H77" s="656"/>
      <c r="I77" s="656"/>
      <c r="J77" s="657">
        <f>J192</f>
        <v>0</v>
      </c>
      <c r="L77" s="653"/>
    </row>
    <row r="78" spans="2:12" s="654" customFormat="1" ht="19.899999999999999" hidden="1" customHeight="1">
      <c r="B78" s="653"/>
      <c r="D78" s="655" t="s">
        <v>699</v>
      </c>
      <c r="E78" s="656"/>
      <c r="F78" s="656"/>
      <c r="G78" s="656"/>
      <c r="H78" s="656"/>
      <c r="I78" s="656"/>
      <c r="J78" s="657">
        <f>J198</f>
        <v>0</v>
      </c>
      <c r="L78" s="653"/>
    </row>
    <row r="79" spans="2:12" s="654" customFormat="1" ht="19.899999999999999" hidden="1" customHeight="1">
      <c r="B79" s="653"/>
      <c r="D79" s="655" t="s">
        <v>778</v>
      </c>
      <c r="E79" s="656"/>
      <c r="F79" s="656"/>
      <c r="G79" s="656"/>
      <c r="H79" s="656"/>
      <c r="I79" s="656"/>
      <c r="J79" s="657">
        <f>J203</f>
        <v>0</v>
      </c>
      <c r="L79" s="653"/>
    </row>
    <row r="80" spans="2:12" s="834" customFormat="1" ht="21.75" hidden="1" customHeight="1">
      <c r="B80" s="624"/>
      <c r="L80" s="624"/>
    </row>
    <row r="81" spans="2:12" s="834" customFormat="1" ht="6.95" hidden="1" customHeight="1">
      <c r="B81" s="641"/>
      <c r="C81" s="642"/>
      <c r="D81" s="642"/>
      <c r="E81" s="642"/>
      <c r="F81" s="642"/>
      <c r="G81" s="642"/>
      <c r="H81" s="642"/>
      <c r="I81" s="642"/>
      <c r="J81" s="642"/>
      <c r="K81" s="642"/>
      <c r="L81" s="624"/>
    </row>
    <row r="82" spans="2:12" hidden="1"/>
    <row r="83" spans="2:12" hidden="1"/>
    <row r="84" spans="2:12" hidden="1"/>
    <row r="85" spans="2:12" s="834" customFormat="1" ht="6.95" customHeight="1">
      <c r="B85" s="643"/>
      <c r="C85" s="644"/>
      <c r="D85" s="644"/>
      <c r="E85" s="644"/>
      <c r="F85" s="644"/>
      <c r="G85" s="644"/>
      <c r="H85" s="644"/>
      <c r="I85" s="644"/>
      <c r="J85" s="644"/>
      <c r="K85" s="644"/>
      <c r="L85" s="624"/>
    </row>
    <row r="86" spans="2:12" s="834" customFormat="1" ht="24.95" customHeight="1">
      <c r="B86" s="624"/>
      <c r="C86" s="622" t="s">
        <v>448</v>
      </c>
      <c r="L86" s="624"/>
    </row>
    <row r="87" spans="2:12" s="834" customFormat="1" ht="6.95" customHeight="1">
      <c r="B87" s="624"/>
      <c r="L87" s="624"/>
    </row>
    <row r="88" spans="2:12" s="834" customFormat="1" ht="12" customHeight="1">
      <c r="B88" s="624"/>
      <c r="C88" s="833" t="s">
        <v>5</v>
      </c>
      <c r="L88" s="624"/>
    </row>
    <row r="89" spans="2:12" s="834" customFormat="1" ht="16.5" customHeight="1">
      <c r="B89" s="624"/>
      <c r="E89" s="899" t="str">
        <f>E7</f>
        <v>BUDOVA T TECHNICKÉ UNIVERZITY V LIBERCI - DOPROJEKTOVÁNÍ PROSTOROVÝCH REZERV</v>
      </c>
      <c r="F89" s="900"/>
      <c r="G89" s="900"/>
      <c r="H89" s="900"/>
      <c r="L89" s="624"/>
    </row>
    <row r="90" spans="2:12" s="834" customFormat="1" ht="12" customHeight="1">
      <c r="B90" s="624"/>
      <c r="C90" s="833" t="s">
        <v>609</v>
      </c>
      <c r="L90" s="624"/>
    </row>
    <row r="91" spans="2:12" s="834" customFormat="1" ht="16.5" customHeight="1">
      <c r="B91" s="624"/>
      <c r="E91" s="897" t="str">
        <f>E9</f>
        <v>BUDOVA T - REZERVY PŘÍPOČET</v>
      </c>
      <c r="F91" s="898"/>
      <c r="G91" s="898"/>
      <c r="H91" s="898"/>
      <c r="L91" s="624"/>
    </row>
    <row r="92" spans="2:12" s="834" customFormat="1" ht="6.95" customHeight="1">
      <c r="B92" s="624"/>
      <c r="L92" s="624"/>
    </row>
    <row r="93" spans="2:12" s="834" customFormat="1" ht="12" customHeight="1">
      <c r="B93" s="624"/>
      <c r="C93" s="833" t="s">
        <v>7</v>
      </c>
      <c r="F93" s="621" t="str">
        <f>F12</f>
        <v xml:space="preserve"> </v>
      </c>
      <c r="I93" s="833" t="s">
        <v>9</v>
      </c>
      <c r="J93" s="625" t="str">
        <f>IF(J12="","",J12)</f>
        <v>19. 3. 2019</v>
      </c>
      <c r="L93" s="624"/>
    </row>
    <row r="94" spans="2:12" s="834" customFormat="1" ht="6.95" customHeight="1">
      <c r="B94" s="624"/>
      <c r="L94" s="624"/>
    </row>
    <row r="95" spans="2:12" s="834" customFormat="1" ht="24.95" customHeight="1">
      <c r="B95" s="624"/>
      <c r="C95" s="833" t="s">
        <v>440</v>
      </c>
      <c r="F95" s="621" t="str">
        <f>E15</f>
        <v>TECHNICKÁ UNIVERZITA V LIBERCI</v>
      </c>
      <c r="I95" s="833" t="s">
        <v>12</v>
      </c>
      <c r="J95" s="835" t="str">
        <f>E21</f>
        <v>PROJEKTOVÝ ATELIER DAVID</v>
      </c>
      <c r="L95" s="624"/>
    </row>
    <row r="96" spans="2:12" s="834" customFormat="1" ht="13.7" customHeight="1">
      <c r="B96" s="624"/>
      <c r="C96" s="833" t="s">
        <v>441</v>
      </c>
      <c r="F96" s="621" t="str">
        <f>IF(E18="","",E18)</f>
        <v xml:space="preserve"> </v>
      </c>
      <c r="I96" s="833" t="s">
        <v>13</v>
      </c>
      <c r="J96" s="835" t="str">
        <f>E24</f>
        <v>PROPOS LIBEREC s.r.o.</v>
      </c>
      <c r="L96" s="624"/>
    </row>
    <row r="97" spans="2:65" s="834" customFormat="1" ht="10.35" customHeight="1">
      <c r="B97" s="624"/>
      <c r="L97" s="624"/>
    </row>
    <row r="98" spans="2:65" s="666" customFormat="1" ht="29.25" customHeight="1">
      <c r="B98" s="658"/>
      <c r="C98" s="659" t="s">
        <v>33</v>
      </c>
      <c r="D98" s="660" t="s">
        <v>34</v>
      </c>
      <c r="E98" s="660" t="s">
        <v>25</v>
      </c>
      <c r="F98" s="660" t="s">
        <v>35</v>
      </c>
      <c r="G98" s="660" t="s">
        <v>36</v>
      </c>
      <c r="H98" s="660" t="s">
        <v>37</v>
      </c>
      <c r="I98" s="660" t="s">
        <v>38</v>
      </c>
      <c r="J98" s="661" t="s">
        <v>30</v>
      </c>
      <c r="K98" s="662" t="s">
        <v>449</v>
      </c>
      <c r="L98" s="658"/>
      <c r="M98" s="663" t="s">
        <v>0</v>
      </c>
      <c r="N98" s="664" t="s">
        <v>16</v>
      </c>
      <c r="O98" s="664" t="s">
        <v>39</v>
      </c>
      <c r="P98" s="664" t="s">
        <v>40</v>
      </c>
      <c r="Q98" s="664" t="s">
        <v>450</v>
      </c>
      <c r="R98" s="664" t="s">
        <v>451</v>
      </c>
      <c r="S98" s="664" t="s">
        <v>41</v>
      </c>
      <c r="T98" s="665" t="s">
        <v>42</v>
      </c>
    </row>
    <row r="99" spans="2:65" s="834" customFormat="1" ht="22.9" customHeight="1">
      <c r="B99" s="624"/>
      <c r="C99" s="667" t="s">
        <v>452</v>
      </c>
      <c r="J99" s="668">
        <f>BK99</f>
        <v>0</v>
      </c>
      <c r="L99" s="624"/>
      <c r="M99" s="669"/>
      <c r="N99" s="628"/>
      <c r="O99" s="628"/>
      <c r="P99" s="670">
        <f>P100+P137</f>
        <v>1402.7587699999999</v>
      </c>
      <c r="Q99" s="628"/>
      <c r="R99" s="670">
        <f>R100+R137</f>
        <v>58.780327060000005</v>
      </c>
      <c r="S99" s="628"/>
      <c r="T99" s="671">
        <f>T100+T137</f>
        <v>22.572876999999998</v>
      </c>
      <c r="AT99" s="621" t="s">
        <v>26</v>
      </c>
      <c r="AU99" s="621" t="s">
        <v>31</v>
      </c>
      <c r="BK99" s="672">
        <f>BK100+BK137</f>
        <v>0</v>
      </c>
    </row>
    <row r="100" spans="2:65" s="674" customFormat="1" ht="25.9" customHeight="1">
      <c r="B100" s="673"/>
      <c r="D100" s="675" t="s">
        <v>26</v>
      </c>
      <c r="E100" s="676" t="s">
        <v>381</v>
      </c>
      <c r="F100" s="676" t="s">
        <v>700</v>
      </c>
      <c r="J100" s="677">
        <f>BK100</f>
        <v>0</v>
      </c>
      <c r="L100" s="673"/>
      <c r="M100" s="678"/>
      <c r="N100" s="679"/>
      <c r="O100" s="679"/>
      <c r="P100" s="680">
        <f>P101+P109+P114+P120+P130+P135</f>
        <v>751.81600300000002</v>
      </c>
      <c r="Q100" s="679"/>
      <c r="R100" s="680">
        <f>R101+R109+R114+R120+R130+R135</f>
        <v>43.942313410000004</v>
      </c>
      <c r="S100" s="679"/>
      <c r="T100" s="681">
        <f>T101+T109+T114+T120+T130+T135</f>
        <v>22.572876999999998</v>
      </c>
      <c r="AR100" s="675" t="s">
        <v>28</v>
      </c>
      <c r="AT100" s="682" t="s">
        <v>26</v>
      </c>
      <c r="AU100" s="682" t="s">
        <v>27</v>
      </c>
      <c r="AY100" s="675" t="s">
        <v>43</v>
      </c>
      <c r="BK100" s="683">
        <f>BK101+BK109+BK114+BK120+BK130+BK135</f>
        <v>0</v>
      </c>
    </row>
    <row r="101" spans="2:65" s="674" customFormat="1" ht="22.9" customHeight="1">
      <c r="B101" s="673"/>
      <c r="D101" s="675" t="s">
        <v>26</v>
      </c>
      <c r="E101" s="684" t="s">
        <v>46</v>
      </c>
      <c r="F101" s="684" t="s">
        <v>701</v>
      </c>
      <c r="J101" s="685">
        <f>BK101</f>
        <v>0</v>
      </c>
      <c r="L101" s="673"/>
      <c r="M101" s="678"/>
      <c r="N101" s="679"/>
      <c r="O101" s="679"/>
      <c r="P101" s="680">
        <f>SUM(P102:P108)</f>
        <v>120.949535</v>
      </c>
      <c r="Q101" s="679"/>
      <c r="R101" s="680">
        <f>SUM(R102:R108)</f>
        <v>25.664216419999999</v>
      </c>
      <c r="S101" s="679"/>
      <c r="T101" s="681">
        <f>SUM(T102:T108)</f>
        <v>0</v>
      </c>
      <c r="AR101" s="675" t="s">
        <v>28</v>
      </c>
      <c r="AT101" s="682" t="s">
        <v>26</v>
      </c>
      <c r="AU101" s="682" t="s">
        <v>28</v>
      </c>
      <c r="AY101" s="675" t="s">
        <v>43</v>
      </c>
      <c r="BK101" s="683">
        <f>SUM(BK102:BK108)</f>
        <v>0</v>
      </c>
    </row>
    <row r="102" spans="2:65" s="834" customFormat="1" ht="16.5" customHeight="1">
      <c r="B102" s="686"/>
      <c r="C102" s="687" t="s">
        <v>28</v>
      </c>
      <c r="D102" s="687" t="s">
        <v>44</v>
      </c>
      <c r="E102" s="688" t="s">
        <v>779</v>
      </c>
      <c r="F102" s="689" t="s">
        <v>780</v>
      </c>
      <c r="G102" s="690" t="s">
        <v>704</v>
      </c>
      <c r="H102" s="691">
        <v>4.2130000000000001</v>
      </c>
      <c r="I102" s="692"/>
      <c r="J102" s="692">
        <f t="shared" ref="J102:J108" si="0">ROUND(I102*H102,2)</f>
        <v>0</v>
      </c>
      <c r="K102" s="689" t="s">
        <v>0</v>
      </c>
      <c r="L102" s="624"/>
      <c r="M102" s="693" t="s">
        <v>0</v>
      </c>
      <c r="N102" s="694" t="s">
        <v>17</v>
      </c>
      <c r="O102" s="695">
        <v>4.7939999999999996</v>
      </c>
      <c r="P102" s="695">
        <f t="shared" ref="P102:P108" si="1">O102*H102</f>
        <v>20.197122</v>
      </c>
      <c r="Q102" s="695">
        <v>1.8774999999999999</v>
      </c>
      <c r="R102" s="695">
        <f t="shared" ref="R102:R108" si="2">Q102*H102</f>
        <v>7.9099075000000001</v>
      </c>
      <c r="S102" s="695">
        <v>0</v>
      </c>
      <c r="T102" s="696">
        <f t="shared" ref="T102:T108" si="3">S102*H102</f>
        <v>0</v>
      </c>
      <c r="AR102" s="621" t="s">
        <v>45</v>
      </c>
      <c r="AT102" s="621" t="s">
        <v>44</v>
      </c>
      <c r="AU102" s="621" t="s">
        <v>29</v>
      </c>
      <c r="AY102" s="621" t="s">
        <v>43</v>
      </c>
      <c r="BE102" s="697">
        <f t="shared" ref="BE102:BE108" si="4">IF(N102="základní",J102,0)</f>
        <v>0</v>
      </c>
      <c r="BF102" s="697">
        <f t="shared" ref="BF102:BF108" si="5">IF(N102="snížená",J102,0)</f>
        <v>0</v>
      </c>
      <c r="BG102" s="697">
        <f t="shared" ref="BG102:BG108" si="6">IF(N102="zákl. přenesená",J102,0)</f>
        <v>0</v>
      </c>
      <c r="BH102" s="697">
        <f t="shared" ref="BH102:BH108" si="7">IF(N102="sníž. přenesená",J102,0)</f>
        <v>0</v>
      </c>
      <c r="BI102" s="697">
        <f t="shared" ref="BI102:BI108" si="8">IF(N102="nulová",J102,0)</f>
        <v>0</v>
      </c>
      <c r="BJ102" s="621" t="s">
        <v>28</v>
      </c>
      <c r="BK102" s="697">
        <f t="shared" ref="BK102:BK108" si="9">ROUND(I102*H102,2)</f>
        <v>0</v>
      </c>
      <c r="BL102" s="621" t="s">
        <v>45</v>
      </c>
      <c r="BM102" s="621" t="s">
        <v>781</v>
      </c>
    </row>
    <row r="103" spans="2:65" s="834" customFormat="1" ht="16.5" customHeight="1">
      <c r="B103" s="686"/>
      <c r="C103" s="687" t="s">
        <v>29</v>
      </c>
      <c r="D103" s="687" t="s">
        <v>44</v>
      </c>
      <c r="E103" s="688" t="s">
        <v>782</v>
      </c>
      <c r="F103" s="689" t="s">
        <v>783</v>
      </c>
      <c r="G103" s="690" t="s">
        <v>704</v>
      </c>
      <c r="H103" s="691">
        <v>0.64600000000000002</v>
      </c>
      <c r="I103" s="692"/>
      <c r="J103" s="692">
        <f t="shared" si="0"/>
        <v>0</v>
      </c>
      <c r="K103" s="689" t="s">
        <v>481</v>
      </c>
      <c r="L103" s="624"/>
      <c r="M103" s="693" t="s">
        <v>0</v>
      </c>
      <c r="N103" s="694" t="s">
        <v>17</v>
      </c>
      <c r="O103" s="695">
        <v>3.8420000000000001</v>
      </c>
      <c r="P103" s="695">
        <f t="shared" si="1"/>
        <v>2.481932</v>
      </c>
      <c r="Q103" s="695">
        <v>1.8774999999999999</v>
      </c>
      <c r="R103" s="695">
        <f t="shared" si="2"/>
        <v>1.2128650000000001</v>
      </c>
      <c r="S103" s="695">
        <v>0</v>
      </c>
      <c r="T103" s="696">
        <f t="shared" si="3"/>
        <v>0</v>
      </c>
      <c r="AR103" s="621" t="s">
        <v>45</v>
      </c>
      <c r="AT103" s="621" t="s">
        <v>44</v>
      </c>
      <c r="AU103" s="621" t="s">
        <v>29</v>
      </c>
      <c r="AY103" s="621" t="s">
        <v>43</v>
      </c>
      <c r="BE103" s="697">
        <f t="shared" si="4"/>
        <v>0</v>
      </c>
      <c r="BF103" s="697">
        <f t="shared" si="5"/>
        <v>0</v>
      </c>
      <c r="BG103" s="697">
        <f t="shared" si="6"/>
        <v>0</v>
      </c>
      <c r="BH103" s="697">
        <f t="shared" si="7"/>
        <v>0</v>
      </c>
      <c r="BI103" s="697">
        <f t="shared" si="8"/>
        <v>0</v>
      </c>
      <c r="BJ103" s="621" t="s">
        <v>28</v>
      </c>
      <c r="BK103" s="697">
        <f t="shared" si="9"/>
        <v>0</v>
      </c>
      <c r="BL103" s="621" t="s">
        <v>45</v>
      </c>
      <c r="BM103" s="621" t="s">
        <v>784</v>
      </c>
    </row>
    <row r="104" spans="2:65" s="834" customFormat="1" ht="16.5" customHeight="1">
      <c r="B104" s="686"/>
      <c r="C104" s="687" t="s">
        <v>46</v>
      </c>
      <c r="D104" s="687" t="s">
        <v>44</v>
      </c>
      <c r="E104" s="688" t="s">
        <v>785</v>
      </c>
      <c r="F104" s="689" t="s">
        <v>786</v>
      </c>
      <c r="G104" s="690" t="s">
        <v>704</v>
      </c>
      <c r="H104" s="691">
        <v>0.377</v>
      </c>
      <c r="I104" s="692"/>
      <c r="J104" s="692">
        <f t="shared" si="0"/>
        <v>0</v>
      </c>
      <c r="K104" s="689" t="s">
        <v>481</v>
      </c>
      <c r="L104" s="624"/>
      <c r="M104" s="693" t="s">
        <v>0</v>
      </c>
      <c r="N104" s="694" t="s">
        <v>17</v>
      </c>
      <c r="O104" s="695">
        <v>6.77</v>
      </c>
      <c r="P104" s="695">
        <f t="shared" si="1"/>
        <v>2.5522899999999997</v>
      </c>
      <c r="Q104" s="695">
        <v>1.94302</v>
      </c>
      <c r="R104" s="695">
        <f t="shared" si="2"/>
        <v>0.73251853999999994</v>
      </c>
      <c r="S104" s="695">
        <v>0</v>
      </c>
      <c r="T104" s="696">
        <f t="shared" si="3"/>
        <v>0</v>
      </c>
      <c r="AR104" s="621" t="s">
        <v>45</v>
      </c>
      <c r="AT104" s="621" t="s">
        <v>44</v>
      </c>
      <c r="AU104" s="621" t="s">
        <v>29</v>
      </c>
      <c r="AY104" s="621" t="s">
        <v>43</v>
      </c>
      <c r="BE104" s="697">
        <f t="shared" si="4"/>
        <v>0</v>
      </c>
      <c r="BF104" s="697">
        <f t="shared" si="5"/>
        <v>0</v>
      </c>
      <c r="BG104" s="697">
        <f t="shared" si="6"/>
        <v>0</v>
      </c>
      <c r="BH104" s="697">
        <f t="shared" si="7"/>
        <v>0</v>
      </c>
      <c r="BI104" s="697">
        <f t="shared" si="8"/>
        <v>0</v>
      </c>
      <c r="BJ104" s="621" t="s">
        <v>28</v>
      </c>
      <c r="BK104" s="697">
        <f t="shared" si="9"/>
        <v>0</v>
      </c>
      <c r="BL104" s="621" t="s">
        <v>45</v>
      </c>
      <c r="BM104" s="621" t="s">
        <v>787</v>
      </c>
    </row>
    <row r="105" spans="2:65" s="834" customFormat="1" ht="16.5" customHeight="1">
      <c r="B105" s="686"/>
      <c r="C105" s="687" t="s">
        <v>45</v>
      </c>
      <c r="D105" s="687" t="s">
        <v>44</v>
      </c>
      <c r="E105" s="688" t="s">
        <v>788</v>
      </c>
      <c r="F105" s="689" t="s">
        <v>789</v>
      </c>
      <c r="G105" s="690" t="s">
        <v>50</v>
      </c>
      <c r="H105" s="691">
        <v>0.40600000000000003</v>
      </c>
      <c r="I105" s="692"/>
      <c r="J105" s="692">
        <f t="shared" si="0"/>
        <v>0</v>
      </c>
      <c r="K105" s="689" t="s">
        <v>481</v>
      </c>
      <c r="L105" s="624"/>
      <c r="M105" s="693" t="s">
        <v>0</v>
      </c>
      <c r="N105" s="694" t="s">
        <v>17</v>
      </c>
      <c r="O105" s="695">
        <v>36.9</v>
      </c>
      <c r="P105" s="695">
        <f t="shared" si="1"/>
        <v>14.981400000000001</v>
      </c>
      <c r="Q105" s="695">
        <v>1.0900000000000001</v>
      </c>
      <c r="R105" s="695">
        <f t="shared" si="2"/>
        <v>0.44254000000000004</v>
      </c>
      <c r="S105" s="695">
        <v>0</v>
      </c>
      <c r="T105" s="696">
        <f t="shared" si="3"/>
        <v>0</v>
      </c>
      <c r="AR105" s="621" t="s">
        <v>45</v>
      </c>
      <c r="AT105" s="621" t="s">
        <v>44</v>
      </c>
      <c r="AU105" s="621" t="s">
        <v>29</v>
      </c>
      <c r="AY105" s="621" t="s">
        <v>43</v>
      </c>
      <c r="BE105" s="697">
        <f t="shared" si="4"/>
        <v>0</v>
      </c>
      <c r="BF105" s="697">
        <f t="shared" si="5"/>
        <v>0</v>
      </c>
      <c r="BG105" s="697">
        <f t="shared" si="6"/>
        <v>0</v>
      </c>
      <c r="BH105" s="697">
        <f t="shared" si="7"/>
        <v>0</v>
      </c>
      <c r="BI105" s="697">
        <f t="shared" si="8"/>
        <v>0</v>
      </c>
      <c r="BJ105" s="621" t="s">
        <v>28</v>
      </c>
      <c r="BK105" s="697">
        <f t="shared" si="9"/>
        <v>0</v>
      </c>
      <c r="BL105" s="621" t="s">
        <v>45</v>
      </c>
      <c r="BM105" s="621" t="s">
        <v>790</v>
      </c>
    </row>
    <row r="106" spans="2:65" s="834" customFormat="1" ht="16.5" customHeight="1">
      <c r="B106" s="686"/>
      <c r="C106" s="687" t="s">
        <v>47</v>
      </c>
      <c r="D106" s="687" t="s">
        <v>44</v>
      </c>
      <c r="E106" s="688" t="s">
        <v>791</v>
      </c>
      <c r="F106" s="689" t="s">
        <v>710</v>
      </c>
      <c r="G106" s="690" t="s">
        <v>53</v>
      </c>
      <c r="H106" s="691">
        <v>137.816</v>
      </c>
      <c r="I106" s="692"/>
      <c r="J106" s="692">
        <f t="shared" si="0"/>
        <v>0</v>
      </c>
      <c r="K106" s="689" t="s">
        <v>0</v>
      </c>
      <c r="L106" s="624"/>
      <c r="M106" s="693" t="s">
        <v>0</v>
      </c>
      <c r="N106" s="694" t="s">
        <v>17</v>
      </c>
      <c r="O106" s="695">
        <v>0.55600000000000005</v>
      </c>
      <c r="P106" s="695">
        <f t="shared" si="1"/>
        <v>76.625696000000005</v>
      </c>
      <c r="Q106" s="695">
        <v>0.10421999999999999</v>
      </c>
      <c r="R106" s="695">
        <f t="shared" si="2"/>
        <v>14.36318352</v>
      </c>
      <c r="S106" s="695">
        <v>0</v>
      </c>
      <c r="T106" s="696">
        <f t="shared" si="3"/>
        <v>0</v>
      </c>
      <c r="AR106" s="621" t="s">
        <v>45</v>
      </c>
      <c r="AT106" s="621" t="s">
        <v>44</v>
      </c>
      <c r="AU106" s="621" t="s">
        <v>29</v>
      </c>
      <c r="AY106" s="621" t="s">
        <v>43</v>
      </c>
      <c r="BE106" s="697">
        <f t="shared" si="4"/>
        <v>0</v>
      </c>
      <c r="BF106" s="697">
        <f t="shared" si="5"/>
        <v>0</v>
      </c>
      <c r="BG106" s="697">
        <f t="shared" si="6"/>
        <v>0</v>
      </c>
      <c r="BH106" s="697">
        <f t="shared" si="7"/>
        <v>0</v>
      </c>
      <c r="BI106" s="697">
        <f t="shared" si="8"/>
        <v>0</v>
      </c>
      <c r="BJ106" s="621" t="s">
        <v>28</v>
      </c>
      <c r="BK106" s="697">
        <f t="shared" si="9"/>
        <v>0</v>
      </c>
      <c r="BL106" s="621" t="s">
        <v>45</v>
      </c>
      <c r="BM106" s="621" t="s">
        <v>792</v>
      </c>
    </row>
    <row r="107" spans="2:65" s="834" customFormat="1" ht="16.5" customHeight="1">
      <c r="B107" s="686"/>
      <c r="C107" s="687" t="s">
        <v>48</v>
      </c>
      <c r="D107" s="687" t="s">
        <v>44</v>
      </c>
      <c r="E107" s="688" t="s">
        <v>793</v>
      </c>
      <c r="F107" s="689" t="s">
        <v>794</v>
      </c>
      <c r="G107" s="690" t="s">
        <v>53</v>
      </c>
      <c r="H107" s="691">
        <v>2.3519999999999999</v>
      </c>
      <c r="I107" s="692"/>
      <c r="J107" s="692">
        <f t="shared" si="0"/>
        <v>0</v>
      </c>
      <c r="K107" s="689" t="s">
        <v>601</v>
      </c>
      <c r="L107" s="624"/>
      <c r="M107" s="693" t="s">
        <v>0</v>
      </c>
      <c r="N107" s="694" t="s">
        <v>17</v>
      </c>
      <c r="O107" s="695">
        <v>1.21</v>
      </c>
      <c r="P107" s="695">
        <f t="shared" si="1"/>
        <v>2.8459199999999996</v>
      </c>
      <c r="Q107" s="695">
        <v>0.17818000000000001</v>
      </c>
      <c r="R107" s="695">
        <f t="shared" si="2"/>
        <v>0.41907936000000001</v>
      </c>
      <c r="S107" s="695">
        <v>0</v>
      </c>
      <c r="T107" s="696">
        <f t="shared" si="3"/>
        <v>0</v>
      </c>
      <c r="AR107" s="621" t="s">
        <v>45</v>
      </c>
      <c r="AT107" s="621" t="s">
        <v>44</v>
      </c>
      <c r="AU107" s="621" t="s">
        <v>29</v>
      </c>
      <c r="AY107" s="621" t="s">
        <v>43</v>
      </c>
      <c r="BE107" s="697">
        <f t="shared" si="4"/>
        <v>0</v>
      </c>
      <c r="BF107" s="697">
        <f t="shared" si="5"/>
        <v>0</v>
      </c>
      <c r="BG107" s="697">
        <f t="shared" si="6"/>
        <v>0</v>
      </c>
      <c r="BH107" s="697">
        <f t="shared" si="7"/>
        <v>0</v>
      </c>
      <c r="BI107" s="697">
        <f t="shared" si="8"/>
        <v>0</v>
      </c>
      <c r="BJ107" s="621" t="s">
        <v>28</v>
      </c>
      <c r="BK107" s="697">
        <f t="shared" si="9"/>
        <v>0</v>
      </c>
      <c r="BL107" s="621" t="s">
        <v>45</v>
      </c>
      <c r="BM107" s="621" t="s">
        <v>795</v>
      </c>
    </row>
    <row r="108" spans="2:65" s="834" customFormat="1" ht="16.5" customHeight="1">
      <c r="B108" s="686"/>
      <c r="C108" s="687" t="s">
        <v>49</v>
      </c>
      <c r="D108" s="687" t="s">
        <v>44</v>
      </c>
      <c r="E108" s="688" t="s">
        <v>796</v>
      </c>
      <c r="F108" s="689" t="s">
        <v>797</v>
      </c>
      <c r="G108" s="690" t="s">
        <v>704</v>
      </c>
      <c r="H108" s="691">
        <v>0.22500000000000001</v>
      </c>
      <c r="I108" s="692"/>
      <c r="J108" s="692">
        <f t="shared" si="0"/>
        <v>0</v>
      </c>
      <c r="K108" s="689" t="s">
        <v>0</v>
      </c>
      <c r="L108" s="624"/>
      <c r="M108" s="693" t="s">
        <v>0</v>
      </c>
      <c r="N108" s="694" t="s">
        <v>17</v>
      </c>
      <c r="O108" s="695">
        <v>5.6230000000000002</v>
      </c>
      <c r="P108" s="695">
        <f t="shared" si="1"/>
        <v>1.2651750000000002</v>
      </c>
      <c r="Q108" s="695">
        <v>2.5960999999999999</v>
      </c>
      <c r="R108" s="695">
        <f t="shared" si="2"/>
        <v>0.58412249999999999</v>
      </c>
      <c r="S108" s="695">
        <v>0</v>
      </c>
      <c r="T108" s="696">
        <f t="shared" si="3"/>
        <v>0</v>
      </c>
      <c r="AR108" s="621" t="s">
        <v>45</v>
      </c>
      <c r="AT108" s="621" t="s">
        <v>44</v>
      </c>
      <c r="AU108" s="621" t="s">
        <v>29</v>
      </c>
      <c r="AY108" s="621" t="s">
        <v>43</v>
      </c>
      <c r="BE108" s="697">
        <f t="shared" si="4"/>
        <v>0</v>
      </c>
      <c r="BF108" s="697">
        <f t="shared" si="5"/>
        <v>0</v>
      </c>
      <c r="BG108" s="697">
        <f t="shared" si="6"/>
        <v>0</v>
      </c>
      <c r="BH108" s="697">
        <f t="shared" si="7"/>
        <v>0</v>
      </c>
      <c r="BI108" s="697">
        <f t="shared" si="8"/>
        <v>0</v>
      </c>
      <c r="BJ108" s="621" t="s">
        <v>28</v>
      </c>
      <c r="BK108" s="697">
        <f t="shared" si="9"/>
        <v>0</v>
      </c>
      <c r="BL108" s="621" t="s">
        <v>45</v>
      </c>
      <c r="BM108" s="621" t="s">
        <v>798</v>
      </c>
    </row>
    <row r="109" spans="2:65" s="674" customFormat="1" ht="22.9" customHeight="1">
      <c r="B109" s="673"/>
      <c r="D109" s="675" t="s">
        <v>26</v>
      </c>
      <c r="E109" s="684" t="s">
        <v>45</v>
      </c>
      <c r="F109" s="684" t="s">
        <v>799</v>
      </c>
      <c r="J109" s="685">
        <f>BK109</f>
        <v>0</v>
      </c>
      <c r="L109" s="673"/>
      <c r="M109" s="678"/>
      <c r="N109" s="679"/>
      <c r="O109" s="679"/>
      <c r="P109" s="680">
        <f>SUM(P110:P113)</f>
        <v>18.158878999999999</v>
      </c>
      <c r="Q109" s="679"/>
      <c r="R109" s="680">
        <f>SUM(R110:R113)</f>
        <v>2.7489494499999996</v>
      </c>
      <c r="S109" s="679"/>
      <c r="T109" s="681">
        <f>SUM(T110:T113)</f>
        <v>0</v>
      </c>
      <c r="AR109" s="675" t="s">
        <v>28</v>
      </c>
      <c r="AT109" s="682" t="s">
        <v>26</v>
      </c>
      <c r="AU109" s="682" t="s">
        <v>28</v>
      </c>
      <c r="AY109" s="675" t="s">
        <v>43</v>
      </c>
      <c r="BK109" s="683">
        <f>SUM(BK110:BK113)</f>
        <v>0</v>
      </c>
    </row>
    <row r="110" spans="2:65" s="834" customFormat="1" ht="16.5" customHeight="1">
      <c r="B110" s="686"/>
      <c r="C110" s="687" t="s">
        <v>51</v>
      </c>
      <c r="D110" s="687" t="s">
        <v>44</v>
      </c>
      <c r="E110" s="688" t="s">
        <v>800</v>
      </c>
      <c r="F110" s="689" t="s">
        <v>801</v>
      </c>
      <c r="G110" s="690" t="s">
        <v>704</v>
      </c>
      <c r="H110" s="691">
        <v>1.048</v>
      </c>
      <c r="I110" s="692"/>
      <c r="J110" s="692">
        <f>ROUND(I110*H110,2)</f>
        <v>0</v>
      </c>
      <c r="K110" s="689" t="s">
        <v>481</v>
      </c>
      <c r="L110" s="624"/>
      <c r="M110" s="693" t="s">
        <v>0</v>
      </c>
      <c r="N110" s="694" t="s">
        <v>17</v>
      </c>
      <c r="O110" s="695">
        <v>1.448</v>
      </c>
      <c r="P110" s="695">
        <f>O110*H110</f>
        <v>1.517504</v>
      </c>
      <c r="Q110" s="695">
        <v>2.4533999999999998</v>
      </c>
      <c r="R110" s="695">
        <f>Q110*H110</f>
        <v>2.5711632</v>
      </c>
      <c r="S110" s="695">
        <v>0</v>
      </c>
      <c r="T110" s="696">
        <f>S110*H110</f>
        <v>0</v>
      </c>
      <c r="AR110" s="621" t="s">
        <v>45</v>
      </c>
      <c r="AT110" s="621" t="s">
        <v>44</v>
      </c>
      <c r="AU110" s="621" t="s">
        <v>29</v>
      </c>
      <c r="AY110" s="621" t="s">
        <v>43</v>
      </c>
      <c r="BE110" s="697">
        <f>IF(N110="základní",J110,0)</f>
        <v>0</v>
      </c>
      <c r="BF110" s="697">
        <f>IF(N110="snížená",J110,0)</f>
        <v>0</v>
      </c>
      <c r="BG110" s="697">
        <f>IF(N110="zákl. přenesená",J110,0)</f>
        <v>0</v>
      </c>
      <c r="BH110" s="697">
        <f>IF(N110="sníž. přenesená",J110,0)</f>
        <v>0</v>
      </c>
      <c r="BI110" s="697">
        <f>IF(N110="nulová",J110,0)</f>
        <v>0</v>
      </c>
      <c r="BJ110" s="621" t="s">
        <v>28</v>
      </c>
      <c r="BK110" s="697">
        <f>ROUND(I110*H110,2)</f>
        <v>0</v>
      </c>
      <c r="BL110" s="621" t="s">
        <v>45</v>
      </c>
      <c r="BM110" s="621" t="s">
        <v>802</v>
      </c>
    </row>
    <row r="111" spans="2:65" s="834" customFormat="1" ht="16.5" customHeight="1">
      <c r="B111" s="686"/>
      <c r="C111" s="687" t="s">
        <v>52</v>
      </c>
      <c r="D111" s="687" t="s">
        <v>44</v>
      </c>
      <c r="E111" s="688" t="s">
        <v>803</v>
      </c>
      <c r="F111" s="689" t="s">
        <v>804</v>
      </c>
      <c r="G111" s="690" t="s">
        <v>53</v>
      </c>
      <c r="H111" s="691">
        <v>13.975</v>
      </c>
      <c r="I111" s="692"/>
      <c r="J111" s="692">
        <f>ROUND(I111*H111,2)</f>
        <v>0</v>
      </c>
      <c r="K111" s="689" t="s">
        <v>481</v>
      </c>
      <c r="L111" s="624"/>
      <c r="M111" s="693" t="s">
        <v>0</v>
      </c>
      <c r="N111" s="694" t="s">
        <v>17</v>
      </c>
      <c r="O111" s="695">
        <v>0.68100000000000005</v>
      </c>
      <c r="P111" s="695">
        <f>O111*H111</f>
        <v>9.5169750000000004</v>
      </c>
      <c r="Q111" s="695">
        <v>5.1900000000000002E-3</v>
      </c>
      <c r="R111" s="695">
        <f>Q111*H111</f>
        <v>7.2530250000000004E-2</v>
      </c>
      <c r="S111" s="695">
        <v>0</v>
      </c>
      <c r="T111" s="696">
        <f>S111*H111</f>
        <v>0</v>
      </c>
      <c r="AR111" s="621" t="s">
        <v>45</v>
      </c>
      <c r="AT111" s="621" t="s">
        <v>44</v>
      </c>
      <c r="AU111" s="621" t="s">
        <v>29</v>
      </c>
      <c r="AY111" s="621" t="s">
        <v>43</v>
      </c>
      <c r="BE111" s="697">
        <f>IF(N111="základní",J111,0)</f>
        <v>0</v>
      </c>
      <c r="BF111" s="697">
        <f>IF(N111="snížená",J111,0)</f>
        <v>0</v>
      </c>
      <c r="BG111" s="697">
        <f>IF(N111="zákl. přenesená",J111,0)</f>
        <v>0</v>
      </c>
      <c r="BH111" s="697">
        <f>IF(N111="sníž. přenesená",J111,0)</f>
        <v>0</v>
      </c>
      <c r="BI111" s="697">
        <f>IF(N111="nulová",J111,0)</f>
        <v>0</v>
      </c>
      <c r="BJ111" s="621" t="s">
        <v>28</v>
      </c>
      <c r="BK111" s="697">
        <f>ROUND(I111*H111,2)</f>
        <v>0</v>
      </c>
      <c r="BL111" s="621" t="s">
        <v>45</v>
      </c>
      <c r="BM111" s="621" t="s">
        <v>805</v>
      </c>
    </row>
    <row r="112" spans="2:65" s="834" customFormat="1" ht="16.5" customHeight="1">
      <c r="B112" s="686"/>
      <c r="C112" s="687" t="s">
        <v>54</v>
      </c>
      <c r="D112" s="687" t="s">
        <v>44</v>
      </c>
      <c r="E112" s="688" t="s">
        <v>806</v>
      </c>
      <c r="F112" s="689" t="s">
        <v>807</v>
      </c>
      <c r="G112" s="690" t="s">
        <v>53</v>
      </c>
      <c r="H112" s="691">
        <v>13.975</v>
      </c>
      <c r="I112" s="692"/>
      <c r="J112" s="692">
        <f>ROUND(I112*H112,2)</f>
        <v>0</v>
      </c>
      <c r="K112" s="689" t="s">
        <v>481</v>
      </c>
      <c r="L112" s="624"/>
      <c r="M112" s="693" t="s">
        <v>0</v>
      </c>
      <c r="N112" s="694" t="s">
        <v>17</v>
      </c>
      <c r="O112" s="695">
        <v>0.24</v>
      </c>
      <c r="P112" s="695">
        <f>O112*H112</f>
        <v>3.3539999999999996</v>
      </c>
      <c r="Q112" s="695">
        <v>0</v>
      </c>
      <c r="R112" s="695">
        <f>Q112*H112</f>
        <v>0</v>
      </c>
      <c r="S112" s="695">
        <v>0</v>
      </c>
      <c r="T112" s="696">
        <f>S112*H112</f>
        <v>0</v>
      </c>
      <c r="AR112" s="621" t="s">
        <v>45</v>
      </c>
      <c r="AT112" s="621" t="s">
        <v>44</v>
      </c>
      <c r="AU112" s="621" t="s">
        <v>29</v>
      </c>
      <c r="AY112" s="621" t="s">
        <v>43</v>
      </c>
      <c r="BE112" s="697">
        <f>IF(N112="základní",J112,0)</f>
        <v>0</v>
      </c>
      <c r="BF112" s="697">
        <f>IF(N112="snížená",J112,0)</f>
        <v>0</v>
      </c>
      <c r="BG112" s="697">
        <f>IF(N112="zákl. přenesená",J112,0)</f>
        <v>0</v>
      </c>
      <c r="BH112" s="697">
        <f>IF(N112="sníž. přenesená",J112,0)</f>
        <v>0</v>
      </c>
      <c r="BI112" s="697">
        <f>IF(N112="nulová",J112,0)</f>
        <v>0</v>
      </c>
      <c r="BJ112" s="621" t="s">
        <v>28</v>
      </c>
      <c r="BK112" s="697">
        <f>ROUND(I112*H112,2)</f>
        <v>0</v>
      </c>
      <c r="BL112" s="621" t="s">
        <v>45</v>
      </c>
      <c r="BM112" s="621" t="s">
        <v>808</v>
      </c>
    </row>
    <row r="113" spans="2:65" s="834" customFormat="1" ht="16.5" customHeight="1">
      <c r="B113" s="686"/>
      <c r="C113" s="687" t="s">
        <v>56</v>
      </c>
      <c r="D113" s="687" t="s">
        <v>44</v>
      </c>
      <c r="E113" s="688" t="s">
        <v>809</v>
      </c>
      <c r="F113" s="689" t="s">
        <v>810</v>
      </c>
      <c r="G113" s="690" t="s">
        <v>50</v>
      </c>
      <c r="H113" s="691">
        <v>0.1</v>
      </c>
      <c r="I113" s="692"/>
      <c r="J113" s="692">
        <f>ROUND(I113*H113,2)</f>
        <v>0</v>
      </c>
      <c r="K113" s="689" t="s">
        <v>481</v>
      </c>
      <c r="L113" s="624"/>
      <c r="M113" s="693" t="s">
        <v>0</v>
      </c>
      <c r="N113" s="694" t="s">
        <v>17</v>
      </c>
      <c r="O113" s="695">
        <v>37.704000000000001</v>
      </c>
      <c r="P113" s="695">
        <f>O113*H113</f>
        <v>3.7704000000000004</v>
      </c>
      <c r="Q113" s="695">
        <v>1.0525599999999999</v>
      </c>
      <c r="R113" s="695">
        <f>Q113*H113</f>
        <v>0.105256</v>
      </c>
      <c r="S113" s="695">
        <v>0</v>
      </c>
      <c r="T113" s="696">
        <f>S113*H113</f>
        <v>0</v>
      </c>
      <c r="AR113" s="621" t="s">
        <v>45</v>
      </c>
      <c r="AT113" s="621" t="s">
        <v>44</v>
      </c>
      <c r="AU113" s="621" t="s">
        <v>29</v>
      </c>
      <c r="AY113" s="621" t="s">
        <v>43</v>
      </c>
      <c r="BE113" s="697">
        <f>IF(N113="základní",J113,0)</f>
        <v>0</v>
      </c>
      <c r="BF113" s="697">
        <f>IF(N113="snížená",J113,0)</f>
        <v>0</v>
      </c>
      <c r="BG113" s="697">
        <f>IF(N113="zákl. přenesená",J113,0)</f>
        <v>0</v>
      </c>
      <c r="BH113" s="697">
        <f>IF(N113="sníž. přenesená",J113,0)</f>
        <v>0</v>
      </c>
      <c r="BI113" s="697">
        <f>IF(N113="nulová",J113,0)</f>
        <v>0</v>
      </c>
      <c r="BJ113" s="621" t="s">
        <v>28</v>
      </c>
      <c r="BK113" s="697">
        <f>ROUND(I113*H113,2)</f>
        <v>0</v>
      </c>
      <c r="BL113" s="621" t="s">
        <v>45</v>
      </c>
      <c r="BM113" s="621" t="s">
        <v>811</v>
      </c>
    </row>
    <row r="114" spans="2:65" s="674" customFormat="1" ht="22.9" customHeight="1">
      <c r="B114" s="673"/>
      <c r="D114" s="675" t="s">
        <v>26</v>
      </c>
      <c r="E114" s="684" t="s">
        <v>48</v>
      </c>
      <c r="F114" s="684" t="s">
        <v>812</v>
      </c>
      <c r="J114" s="685">
        <f>BK114</f>
        <v>0</v>
      </c>
      <c r="L114" s="673"/>
      <c r="M114" s="678"/>
      <c r="N114" s="679"/>
      <c r="O114" s="679"/>
      <c r="P114" s="680">
        <f>SUM(P115:P119)</f>
        <v>290.09171000000003</v>
      </c>
      <c r="Q114" s="679"/>
      <c r="R114" s="680">
        <f>SUM(R115:R119)</f>
        <v>15.466039240000001</v>
      </c>
      <c r="S114" s="679"/>
      <c r="T114" s="681">
        <f>SUM(T115:T119)</f>
        <v>0</v>
      </c>
      <c r="AR114" s="675" t="s">
        <v>28</v>
      </c>
      <c r="AT114" s="682" t="s">
        <v>26</v>
      </c>
      <c r="AU114" s="682" t="s">
        <v>28</v>
      </c>
      <c r="AY114" s="675" t="s">
        <v>43</v>
      </c>
      <c r="BK114" s="683">
        <f>SUM(BK115:BK119)</f>
        <v>0</v>
      </c>
    </row>
    <row r="115" spans="2:65" s="834" customFormat="1" ht="16.5" customHeight="1">
      <c r="B115" s="686"/>
      <c r="C115" s="687" t="s">
        <v>57</v>
      </c>
      <c r="D115" s="687" t="s">
        <v>44</v>
      </c>
      <c r="E115" s="688" t="s">
        <v>813</v>
      </c>
      <c r="F115" s="689" t="s">
        <v>814</v>
      </c>
      <c r="G115" s="690" t="s">
        <v>53</v>
      </c>
      <c r="H115" s="691">
        <v>440.74799999999999</v>
      </c>
      <c r="I115" s="692"/>
      <c r="J115" s="692">
        <f>ROUND(I115*H115,2)</f>
        <v>0</v>
      </c>
      <c r="K115" s="689" t="s">
        <v>481</v>
      </c>
      <c r="L115" s="624"/>
      <c r="M115" s="693" t="s">
        <v>0</v>
      </c>
      <c r="N115" s="694" t="s">
        <v>17</v>
      </c>
      <c r="O115" s="695">
        <v>0.47</v>
      </c>
      <c r="P115" s="695">
        <f>O115*H115</f>
        <v>207.15155999999999</v>
      </c>
      <c r="Q115" s="695">
        <v>1.8380000000000001E-2</v>
      </c>
      <c r="R115" s="695">
        <f>Q115*H115</f>
        <v>8.1009482399999992</v>
      </c>
      <c r="S115" s="695">
        <v>0</v>
      </c>
      <c r="T115" s="696">
        <f>S115*H115</f>
        <v>0</v>
      </c>
      <c r="AR115" s="621" t="s">
        <v>45</v>
      </c>
      <c r="AT115" s="621" t="s">
        <v>44</v>
      </c>
      <c r="AU115" s="621" t="s">
        <v>29</v>
      </c>
      <c r="AY115" s="621" t="s">
        <v>43</v>
      </c>
      <c r="BE115" s="697">
        <f>IF(N115="základní",J115,0)</f>
        <v>0</v>
      </c>
      <c r="BF115" s="697">
        <f>IF(N115="snížená",J115,0)</f>
        <v>0</v>
      </c>
      <c r="BG115" s="697">
        <f>IF(N115="zákl. přenesená",J115,0)</f>
        <v>0</v>
      </c>
      <c r="BH115" s="697">
        <f>IF(N115="sníž. přenesená",J115,0)</f>
        <v>0</v>
      </c>
      <c r="BI115" s="697">
        <f>IF(N115="nulová",J115,0)</f>
        <v>0</v>
      </c>
      <c r="BJ115" s="621" t="s">
        <v>28</v>
      </c>
      <c r="BK115" s="697">
        <f>ROUND(I115*H115,2)</f>
        <v>0</v>
      </c>
      <c r="BL115" s="621" t="s">
        <v>45</v>
      </c>
      <c r="BM115" s="621" t="s">
        <v>815</v>
      </c>
    </row>
    <row r="116" spans="2:65" s="834" customFormat="1" ht="16.5" customHeight="1">
      <c r="B116" s="686"/>
      <c r="C116" s="687" t="s">
        <v>58</v>
      </c>
      <c r="D116" s="687" t="s">
        <v>44</v>
      </c>
      <c r="E116" s="688" t="s">
        <v>1985</v>
      </c>
      <c r="F116" s="689" t="s">
        <v>1986</v>
      </c>
      <c r="G116" s="690" t="s">
        <v>53</v>
      </c>
      <c r="H116" s="691">
        <v>886.51499999999999</v>
      </c>
      <c r="I116" s="692"/>
      <c r="J116" s="692">
        <f>ROUND(I116*H116,2)</f>
        <v>0</v>
      </c>
      <c r="K116" s="689" t="s">
        <v>485</v>
      </c>
      <c r="L116" s="624"/>
      <c r="M116" s="693" t="s">
        <v>0</v>
      </c>
      <c r="N116" s="694" t="s">
        <v>17</v>
      </c>
      <c r="O116" s="695">
        <v>0.09</v>
      </c>
      <c r="P116" s="695">
        <f>O116*H116</f>
        <v>79.786349999999999</v>
      </c>
      <c r="Q116" s="695">
        <v>7.9000000000000008E-3</v>
      </c>
      <c r="R116" s="695">
        <f>Q116*H116</f>
        <v>7.0034685000000003</v>
      </c>
      <c r="S116" s="695">
        <v>0</v>
      </c>
      <c r="T116" s="696">
        <f>S116*H116</f>
        <v>0</v>
      </c>
      <c r="AR116" s="621" t="s">
        <v>45</v>
      </c>
      <c r="AT116" s="621" t="s">
        <v>44</v>
      </c>
      <c r="AU116" s="621" t="s">
        <v>29</v>
      </c>
      <c r="AY116" s="621" t="s">
        <v>43</v>
      </c>
      <c r="BE116" s="697">
        <f>IF(N116="základní",J116,0)</f>
        <v>0</v>
      </c>
      <c r="BF116" s="697">
        <f>IF(N116="snížená",J116,0)</f>
        <v>0</v>
      </c>
      <c r="BG116" s="697">
        <f>IF(N116="zákl. přenesená",J116,0)</f>
        <v>0</v>
      </c>
      <c r="BH116" s="697">
        <f>IF(N116="sníž. přenesená",J116,0)</f>
        <v>0</v>
      </c>
      <c r="BI116" s="697">
        <f>IF(N116="nulová",J116,0)</f>
        <v>0</v>
      </c>
      <c r="BJ116" s="621" t="s">
        <v>28</v>
      </c>
      <c r="BK116" s="697">
        <f>ROUND(I116*H116,2)</f>
        <v>0</v>
      </c>
      <c r="BL116" s="621" t="s">
        <v>45</v>
      </c>
      <c r="BM116" s="621" t="s">
        <v>1987</v>
      </c>
    </row>
    <row r="117" spans="2:65" s="834" customFormat="1" ht="16.5" customHeight="1">
      <c r="B117" s="686"/>
      <c r="C117" s="687" t="s">
        <v>59</v>
      </c>
      <c r="D117" s="687" t="s">
        <v>44</v>
      </c>
      <c r="E117" s="688" t="s">
        <v>816</v>
      </c>
      <c r="F117" s="689" t="s">
        <v>817</v>
      </c>
      <c r="G117" s="690" t="s">
        <v>53</v>
      </c>
      <c r="H117" s="691">
        <v>6.61</v>
      </c>
      <c r="I117" s="692"/>
      <c r="J117" s="692">
        <f>ROUND(I117*H117,2)</f>
        <v>0</v>
      </c>
      <c r="K117" s="689" t="s">
        <v>481</v>
      </c>
      <c r="L117" s="624"/>
      <c r="M117" s="693" t="s">
        <v>0</v>
      </c>
      <c r="N117" s="694" t="s">
        <v>17</v>
      </c>
      <c r="O117" s="695">
        <v>0.34</v>
      </c>
      <c r="P117" s="695">
        <f>O117*H117</f>
        <v>2.2474000000000003</v>
      </c>
      <c r="Q117" s="695">
        <v>8.4999999999999995E-4</v>
      </c>
      <c r="R117" s="695">
        <f>Q117*H117</f>
        <v>5.6185000000000002E-3</v>
      </c>
      <c r="S117" s="695">
        <v>0</v>
      </c>
      <c r="T117" s="696">
        <f>S117*H117</f>
        <v>0</v>
      </c>
      <c r="AR117" s="621" t="s">
        <v>45</v>
      </c>
      <c r="AT117" s="621" t="s">
        <v>44</v>
      </c>
      <c r="AU117" s="621" t="s">
        <v>29</v>
      </c>
      <c r="AY117" s="621" t="s">
        <v>43</v>
      </c>
      <c r="BE117" s="697">
        <f>IF(N117="základní",J117,0)</f>
        <v>0</v>
      </c>
      <c r="BF117" s="697">
        <f>IF(N117="snížená",J117,0)</f>
        <v>0</v>
      </c>
      <c r="BG117" s="697">
        <f>IF(N117="zákl. přenesená",J117,0)</f>
        <v>0</v>
      </c>
      <c r="BH117" s="697">
        <f>IF(N117="sníž. přenesená",J117,0)</f>
        <v>0</v>
      </c>
      <c r="BI117" s="697">
        <f>IF(N117="nulová",J117,0)</f>
        <v>0</v>
      </c>
      <c r="BJ117" s="621" t="s">
        <v>28</v>
      </c>
      <c r="BK117" s="697">
        <f>ROUND(I117*H117,2)</f>
        <v>0</v>
      </c>
      <c r="BL117" s="621" t="s">
        <v>45</v>
      </c>
      <c r="BM117" s="621" t="s">
        <v>818</v>
      </c>
    </row>
    <row r="118" spans="2:65" s="834" customFormat="1" ht="16.5" customHeight="1">
      <c r="B118" s="686"/>
      <c r="C118" s="687" t="s">
        <v>3</v>
      </c>
      <c r="D118" s="687" t="s">
        <v>44</v>
      </c>
      <c r="E118" s="688" t="s">
        <v>819</v>
      </c>
      <c r="F118" s="689" t="s">
        <v>820</v>
      </c>
      <c r="G118" s="690" t="s">
        <v>53</v>
      </c>
      <c r="H118" s="691">
        <v>2.2000000000000002</v>
      </c>
      <c r="I118" s="692"/>
      <c r="J118" s="692">
        <f>ROUND(I118*H118,2)</f>
        <v>0</v>
      </c>
      <c r="K118" s="689" t="s">
        <v>0</v>
      </c>
      <c r="L118" s="624"/>
      <c r="M118" s="693" t="s">
        <v>0</v>
      </c>
      <c r="N118" s="694" t="s">
        <v>17</v>
      </c>
      <c r="O118" s="695">
        <v>0.38700000000000001</v>
      </c>
      <c r="P118" s="695">
        <f>O118*H118</f>
        <v>0.85140000000000005</v>
      </c>
      <c r="Q118" s="695">
        <v>0.16170000000000001</v>
      </c>
      <c r="R118" s="695">
        <f>Q118*H118</f>
        <v>0.35574000000000006</v>
      </c>
      <c r="S118" s="695">
        <v>0</v>
      </c>
      <c r="T118" s="696">
        <f>S118*H118</f>
        <v>0</v>
      </c>
      <c r="AR118" s="621" t="s">
        <v>45</v>
      </c>
      <c r="AT118" s="621" t="s">
        <v>44</v>
      </c>
      <c r="AU118" s="621" t="s">
        <v>29</v>
      </c>
      <c r="AY118" s="621" t="s">
        <v>43</v>
      </c>
      <c r="BE118" s="697">
        <f>IF(N118="základní",J118,0)</f>
        <v>0</v>
      </c>
      <c r="BF118" s="697">
        <f>IF(N118="snížená",J118,0)</f>
        <v>0</v>
      </c>
      <c r="BG118" s="697">
        <f>IF(N118="zákl. přenesená",J118,0)</f>
        <v>0</v>
      </c>
      <c r="BH118" s="697">
        <f>IF(N118="sníž. přenesená",J118,0)</f>
        <v>0</v>
      </c>
      <c r="BI118" s="697">
        <f>IF(N118="nulová",J118,0)</f>
        <v>0</v>
      </c>
      <c r="BJ118" s="621" t="s">
        <v>28</v>
      </c>
      <c r="BK118" s="697">
        <f>ROUND(I118*H118,2)</f>
        <v>0</v>
      </c>
      <c r="BL118" s="621" t="s">
        <v>45</v>
      </c>
      <c r="BM118" s="621" t="s">
        <v>821</v>
      </c>
    </row>
    <row r="119" spans="2:65" s="834" customFormat="1" ht="16.5" customHeight="1">
      <c r="B119" s="686"/>
      <c r="C119" s="687" t="s">
        <v>60</v>
      </c>
      <c r="D119" s="687" t="s">
        <v>44</v>
      </c>
      <c r="E119" s="688" t="s">
        <v>822</v>
      </c>
      <c r="F119" s="689" t="s">
        <v>823</v>
      </c>
      <c r="G119" s="690" t="s">
        <v>53</v>
      </c>
      <c r="H119" s="691">
        <v>2.2000000000000002</v>
      </c>
      <c r="I119" s="692"/>
      <c r="J119" s="692">
        <f>ROUND(I119*H119,2)</f>
        <v>0</v>
      </c>
      <c r="K119" s="689" t="s">
        <v>0</v>
      </c>
      <c r="L119" s="624"/>
      <c r="M119" s="693" t="s">
        <v>0</v>
      </c>
      <c r="N119" s="694" t="s">
        <v>17</v>
      </c>
      <c r="O119" s="695">
        <v>2.5000000000000001E-2</v>
      </c>
      <c r="P119" s="695">
        <f>O119*H119</f>
        <v>5.5000000000000007E-2</v>
      </c>
      <c r="Q119" s="695">
        <v>1.2E-4</v>
      </c>
      <c r="R119" s="695">
        <f>Q119*H119</f>
        <v>2.6400000000000002E-4</v>
      </c>
      <c r="S119" s="695">
        <v>0</v>
      </c>
      <c r="T119" s="696">
        <f>S119*H119</f>
        <v>0</v>
      </c>
      <c r="AR119" s="621" t="s">
        <v>45</v>
      </c>
      <c r="AT119" s="621" t="s">
        <v>44</v>
      </c>
      <c r="AU119" s="621" t="s">
        <v>29</v>
      </c>
      <c r="AY119" s="621" t="s">
        <v>43</v>
      </c>
      <c r="BE119" s="697">
        <f>IF(N119="základní",J119,0)</f>
        <v>0</v>
      </c>
      <c r="BF119" s="697">
        <f>IF(N119="snížená",J119,0)</f>
        <v>0</v>
      </c>
      <c r="BG119" s="697">
        <f>IF(N119="zákl. přenesená",J119,0)</f>
        <v>0</v>
      </c>
      <c r="BH119" s="697">
        <f>IF(N119="sníž. přenesená",J119,0)</f>
        <v>0</v>
      </c>
      <c r="BI119" s="697">
        <f>IF(N119="nulová",J119,0)</f>
        <v>0</v>
      </c>
      <c r="BJ119" s="621" t="s">
        <v>28</v>
      </c>
      <c r="BK119" s="697">
        <f>ROUND(I119*H119,2)</f>
        <v>0</v>
      </c>
      <c r="BL119" s="621" t="s">
        <v>45</v>
      </c>
      <c r="BM119" s="621" t="s">
        <v>824</v>
      </c>
    </row>
    <row r="120" spans="2:65" s="674" customFormat="1" ht="22.9" customHeight="1">
      <c r="B120" s="673"/>
      <c r="D120" s="675" t="s">
        <v>26</v>
      </c>
      <c r="E120" s="684" t="s">
        <v>52</v>
      </c>
      <c r="F120" s="684" t="s">
        <v>712</v>
      </c>
      <c r="J120" s="685">
        <f>BK120</f>
        <v>0</v>
      </c>
      <c r="L120" s="673"/>
      <c r="M120" s="678"/>
      <c r="N120" s="679"/>
      <c r="O120" s="679"/>
      <c r="P120" s="680">
        <f>SUM(P121:P129)</f>
        <v>249.71626000000003</v>
      </c>
      <c r="Q120" s="679"/>
      <c r="R120" s="680">
        <f>SUM(R121:R129)</f>
        <v>6.3108300000000006E-2</v>
      </c>
      <c r="S120" s="679"/>
      <c r="T120" s="681">
        <f>SUM(T121:T129)</f>
        <v>22.572876999999998</v>
      </c>
      <c r="AR120" s="675" t="s">
        <v>28</v>
      </c>
      <c r="AT120" s="682" t="s">
        <v>26</v>
      </c>
      <c r="AU120" s="682" t="s">
        <v>28</v>
      </c>
      <c r="AY120" s="675" t="s">
        <v>43</v>
      </c>
      <c r="BK120" s="683">
        <f>SUM(BK121:BK129)</f>
        <v>0</v>
      </c>
    </row>
    <row r="121" spans="2:65" s="834" customFormat="1" ht="22.5" customHeight="1">
      <c r="B121" s="686"/>
      <c r="C121" s="687" t="s">
        <v>61</v>
      </c>
      <c r="D121" s="687" t="s">
        <v>44</v>
      </c>
      <c r="E121" s="688" t="s">
        <v>825</v>
      </c>
      <c r="F121" s="689" t="s">
        <v>1371</v>
      </c>
      <c r="G121" s="690" t="s">
        <v>152</v>
      </c>
      <c r="H121" s="691">
        <v>1</v>
      </c>
      <c r="I121" s="692"/>
      <c r="J121" s="692">
        <f t="shared" ref="J121:J129" si="10">ROUND(I121*H121,2)</f>
        <v>0</v>
      </c>
      <c r="K121" s="689" t="s">
        <v>0</v>
      </c>
      <c r="L121" s="624"/>
      <c r="M121" s="693" t="s">
        <v>0</v>
      </c>
      <c r="N121" s="694" t="s">
        <v>17</v>
      </c>
      <c r="O121" s="695">
        <v>0</v>
      </c>
      <c r="P121" s="695">
        <f t="shared" ref="P121:P129" si="11">O121*H121</f>
        <v>0</v>
      </c>
      <c r="Q121" s="695">
        <v>0</v>
      </c>
      <c r="R121" s="695">
        <f t="shared" ref="R121:R129" si="12">Q121*H121</f>
        <v>0</v>
      </c>
      <c r="S121" s="695">
        <v>0</v>
      </c>
      <c r="T121" s="696">
        <f t="shared" ref="T121:T129" si="13">S121*H121</f>
        <v>0</v>
      </c>
      <c r="AR121" s="621" t="s">
        <v>45</v>
      </c>
      <c r="AT121" s="621" t="s">
        <v>44</v>
      </c>
      <c r="AU121" s="621" t="s">
        <v>29</v>
      </c>
      <c r="AY121" s="621" t="s">
        <v>43</v>
      </c>
      <c r="BE121" s="697">
        <f t="shared" ref="BE121:BE129" si="14">IF(N121="základní",J121,0)</f>
        <v>0</v>
      </c>
      <c r="BF121" s="697">
        <f t="shared" ref="BF121:BF129" si="15">IF(N121="snížená",J121,0)</f>
        <v>0</v>
      </c>
      <c r="BG121" s="697">
        <f t="shared" ref="BG121:BG129" si="16">IF(N121="zákl. přenesená",J121,0)</f>
        <v>0</v>
      </c>
      <c r="BH121" s="697">
        <f t="shared" ref="BH121:BH129" si="17">IF(N121="sníž. přenesená",J121,0)</f>
        <v>0</v>
      </c>
      <c r="BI121" s="697">
        <f t="shared" ref="BI121:BI129" si="18">IF(N121="nulová",J121,0)</f>
        <v>0</v>
      </c>
      <c r="BJ121" s="621" t="s">
        <v>28</v>
      </c>
      <c r="BK121" s="697">
        <f t="shared" ref="BK121:BK129" si="19">ROUND(I121*H121,2)</f>
        <v>0</v>
      </c>
      <c r="BL121" s="621" t="s">
        <v>45</v>
      </c>
      <c r="BM121" s="621" t="s">
        <v>826</v>
      </c>
    </row>
    <row r="122" spans="2:65" s="834" customFormat="1" ht="22.5" customHeight="1">
      <c r="B122" s="686"/>
      <c r="C122" s="687" t="s">
        <v>62</v>
      </c>
      <c r="D122" s="687" t="s">
        <v>44</v>
      </c>
      <c r="E122" s="688" t="s">
        <v>1372</v>
      </c>
      <c r="F122" s="689" t="s">
        <v>1373</v>
      </c>
      <c r="G122" s="690" t="s">
        <v>152</v>
      </c>
      <c r="H122" s="691">
        <v>1</v>
      </c>
      <c r="I122" s="692"/>
      <c r="J122" s="692">
        <f t="shared" si="10"/>
        <v>0</v>
      </c>
      <c r="K122" s="689" t="s">
        <v>0</v>
      </c>
      <c r="L122" s="624"/>
      <c r="M122" s="693" t="s">
        <v>0</v>
      </c>
      <c r="N122" s="694" t="s">
        <v>17</v>
      </c>
      <c r="O122" s="695">
        <v>0</v>
      </c>
      <c r="P122" s="695">
        <f t="shared" si="11"/>
        <v>0</v>
      </c>
      <c r="Q122" s="695">
        <v>0</v>
      </c>
      <c r="R122" s="695">
        <f t="shared" si="12"/>
        <v>0</v>
      </c>
      <c r="S122" s="695">
        <v>0</v>
      </c>
      <c r="T122" s="696">
        <f t="shared" si="13"/>
        <v>0</v>
      </c>
      <c r="AR122" s="621" t="s">
        <v>45</v>
      </c>
      <c r="AT122" s="621" t="s">
        <v>44</v>
      </c>
      <c r="AU122" s="621" t="s">
        <v>29</v>
      </c>
      <c r="AY122" s="621" t="s">
        <v>43</v>
      </c>
      <c r="BE122" s="697">
        <f t="shared" si="14"/>
        <v>0</v>
      </c>
      <c r="BF122" s="697">
        <f t="shared" si="15"/>
        <v>0</v>
      </c>
      <c r="BG122" s="697">
        <f t="shared" si="16"/>
        <v>0</v>
      </c>
      <c r="BH122" s="697">
        <f t="shared" si="17"/>
        <v>0</v>
      </c>
      <c r="BI122" s="697">
        <f t="shared" si="18"/>
        <v>0</v>
      </c>
      <c r="BJ122" s="621" t="s">
        <v>28</v>
      </c>
      <c r="BK122" s="697">
        <f t="shared" si="19"/>
        <v>0</v>
      </c>
      <c r="BL122" s="621" t="s">
        <v>45</v>
      </c>
      <c r="BM122" s="621" t="s">
        <v>1374</v>
      </c>
    </row>
    <row r="123" spans="2:65" s="834" customFormat="1" ht="16.5" customHeight="1">
      <c r="B123" s="686"/>
      <c r="C123" s="687" t="s">
        <v>63</v>
      </c>
      <c r="D123" s="687" t="s">
        <v>44</v>
      </c>
      <c r="E123" s="688" t="s">
        <v>827</v>
      </c>
      <c r="F123" s="689" t="s">
        <v>828</v>
      </c>
      <c r="G123" s="690" t="s">
        <v>53</v>
      </c>
      <c r="H123" s="691">
        <v>355.91</v>
      </c>
      <c r="I123" s="692"/>
      <c r="J123" s="692">
        <f t="shared" si="10"/>
        <v>0</v>
      </c>
      <c r="K123" s="689" t="s">
        <v>481</v>
      </c>
      <c r="L123" s="624"/>
      <c r="M123" s="693" t="s">
        <v>0</v>
      </c>
      <c r="N123" s="694" t="s">
        <v>17</v>
      </c>
      <c r="O123" s="695">
        <v>0.105</v>
      </c>
      <c r="P123" s="695">
        <f t="shared" si="11"/>
        <v>37.370550000000001</v>
      </c>
      <c r="Q123" s="695">
        <v>1.2999999999999999E-4</v>
      </c>
      <c r="R123" s="695">
        <f t="shared" si="12"/>
        <v>4.6268299999999998E-2</v>
      </c>
      <c r="S123" s="695">
        <v>0</v>
      </c>
      <c r="T123" s="696">
        <f t="shared" si="13"/>
        <v>0</v>
      </c>
      <c r="AR123" s="621" t="s">
        <v>45</v>
      </c>
      <c r="AT123" s="621" t="s">
        <v>44</v>
      </c>
      <c r="AU123" s="621" t="s">
        <v>29</v>
      </c>
      <c r="AY123" s="621" t="s">
        <v>43</v>
      </c>
      <c r="BE123" s="697">
        <f t="shared" si="14"/>
        <v>0</v>
      </c>
      <c r="BF123" s="697">
        <f t="shared" si="15"/>
        <v>0</v>
      </c>
      <c r="BG123" s="697">
        <f t="shared" si="16"/>
        <v>0</v>
      </c>
      <c r="BH123" s="697">
        <f t="shared" si="17"/>
        <v>0</v>
      </c>
      <c r="BI123" s="697">
        <f t="shared" si="18"/>
        <v>0</v>
      </c>
      <c r="BJ123" s="621" t="s">
        <v>28</v>
      </c>
      <c r="BK123" s="697">
        <f t="shared" si="19"/>
        <v>0</v>
      </c>
      <c r="BL123" s="621" t="s">
        <v>45</v>
      </c>
      <c r="BM123" s="621" t="s">
        <v>829</v>
      </c>
    </row>
    <row r="124" spans="2:65" s="834" customFormat="1" ht="16.5" customHeight="1">
      <c r="B124" s="686"/>
      <c r="C124" s="687" t="s">
        <v>64</v>
      </c>
      <c r="D124" s="687" t="s">
        <v>44</v>
      </c>
      <c r="E124" s="688" t="s">
        <v>830</v>
      </c>
      <c r="F124" s="689" t="s">
        <v>831</v>
      </c>
      <c r="G124" s="690" t="s">
        <v>53</v>
      </c>
      <c r="H124" s="691">
        <v>421</v>
      </c>
      <c r="I124" s="692"/>
      <c r="J124" s="692">
        <f t="shared" si="10"/>
        <v>0</v>
      </c>
      <c r="K124" s="689" t="s">
        <v>481</v>
      </c>
      <c r="L124" s="624"/>
      <c r="M124" s="693" t="s">
        <v>0</v>
      </c>
      <c r="N124" s="694" t="s">
        <v>17</v>
      </c>
      <c r="O124" s="695">
        <v>0.308</v>
      </c>
      <c r="P124" s="695">
        <f t="shared" si="11"/>
        <v>129.66800000000001</v>
      </c>
      <c r="Q124" s="695">
        <v>4.0000000000000003E-5</v>
      </c>
      <c r="R124" s="695">
        <f t="shared" si="12"/>
        <v>1.6840000000000001E-2</v>
      </c>
      <c r="S124" s="695">
        <v>0</v>
      </c>
      <c r="T124" s="696">
        <f t="shared" si="13"/>
        <v>0</v>
      </c>
      <c r="AR124" s="621" t="s">
        <v>45</v>
      </c>
      <c r="AT124" s="621" t="s">
        <v>44</v>
      </c>
      <c r="AU124" s="621" t="s">
        <v>29</v>
      </c>
      <c r="AY124" s="621" t="s">
        <v>43</v>
      </c>
      <c r="BE124" s="697">
        <f t="shared" si="14"/>
        <v>0</v>
      </c>
      <c r="BF124" s="697">
        <f t="shared" si="15"/>
        <v>0</v>
      </c>
      <c r="BG124" s="697">
        <f t="shared" si="16"/>
        <v>0</v>
      </c>
      <c r="BH124" s="697">
        <f t="shared" si="17"/>
        <v>0</v>
      </c>
      <c r="BI124" s="697">
        <f t="shared" si="18"/>
        <v>0</v>
      </c>
      <c r="BJ124" s="621" t="s">
        <v>28</v>
      </c>
      <c r="BK124" s="697">
        <f t="shared" si="19"/>
        <v>0</v>
      </c>
      <c r="BL124" s="621" t="s">
        <v>45</v>
      </c>
      <c r="BM124" s="621" t="s">
        <v>832</v>
      </c>
    </row>
    <row r="125" spans="2:65" s="834" customFormat="1" ht="16.5" customHeight="1">
      <c r="B125" s="686"/>
      <c r="C125" s="687" t="s">
        <v>2</v>
      </c>
      <c r="D125" s="687" t="s">
        <v>44</v>
      </c>
      <c r="E125" s="688" t="s">
        <v>833</v>
      </c>
      <c r="F125" s="689" t="s">
        <v>834</v>
      </c>
      <c r="G125" s="690" t="s">
        <v>53</v>
      </c>
      <c r="H125" s="691">
        <v>6.25</v>
      </c>
      <c r="I125" s="692"/>
      <c r="J125" s="692">
        <f t="shared" si="10"/>
        <v>0</v>
      </c>
      <c r="K125" s="689" t="s">
        <v>601</v>
      </c>
      <c r="L125" s="624"/>
      <c r="M125" s="693" t="s">
        <v>0</v>
      </c>
      <c r="N125" s="694" t="s">
        <v>17</v>
      </c>
      <c r="O125" s="695">
        <v>0.28399999999999997</v>
      </c>
      <c r="P125" s="695">
        <f t="shared" si="11"/>
        <v>1.7749999999999999</v>
      </c>
      <c r="Q125" s="695">
        <v>0</v>
      </c>
      <c r="R125" s="695">
        <f t="shared" si="12"/>
        <v>0</v>
      </c>
      <c r="S125" s="695">
        <v>0.26100000000000001</v>
      </c>
      <c r="T125" s="696">
        <f t="shared" si="13"/>
        <v>1.6312500000000001</v>
      </c>
      <c r="AR125" s="621" t="s">
        <v>45</v>
      </c>
      <c r="AT125" s="621" t="s">
        <v>44</v>
      </c>
      <c r="AU125" s="621" t="s">
        <v>29</v>
      </c>
      <c r="AY125" s="621" t="s">
        <v>43</v>
      </c>
      <c r="BE125" s="697">
        <f t="shared" si="14"/>
        <v>0</v>
      </c>
      <c r="BF125" s="697">
        <f t="shared" si="15"/>
        <v>0</v>
      </c>
      <c r="BG125" s="697">
        <f t="shared" si="16"/>
        <v>0</v>
      </c>
      <c r="BH125" s="697">
        <f t="shared" si="17"/>
        <v>0</v>
      </c>
      <c r="BI125" s="697">
        <f t="shared" si="18"/>
        <v>0</v>
      </c>
      <c r="BJ125" s="621" t="s">
        <v>28</v>
      </c>
      <c r="BK125" s="697">
        <f t="shared" si="19"/>
        <v>0</v>
      </c>
      <c r="BL125" s="621" t="s">
        <v>45</v>
      </c>
      <c r="BM125" s="621" t="s">
        <v>835</v>
      </c>
    </row>
    <row r="126" spans="2:65" s="834" customFormat="1" ht="16.5" customHeight="1">
      <c r="B126" s="686"/>
      <c r="C126" s="687" t="s">
        <v>65</v>
      </c>
      <c r="D126" s="687" t="s">
        <v>44</v>
      </c>
      <c r="E126" s="688" t="s">
        <v>836</v>
      </c>
      <c r="F126" s="689" t="s">
        <v>837</v>
      </c>
      <c r="G126" s="690" t="s">
        <v>53</v>
      </c>
      <c r="H126" s="691">
        <v>9.4499999999999993</v>
      </c>
      <c r="I126" s="692"/>
      <c r="J126" s="692">
        <f t="shared" si="10"/>
        <v>0</v>
      </c>
      <c r="K126" s="689" t="s">
        <v>601</v>
      </c>
      <c r="L126" s="624"/>
      <c r="M126" s="693" t="s">
        <v>0</v>
      </c>
      <c r="N126" s="694" t="s">
        <v>17</v>
      </c>
      <c r="O126" s="695">
        <v>0.42499999999999999</v>
      </c>
      <c r="P126" s="695">
        <f t="shared" si="11"/>
        <v>4.0162499999999994</v>
      </c>
      <c r="Q126" s="695">
        <v>0</v>
      </c>
      <c r="R126" s="695">
        <f t="shared" si="12"/>
        <v>0</v>
      </c>
      <c r="S126" s="695">
        <v>5.5E-2</v>
      </c>
      <c r="T126" s="696">
        <f t="shared" si="13"/>
        <v>0.51974999999999993</v>
      </c>
      <c r="AR126" s="621" t="s">
        <v>45</v>
      </c>
      <c r="AT126" s="621" t="s">
        <v>44</v>
      </c>
      <c r="AU126" s="621" t="s">
        <v>29</v>
      </c>
      <c r="AY126" s="621" t="s">
        <v>43</v>
      </c>
      <c r="BE126" s="697">
        <f t="shared" si="14"/>
        <v>0</v>
      </c>
      <c r="BF126" s="697">
        <f t="shared" si="15"/>
        <v>0</v>
      </c>
      <c r="BG126" s="697">
        <f t="shared" si="16"/>
        <v>0</v>
      </c>
      <c r="BH126" s="697">
        <f t="shared" si="17"/>
        <v>0</v>
      </c>
      <c r="BI126" s="697">
        <f t="shared" si="18"/>
        <v>0</v>
      </c>
      <c r="BJ126" s="621" t="s">
        <v>28</v>
      </c>
      <c r="BK126" s="697">
        <f t="shared" si="19"/>
        <v>0</v>
      </c>
      <c r="BL126" s="621" t="s">
        <v>45</v>
      </c>
      <c r="BM126" s="621" t="s">
        <v>838</v>
      </c>
    </row>
    <row r="127" spans="2:65" s="834" customFormat="1" ht="16.5" customHeight="1">
      <c r="B127" s="686"/>
      <c r="C127" s="687" t="s">
        <v>66</v>
      </c>
      <c r="D127" s="687" t="s">
        <v>44</v>
      </c>
      <c r="E127" s="688" t="s">
        <v>713</v>
      </c>
      <c r="F127" s="689" t="s">
        <v>714</v>
      </c>
      <c r="G127" s="690" t="s">
        <v>704</v>
      </c>
      <c r="H127" s="691">
        <v>4.7249999999999996</v>
      </c>
      <c r="I127" s="692"/>
      <c r="J127" s="692">
        <f t="shared" si="10"/>
        <v>0</v>
      </c>
      <c r="K127" s="689" t="s">
        <v>601</v>
      </c>
      <c r="L127" s="624"/>
      <c r="M127" s="693" t="s">
        <v>0</v>
      </c>
      <c r="N127" s="694" t="s">
        <v>17</v>
      </c>
      <c r="O127" s="695">
        <v>3.6080000000000001</v>
      </c>
      <c r="P127" s="695">
        <f t="shared" si="11"/>
        <v>17.047799999999999</v>
      </c>
      <c r="Q127" s="695">
        <v>0</v>
      </c>
      <c r="R127" s="695">
        <f t="shared" si="12"/>
        <v>0</v>
      </c>
      <c r="S127" s="695">
        <v>1.8</v>
      </c>
      <c r="T127" s="696">
        <f t="shared" si="13"/>
        <v>8.504999999999999</v>
      </c>
      <c r="AR127" s="621" t="s">
        <v>45</v>
      </c>
      <c r="AT127" s="621" t="s">
        <v>44</v>
      </c>
      <c r="AU127" s="621" t="s">
        <v>29</v>
      </c>
      <c r="AY127" s="621" t="s">
        <v>43</v>
      </c>
      <c r="BE127" s="697">
        <f t="shared" si="14"/>
        <v>0</v>
      </c>
      <c r="BF127" s="697">
        <f t="shared" si="15"/>
        <v>0</v>
      </c>
      <c r="BG127" s="697">
        <f t="shared" si="16"/>
        <v>0</v>
      </c>
      <c r="BH127" s="697">
        <f t="shared" si="17"/>
        <v>0</v>
      </c>
      <c r="BI127" s="697">
        <f t="shared" si="18"/>
        <v>0</v>
      </c>
      <c r="BJ127" s="621" t="s">
        <v>28</v>
      </c>
      <c r="BK127" s="697">
        <f t="shared" si="19"/>
        <v>0</v>
      </c>
      <c r="BL127" s="621" t="s">
        <v>45</v>
      </c>
      <c r="BM127" s="621" t="s">
        <v>839</v>
      </c>
    </row>
    <row r="128" spans="2:65" s="834" customFormat="1" ht="16.5" customHeight="1">
      <c r="B128" s="686"/>
      <c r="C128" s="687" t="s">
        <v>68</v>
      </c>
      <c r="D128" s="687" t="s">
        <v>44</v>
      </c>
      <c r="E128" s="688" t="s">
        <v>840</v>
      </c>
      <c r="F128" s="689" t="s">
        <v>841</v>
      </c>
      <c r="G128" s="690" t="s">
        <v>87</v>
      </c>
      <c r="H128" s="691">
        <v>22.4</v>
      </c>
      <c r="I128" s="692"/>
      <c r="J128" s="692">
        <f t="shared" si="10"/>
        <v>0</v>
      </c>
      <c r="K128" s="689" t="s">
        <v>601</v>
      </c>
      <c r="L128" s="624"/>
      <c r="M128" s="693" t="s">
        <v>0</v>
      </c>
      <c r="N128" s="694" t="s">
        <v>17</v>
      </c>
      <c r="O128" s="695">
        <v>0.93</v>
      </c>
      <c r="P128" s="695">
        <f t="shared" si="11"/>
        <v>20.832000000000001</v>
      </c>
      <c r="Q128" s="695">
        <v>0</v>
      </c>
      <c r="R128" s="695">
        <f t="shared" si="12"/>
        <v>0</v>
      </c>
      <c r="S128" s="695">
        <v>6.5000000000000002E-2</v>
      </c>
      <c r="T128" s="696">
        <f t="shared" si="13"/>
        <v>1.456</v>
      </c>
      <c r="AR128" s="621" t="s">
        <v>45</v>
      </c>
      <c r="AT128" s="621" t="s">
        <v>44</v>
      </c>
      <c r="AU128" s="621" t="s">
        <v>29</v>
      </c>
      <c r="AY128" s="621" t="s">
        <v>43</v>
      </c>
      <c r="BE128" s="697">
        <f t="shared" si="14"/>
        <v>0</v>
      </c>
      <c r="BF128" s="697">
        <f t="shared" si="15"/>
        <v>0</v>
      </c>
      <c r="BG128" s="697">
        <f t="shared" si="16"/>
        <v>0</v>
      </c>
      <c r="BH128" s="697">
        <f t="shared" si="17"/>
        <v>0</v>
      </c>
      <c r="BI128" s="697">
        <f t="shared" si="18"/>
        <v>0</v>
      </c>
      <c r="BJ128" s="621" t="s">
        <v>28</v>
      </c>
      <c r="BK128" s="697">
        <f t="shared" si="19"/>
        <v>0</v>
      </c>
      <c r="BL128" s="621" t="s">
        <v>45</v>
      </c>
      <c r="BM128" s="621" t="s">
        <v>842</v>
      </c>
    </row>
    <row r="129" spans="2:65" s="834" customFormat="1" ht="16.5" customHeight="1">
      <c r="B129" s="686"/>
      <c r="C129" s="687" t="s">
        <v>69</v>
      </c>
      <c r="D129" s="687" t="s">
        <v>44</v>
      </c>
      <c r="E129" s="688" t="s">
        <v>1988</v>
      </c>
      <c r="F129" s="689" t="s">
        <v>1989</v>
      </c>
      <c r="G129" s="690" t="s">
        <v>53</v>
      </c>
      <c r="H129" s="691">
        <v>177.303</v>
      </c>
      <c r="I129" s="692"/>
      <c r="J129" s="692">
        <f t="shared" si="10"/>
        <v>0</v>
      </c>
      <c r="K129" s="689" t="s">
        <v>485</v>
      </c>
      <c r="L129" s="624"/>
      <c r="M129" s="693" t="s">
        <v>0</v>
      </c>
      <c r="N129" s="694" t="s">
        <v>17</v>
      </c>
      <c r="O129" s="695">
        <v>0.22</v>
      </c>
      <c r="P129" s="695">
        <f t="shared" si="11"/>
        <v>39.006659999999997</v>
      </c>
      <c r="Q129" s="695">
        <v>0</v>
      </c>
      <c r="R129" s="695">
        <f t="shared" si="12"/>
        <v>0</v>
      </c>
      <c r="S129" s="695">
        <v>5.8999999999999997E-2</v>
      </c>
      <c r="T129" s="696">
        <f t="shared" si="13"/>
        <v>10.460877</v>
      </c>
      <c r="AR129" s="621" t="s">
        <v>45</v>
      </c>
      <c r="AT129" s="621" t="s">
        <v>44</v>
      </c>
      <c r="AU129" s="621" t="s">
        <v>29</v>
      </c>
      <c r="AY129" s="621" t="s">
        <v>43</v>
      </c>
      <c r="BE129" s="697">
        <f t="shared" si="14"/>
        <v>0</v>
      </c>
      <c r="BF129" s="697">
        <f t="shared" si="15"/>
        <v>0</v>
      </c>
      <c r="BG129" s="697">
        <f t="shared" si="16"/>
        <v>0</v>
      </c>
      <c r="BH129" s="697">
        <f t="shared" si="17"/>
        <v>0</v>
      </c>
      <c r="BI129" s="697">
        <f t="shared" si="18"/>
        <v>0</v>
      </c>
      <c r="BJ129" s="621" t="s">
        <v>28</v>
      </c>
      <c r="BK129" s="697">
        <f t="shared" si="19"/>
        <v>0</v>
      </c>
      <c r="BL129" s="621" t="s">
        <v>45</v>
      </c>
      <c r="BM129" s="621" t="s">
        <v>1990</v>
      </c>
    </row>
    <row r="130" spans="2:65" s="674" customFormat="1" ht="22.9" customHeight="1">
      <c r="B130" s="673"/>
      <c r="D130" s="675" t="s">
        <v>26</v>
      </c>
      <c r="E130" s="684" t="s">
        <v>716</v>
      </c>
      <c r="F130" s="684" t="s">
        <v>717</v>
      </c>
      <c r="J130" s="685">
        <f>BK130</f>
        <v>0</v>
      </c>
      <c r="L130" s="673"/>
      <c r="M130" s="678"/>
      <c r="N130" s="679"/>
      <c r="O130" s="679"/>
      <c r="P130" s="680">
        <f>SUM(P131:P134)</f>
        <v>58.486643000000001</v>
      </c>
      <c r="Q130" s="679"/>
      <c r="R130" s="680">
        <f>SUM(R131:R134)</f>
        <v>0</v>
      </c>
      <c r="S130" s="679"/>
      <c r="T130" s="681">
        <f>SUM(T131:T134)</f>
        <v>0</v>
      </c>
      <c r="AR130" s="675" t="s">
        <v>28</v>
      </c>
      <c r="AT130" s="682" t="s">
        <v>26</v>
      </c>
      <c r="AU130" s="682" t="s">
        <v>28</v>
      </c>
      <c r="AY130" s="675" t="s">
        <v>43</v>
      </c>
      <c r="BK130" s="683">
        <f>SUM(BK131:BK134)</f>
        <v>0</v>
      </c>
    </row>
    <row r="131" spans="2:65" s="834" customFormat="1" ht="16.5" customHeight="1">
      <c r="B131" s="686"/>
      <c r="C131" s="687" t="s">
        <v>70</v>
      </c>
      <c r="D131" s="687" t="s">
        <v>44</v>
      </c>
      <c r="E131" s="688" t="s">
        <v>718</v>
      </c>
      <c r="F131" s="689" t="s">
        <v>719</v>
      </c>
      <c r="G131" s="690" t="s">
        <v>50</v>
      </c>
      <c r="H131" s="691">
        <v>22.573</v>
      </c>
      <c r="I131" s="692"/>
      <c r="J131" s="692">
        <f>ROUND(I131*H131,2)</f>
        <v>0</v>
      </c>
      <c r="K131" s="689" t="s">
        <v>601</v>
      </c>
      <c r="L131" s="624"/>
      <c r="M131" s="693" t="s">
        <v>0</v>
      </c>
      <c r="N131" s="694" t="s">
        <v>17</v>
      </c>
      <c r="O131" s="695">
        <v>2.46</v>
      </c>
      <c r="P131" s="695">
        <f>O131*H131</f>
        <v>55.529580000000003</v>
      </c>
      <c r="Q131" s="695">
        <v>0</v>
      </c>
      <c r="R131" s="695">
        <f>Q131*H131</f>
        <v>0</v>
      </c>
      <c r="S131" s="695">
        <v>0</v>
      </c>
      <c r="T131" s="696">
        <f>S131*H131</f>
        <v>0</v>
      </c>
      <c r="AR131" s="621" t="s">
        <v>45</v>
      </c>
      <c r="AT131" s="621" t="s">
        <v>44</v>
      </c>
      <c r="AU131" s="621" t="s">
        <v>29</v>
      </c>
      <c r="AY131" s="621" t="s">
        <v>43</v>
      </c>
      <c r="BE131" s="697">
        <f>IF(N131="základní",J131,0)</f>
        <v>0</v>
      </c>
      <c r="BF131" s="697">
        <f>IF(N131="snížená",J131,0)</f>
        <v>0</v>
      </c>
      <c r="BG131" s="697">
        <f>IF(N131="zákl. přenesená",J131,0)</f>
        <v>0</v>
      </c>
      <c r="BH131" s="697">
        <f>IF(N131="sníž. přenesená",J131,0)</f>
        <v>0</v>
      </c>
      <c r="BI131" s="697">
        <f>IF(N131="nulová",J131,0)</f>
        <v>0</v>
      </c>
      <c r="BJ131" s="621" t="s">
        <v>28</v>
      </c>
      <c r="BK131" s="697">
        <f>ROUND(I131*H131,2)</f>
        <v>0</v>
      </c>
      <c r="BL131" s="621" t="s">
        <v>45</v>
      </c>
      <c r="BM131" s="621" t="s">
        <v>843</v>
      </c>
    </row>
    <row r="132" spans="2:65" s="834" customFormat="1" ht="16.5" customHeight="1">
      <c r="B132" s="686"/>
      <c r="C132" s="687" t="s">
        <v>71</v>
      </c>
      <c r="D132" s="687" t="s">
        <v>44</v>
      </c>
      <c r="E132" s="688" t="s">
        <v>721</v>
      </c>
      <c r="F132" s="689" t="s">
        <v>722</v>
      </c>
      <c r="G132" s="690" t="s">
        <v>50</v>
      </c>
      <c r="H132" s="691">
        <v>22.573</v>
      </c>
      <c r="I132" s="692"/>
      <c r="J132" s="692">
        <f>ROUND(I132*H132,2)</f>
        <v>0</v>
      </c>
      <c r="K132" s="689" t="s">
        <v>601</v>
      </c>
      <c r="L132" s="624"/>
      <c r="M132" s="693" t="s">
        <v>0</v>
      </c>
      <c r="N132" s="694" t="s">
        <v>17</v>
      </c>
      <c r="O132" s="695">
        <v>0.125</v>
      </c>
      <c r="P132" s="695">
        <f>O132*H132</f>
        <v>2.821625</v>
      </c>
      <c r="Q132" s="695">
        <v>0</v>
      </c>
      <c r="R132" s="695">
        <f>Q132*H132</f>
        <v>0</v>
      </c>
      <c r="S132" s="695">
        <v>0</v>
      </c>
      <c r="T132" s="696">
        <f>S132*H132</f>
        <v>0</v>
      </c>
      <c r="AR132" s="621" t="s">
        <v>45</v>
      </c>
      <c r="AT132" s="621" t="s">
        <v>44</v>
      </c>
      <c r="AU132" s="621" t="s">
        <v>29</v>
      </c>
      <c r="AY132" s="621" t="s">
        <v>43</v>
      </c>
      <c r="BE132" s="697">
        <f>IF(N132="základní",J132,0)</f>
        <v>0</v>
      </c>
      <c r="BF132" s="697">
        <f>IF(N132="snížená",J132,0)</f>
        <v>0</v>
      </c>
      <c r="BG132" s="697">
        <f>IF(N132="zákl. přenesená",J132,0)</f>
        <v>0</v>
      </c>
      <c r="BH132" s="697">
        <f>IF(N132="sníž. přenesená",J132,0)</f>
        <v>0</v>
      </c>
      <c r="BI132" s="697">
        <f>IF(N132="nulová",J132,0)</f>
        <v>0</v>
      </c>
      <c r="BJ132" s="621" t="s">
        <v>28</v>
      </c>
      <c r="BK132" s="697">
        <f>ROUND(I132*H132,2)</f>
        <v>0</v>
      </c>
      <c r="BL132" s="621" t="s">
        <v>45</v>
      </c>
      <c r="BM132" s="621" t="s">
        <v>844</v>
      </c>
    </row>
    <row r="133" spans="2:65" s="834" customFormat="1" ht="16.5" customHeight="1">
      <c r="B133" s="686"/>
      <c r="C133" s="687" t="s">
        <v>72</v>
      </c>
      <c r="D133" s="687" t="s">
        <v>44</v>
      </c>
      <c r="E133" s="688" t="s">
        <v>724</v>
      </c>
      <c r="F133" s="689" t="s">
        <v>725</v>
      </c>
      <c r="G133" s="690" t="s">
        <v>50</v>
      </c>
      <c r="H133" s="691">
        <v>22.573</v>
      </c>
      <c r="I133" s="692"/>
      <c r="J133" s="692">
        <f>ROUND(I133*H133,2)</f>
        <v>0</v>
      </c>
      <c r="K133" s="689" t="s">
        <v>0</v>
      </c>
      <c r="L133" s="624"/>
      <c r="M133" s="693" t="s">
        <v>0</v>
      </c>
      <c r="N133" s="694" t="s">
        <v>17</v>
      </c>
      <c r="O133" s="695">
        <v>6.0000000000000001E-3</v>
      </c>
      <c r="P133" s="695">
        <f>O133*H133</f>
        <v>0.135438</v>
      </c>
      <c r="Q133" s="695">
        <v>0</v>
      </c>
      <c r="R133" s="695">
        <f>Q133*H133</f>
        <v>0</v>
      </c>
      <c r="S133" s="695">
        <v>0</v>
      </c>
      <c r="T133" s="696">
        <f>S133*H133</f>
        <v>0</v>
      </c>
      <c r="AR133" s="621" t="s">
        <v>45</v>
      </c>
      <c r="AT133" s="621" t="s">
        <v>44</v>
      </c>
      <c r="AU133" s="621" t="s">
        <v>29</v>
      </c>
      <c r="AY133" s="621" t="s">
        <v>43</v>
      </c>
      <c r="BE133" s="697">
        <f>IF(N133="základní",J133,0)</f>
        <v>0</v>
      </c>
      <c r="BF133" s="697">
        <f>IF(N133="snížená",J133,0)</f>
        <v>0</v>
      </c>
      <c r="BG133" s="697">
        <f>IF(N133="zákl. přenesená",J133,0)</f>
        <v>0</v>
      </c>
      <c r="BH133" s="697">
        <f>IF(N133="sníž. přenesená",J133,0)</f>
        <v>0</v>
      </c>
      <c r="BI133" s="697">
        <f>IF(N133="nulová",J133,0)</f>
        <v>0</v>
      </c>
      <c r="BJ133" s="621" t="s">
        <v>28</v>
      </c>
      <c r="BK133" s="697">
        <f>ROUND(I133*H133,2)</f>
        <v>0</v>
      </c>
      <c r="BL133" s="621" t="s">
        <v>45</v>
      </c>
      <c r="BM133" s="621" t="s">
        <v>845</v>
      </c>
    </row>
    <row r="134" spans="2:65" s="834" customFormat="1" ht="16.5" customHeight="1">
      <c r="B134" s="686"/>
      <c r="C134" s="687" t="s">
        <v>73</v>
      </c>
      <c r="D134" s="687" t="s">
        <v>44</v>
      </c>
      <c r="E134" s="688" t="s">
        <v>727</v>
      </c>
      <c r="F134" s="689" t="s">
        <v>728</v>
      </c>
      <c r="G134" s="690" t="s">
        <v>50</v>
      </c>
      <c r="H134" s="691">
        <v>22.573</v>
      </c>
      <c r="I134" s="692"/>
      <c r="J134" s="692">
        <f>ROUND(I134*H134,2)</f>
        <v>0</v>
      </c>
      <c r="K134" s="689" t="s">
        <v>601</v>
      </c>
      <c r="L134" s="624"/>
      <c r="M134" s="693" t="s">
        <v>0</v>
      </c>
      <c r="N134" s="694" t="s">
        <v>17</v>
      </c>
      <c r="O134" s="695">
        <v>0</v>
      </c>
      <c r="P134" s="695">
        <f>O134*H134</f>
        <v>0</v>
      </c>
      <c r="Q134" s="695">
        <v>0</v>
      </c>
      <c r="R134" s="695">
        <f>Q134*H134</f>
        <v>0</v>
      </c>
      <c r="S134" s="695">
        <v>0</v>
      </c>
      <c r="T134" s="696">
        <f>S134*H134</f>
        <v>0</v>
      </c>
      <c r="AR134" s="621" t="s">
        <v>45</v>
      </c>
      <c r="AT134" s="621" t="s">
        <v>44</v>
      </c>
      <c r="AU134" s="621" t="s">
        <v>29</v>
      </c>
      <c r="AY134" s="621" t="s">
        <v>43</v>
      </c>
      <c r="BE134" s="697">
        <f>IF(N134="základní",J134,0)</f>
        <v>0</v>
      </c>
      <c r="BF134" s="697">
        <f>IF(N134="snížená",J134,0)</f>
        <v>0</v>
      </c>
      <c r="BG134" s="697">
        <f>IF(N134="zákl. přenesená",J134,0)</f>
        <v>0</v>
      </c>
      <c r="BH134" s="697">
        <f>IF(N134="sníž. přenesená",J134,0)</f>
        <v>0</v>
      </c>
      <c r="BI134" s="697">
        <f>IF(N134="nulová",J134,0)</f>
        <v>0</v>
      </c>
      <c r="BJ134" s="621" t="s">
        <v>28</v>
      </c>
      <c r="BK134" s="697">
        <f>ROUND(I134*H134,2)</f>
        <v>0</v>
      </c>
      <c r="BL134" s="621" t="s">
        <v>45</v>
      </c>
      <c r="BM134" s="621" t="s">
        <v>846</v>
      </c>
    </row>
    <row r="135" spans="2:65" s="674" customFormat="1" ht="22.9" customHeight="1">
      <c r="B135" s="673"/>
      <c r="D135" s="675" t="s">
        <v>26</v>
      </c>
      <c r="E135" s="684" t="s">
        <v>730</v>
      </c>
      <c r="F135" s="684" t="s">
        <v>731</v>
      </c>
      <c r="J135" s="685">
        <f>BK135</f>
        <v>0</v>
      </c>
      <c r="L135" s="673"/>
      <c r="M135" s="678"/>
      <c r="N135" s="679"/>
      <c r="O135" s="679"/>
      <c r="P135" s="680">
        <f>P136</f>
        <v>14.412976</v>
      </c>
      <c r="Q135" s="679"/>
      <c r="R135" s="680">
        <f>R136</f>
        <v>0</v>
      </c>
      <c r="S135" s="679"/>
      <c r="T135" s="681">
        <f>T136</f>
        <v>0</v>
      </c>
      <c r="AR135" s="675" t="s">
        <v>28</v>
      </c>
      <c r="AT135" s="682" t="s">
        <v>26</v>
      </c>
      <c r="AU135" s="682" t="s">
        <v>28</v>
      </c>
      <c r="AY135" s="675" t="s">
        <v>43</v>
      </c>
      <c r="BK135" s="683">
        <f>BK136</f>
        <v>0</v>
      </c>
    </row>
    <row r="136" spans="2:65" s="834" customFormat="1" ht="16.5" customHeight="1">
      <c r="B136" s="686"/>
      <c r="C136" s="687" t="s">
        <v>74</v>
      </c>
      <c r="D136" s="687" t="s">
        <v>44</v>
      </c>
      <c r="E136" s="688" t="s">
        <v>732</v>
      </c>
      <c r="F136" s="689" t="s">
        <v>733</v>
      </c>
      <c r="G136" s="690" t="s">
        <v>50</v>
      </c>
      <c r="H136" s="691">
        <v>43.942</v>
      </c>
      <c r="I136" s="692"/>
      <c r="J136" s="692">
        <f>ROUND(I136*H136,2)</f>
        <v>0</v>
      </c>
      <c r="K136" s="689" t="s">
        <v>481</v>
      </c>
      <c r="L136" s="624"/>
      <c r="M136" s="693" t="s">
        <v>0</v>
      </c>
      <c r="N136" s="694" t="s">
        <v>17</v>
      </c>
      <c r="O136" s="695">
        <v>0.32800000000000001</v>
      </c>
      <c r="P136" s="695">
        <f>O136*H136</f>
        <v>14.412976</v>
      </c>
      <c r="Q136" s="695">
        <v>0</v>
      </c>
      <c r="R136" s="695">
        <f>Q136*H136</f>
        <v>0</v>
      </c>
      <c r="S136" s="695">
        <v>0</v>
      </c>
      <c r="T136" s="696">
        <f>S136*H136</f>
        <v>0</v>
      </c>
      <c r="AR136" s="621" t="s">
        <v>45</v>
      </c>
      <c r="AT136" s="621" t="s">
        <v>44</v>
      </c>
      <c r="AU136" s="621" t="s">
        <v>29</v>
      </c>
      <c r="AY136" s="621" t="s">
        <v>43</v>
      </c>
      <c r="BE136" s="697">
        <f>IF(N136="základní",J136,0)</f>
        <v>0</v>
      </c>
      <c r="BF136" s="697">
        <f>IF(N136="snížená",J136,0)</f>
        <v>0</v>
      </c>
      <c r="BG136" s="697">
        <f>IF(N136="zákl. přenesená",J136,0)</f>
        <v>0</v>
      </c>
      <c r="BH136" s="697">
        <f>IF(N136="sníž. přenesená",J136,0)</f>
        <v>0</v>
      </c>
      <c r="BI136" s="697">
        <f>IF(N136="nulová",J136,0)</f>
        <v>0</v>
      </c>
      <c r="BJ136" s="621" t="s">
        <v>28</v>
      </c>
      <c r="BK136" s="697">
        <f>ROUND(I136*H136,2)</f>
        <v>0</v>
      </c>
      <c r="BL136" s="621" t="s">
        <v>45</v>
      </c>
      <c r="BM136" s="621" t="s">
        <v>847</v>
      </c>
    </row>
    <row r="137" spans="2:65" s="674" customFormat="1" ht="25.9" customHeight="1">
      <c r="B137" s="673"/>
      <c r="D137" s="675" t="s">
        <v>26</v>
      </c>
      <c r="E137" s="676" t="s">
        <v>387</v>
      </c>
      <c r="F137" s="676" t="s">
        <v>453</v>
      </c>
      <c r="J137" s="677">
        <f>BK137</f>
        <v>0</v>
      </c>
      <c r="L137" s="673"/>
      <c r="M137" s="678"/>
      <c r="N137" s="679"/>
      <c r="O137" s="679"/>
      <c r="P137" s="680">
        <f>P138+P142+P149+P159+P164+P170+P174+P178+P185+P192+P198+P203</f>
        <v>650.942767</v>
      </c>
      <c r="Q137" s="679"/>
      <c r="R137" s="680">
        <f>R138+R142+R149+R159+R164+R170+R174+R178+R185+R192+R198+R203</f>
        <v>14.838013649999999</v>
      </c>
      <c r="S137" s="679"/>
      <c r="T137" s="681">
        <f>T138+T142+T149+T159+T164+T170+T174+T178+T185+T192+T198+T203</f>
        <v>0</v>
      </c>
      <c r="AR137" s="675" t="s">
        <v>29</v>
      </c>
      <c r="AT137" s="682" t="s">
        <v>26</v>
      </c>
      <c r="AU137" s="682" t="s">
        <v>27</v>
      </c>
      <c r="AY137" s="675" t="s">
        <v>43</v>
      </c>
      <c r="BK137" s="683">
        <f>BK138+BK142+BK149+BK159+BK164+BK170+BK174+BK178+BK185+BK192+BK198+BK203</f>
        <v>0</v>
      </c>
    </row>
    <row r="138" spans="2:65" s="674" customFormat="1" ht="22.9" customHeight="1">
      <c r="B138" s="673"/>
      <c r="D138" s="675" t="s">
        <v>26</v>
      </c>
      <c r="E138" s="684" t="s">
        <v>454</v>
      </c>
      <c r="F138" s="684" t="s">
        <v>455</v>
      </c>
      <c r="J138" s="685">
        <f>BK138</f>
        <v>0</v>
      </c>
      <c r="L138" s="673"/>
      <c r="M138" s="678"/>
      <c r="N138" s="679"/>
      <c r="O138" s="679"/>
      <c r="P138" s="680">
        <f>SUM(P139:P141)</f>
        <v>0.145762</v>
      </c>
      <c r="Q138" s="679"/>
      <c r="R138" s="680">
        <f>SUM(R139:R141)</f>
        <v>7.1808000000000011E-3</v>
      </c>
      <c r="S138" s="679"/>
      <c r="T138" s="681">
        <f>SUM(T139:T141)</f>
        <v>0</v>
      </c>
      <c r="AR138" s="675" t="s">
        <v>29</v>
      </c>
      <c r="AT138" s="682" t="s">
        <v>26</v>
      </c>
      <c r="AU138" s="682" t="s">
        <v>28</v>
      </c>
      <c r="AY138" s="675" t="s">
        <v>43</v>
      </c>
      <c r="BK138" s="683">
        <f>SUM(BK139:BK141)</f>
        <v>0</v>
      </c>
    </row>
    <row r="139" spans="2:65" s="834" customFormat="1" ht="16.5" customHeight="1">
      <c r="B139" s="686"/>
      <c r="C139" s="687" t="s">
        <v>75</v>
      </c>
      <c r="D139" s="687" t="s">
        <v>44</v>
      </c>
      <c r="E139" s="688" t="s">
        <v>848</v>
      </c>
      <c r="F139" s="689" t="s">
        <v>849</v>
      </c>
      <c r="G139" s="690" t="s">
        <v>53</v>
      </c>
      <c r="H139" s="691">
        <v>2.2000000000000002</v>
      </c>
      <c r="I139" s="692"/>
      <c r="J139" s="692">
        <f>ROUND(I139*H139,2)</f>
        <v>0</v>
      </c>
      <c r="K139" s="689" t="s">
        <v>481</v>
      </c>
      <c r="L139" s="624"/>
      <c r="M139" s="693" t="s">
        <v>0</v>
      </c>
      <c r="N139" s="694" t="s">
        <v>17</v>
      </c>
      <c r="O139" s="695">
        <v>0.06</v>
      </c>
      <c r="P139" s="695">
        <f>O139*H139</f>
        <v>0.13200000000000001</v>
      </c>
      <c r="Q139" s="695">
        <v>0</v>
      </c>
      <c r="R139" s="695">
        <f>Q139*H139</f>
        <v>0</v>
      </c>
      <c r="S139" s="695">
        <v>0</v>
      </c>
      <c r="T139" s="696">
        <f>S139*H139</f>
        <v>0</v>
      </c>
      <c r="AR139" s="621" t="s">
        <v>60</v>
      </c>
      <c r="AT139" s="621" t="s">
        <v>44</v>
      </c>
      <c r="AU139" s="621" t="s">
        <v>29</v>
      </c>
      <c r="AY139" s="621" t="s">
        <v>43</v>
      </c>
      <c r="BE139" s="697">
        <f>IF(N139="základní",J139,0)</f>
        <v>0</v>
      </c>
      <c r="BF139" s="697">
        <f>IF(N139="snížená",J139,0)</f>
        <v>0</v>
      </c>
      <c r="BG139" s="697">
        <f>IF(N139="zákl. přenesená",J139,0)</f>
        <v>0</v>
      </c>
      <c r="BH139" s="697">
        <f>IF(N139="sníž. přenesená",J139,0)</f>
        <v>0</v>
      </c>
      <c r="BI139" s="697">
        <f>IF(N139="nulová",J139,0)</f>
        <v>0</v>
      </c>
      <c r="BJ139" s="621" t="s">
        <v>28</v>
      </c>
      <c r="BK139" s="697">
        <f>ROUND(I139*H139,2)</f>
        <v>0</v>
      </c>
      <c r="BL139" s="621" t="s">
        <v>60</v>
      </c>
      <c r="BM139" s="621" t="s">
        <v>850</v>
      </c>
    </row>
    <row r="140" spans="2:65" s="834" customFormat="1" ht="16.5" customHeight="1">
      <c r="B140" s="686"/>
      <c r="C140" s="703" t="s">
        <v>77</v>
      </c>
      <c r="D140" s="703" t="s">
        <v>67</v>
      </c>
      <c r="E140" s="704" t="s">
        <v>851</v>
      </c>
      <c r="F140" s="705" t="s">
        <v>852</v>
      </c>
      <c r="G140" s="706" t="s">
        <v>53</v>
      </c>
      <c r="H140" s="707">
        <v>2.2440000000000002</v>
      </c>
      <c r="I140" s="708"/>
      <c r="J140" s="708">
        <f>ROUND(I140*H140,2)</f>
        <v>0</v>
      </c>
      <c r="K140" s="705" t="s">
        <v>0</v>
      </c>
      <c r="L140" s="709"/>
      <c r="M140" s="710" t="s">
        <v>0</v>
      </c>
      <c r="N140" s="711" t="s">
        <v>17</v>
      </c>
      <c r="O140" s="695">
        <v>0</v>
      </c>
      <c r="P140" s="695">
        <f>O140*H140</f>
        <v>0</v>
      </c>
      <c r="Q140" s="695">
        <v>3.2000000000000002E-3</v>
      </c>
      <c r="R140" s="695">
        <f>Q140*H140</f>
        <v>7.1808000000000011E-3</v>
      </c>
      <c r="S140" s="695">
        <v>0</v>
      </c>
      <c r="T140" s="696">
        <f>S140*H140</f>
        <v>0</v>
      </c>
      <c r="AR140" s="621" t="s">
        <v>77</v>
      </c>
      <c r="AT140" s="621" t="s">
        <v>67</v>
      </c>
      <c r="AU140" s="621" t="s">
        <v>29</v>
      </c>
      <c r="AY140" s="621" t="s">
        <v>43</v>
      </c>
      <c r="BE140" s="697">
        <f>IF(N140="základní",J140,0)</f>
        <v>0</v>
      </c>
      <c r="BF140" s="697">
        <f>IF(N140="snížená",J140,0)</f>
        <v>0</v>
      </c>
      <c r="BG140" s="697">
        <f>IF(N140="zákl. přenesená",J140,0)</f>
        <v>0</v>
      </c>
      <c r="BH140" s="697">
        <f>IF(N140="sníž. přenesená",J140,0)</f>
        <v>0</v>
      </c>
      <c r="BI140" s="697">
        <f>IF(N140="nulová",J140,0)</f>
        <v>0</v>
      </c>
      <c r="BJ140" s="621" t="s">
        <v>28</v>
      </c>
      <c r="BK140" s="697">
        <f>ROUND(I140*H140,2)</f>
        <v>0</v>
      </c>
      <c r="BL140" s="621" t="s">
        <v>60</v>
      </c>
      <c r="BM140" s="621" t="s">
        <v>853</v>
      </c>
    </row>
    <row r="141" spans="2:65" s="834" customFormat="1" ht="16.5" customHeight="1">
      <c r="B141" s="686"/>
      <c r="C141" s="687" t="s">
        <v>78</v>
      </c>
      <c r="D141" s="687" t="s">
        <v>44</v>
      </c>
      <c r="E141" s="688" t="s">
        <v>854</v>
      </c>
      <c r="F141" s="689" t="s">
        <v>855</v>
      </c>
      <c r="G141" s="690" t="s">
        <v>50</v>
      </c>
      <c r="H141" s="691">
        <v>7.0000000000000001E-3</v>
      </c>
      <c r="I141" s="692"/>
      <c r="J141" s="692">
        <f>ROUND(I141*H141,2)</f>
        <v>0</v>
      </c>
      <c r="K141" s="689" t="s">
        <v>481</v>
      </c>
      <c r="L141" s="624"/>
      <c r="M141" s="693" t="s">
        <v>0</v>
      </c>
      <c r="N141" s="694" t="s">
        <v>17</v>
      </c>
      <c r="O141" s="695">
        <v>1.966</v>
      </c>
      <c r="P141" s="695">
        <f>O141*H141</f>
        <v>1.3762E-2</v>
      </c>
      <c r="Q141" s="695">
        <v>0</v>
      </c>
      <c r="R141" s="695">
        <f>Q141*H141</f>
        <v>0</v>
      </c>
      <c r="S141" s="695">
        <v>0</v>
      </c>
      <c r="T141" s="696">
        <f>S141*H141</f>
        <v>0</v>
      </c>
      <c r="AR141" s="621" t="s">
        <v>60</v>
      </c>
      <c r="AT141" s="621" t="s">
        <v>44</v>
      </c>
      <c r="AU141" s="621" t="s">
        <v>29</v>
      </c>
      <c r="AY141" s="621" t="s">
        <v>43</v>
      </c>
      <c r="BE141" s="697">
        <f>IF(N141="základní",J141,0)</f>
        <v>0</v>
      </c>
      <c r="BF141" s="697">
        <f>IF(N141="snížená",J141,0)</f>
        <v>0</v>
      </c>
      <c r="BG141" s="697">
        <f>IF(N141="zákl. přenesená",J141,0)</f>
        <v>0</v>
      </c>
      <c r="BH141" s="697">
        <f>IF(N141="sníž. přenesená",J141,0)</f>
        <v>0</v>
      </c>
      <c r="BI141" s="697">
        <f>IF(N141="nulová",J141,0)</f>
        <v>0</v>
      </c>
      <c r="BJ141" s="621" t="s">
        <v>28</v>
      </c>
      <c r="BK141" s="697">
        <f>ROUND(I141*H141,2)</f>
        <v>0</v>
      </c>
      <c r="BL141" s="621" t="s">
        <v>60</v>
      </c>
      <c r="BM141" s="621" t="s">
        <v>856</v>
      </c>
    </row>
    <row r="142" spans="2:65" s="674" customFormat="1" ht="22.9" customHeight="1">
      <c r="B142" s="673"/>
      <c r="D142" s="675" t="s">
        <v>26</v>
      </c>
      <c r="E142" s="684" t="s">
        <v>857</v>
      </c>
      <c r="F142" s="684" t="s">
        <v>858</v>
      </c>
      <c r="J142" s="685">
        <f>BK142</f>
        <v>0</v>
      </c>
      <c r="L142" s="673"/>
      <c r="M142" s="678"/>
      <c r="N142" s="679"/>
      <c r="O142" s="679"/>
      <c r="P142" s="680">
        <f>SUM(P143:P148)</f>
        <v>50.979357999999991</v>
      </c>
      <c r="Q142" s="679"/>
      <c r="R142" s="680">
        <f>SUM(R143:R148)</f>
        <v>1.9161022999999997</v>
      </c>
      <c r="S142" s="679"/>
      <c r="T142" s="681">
        <f>SUM(T143:T148)</f>
        <v>0</v>
      </c>
      <c r="AR142" s="675" t="s">
        <v>29</v>
      </c>
      <c r="AT142" s="682" t="s">
        <v>26</v>
      </c>
      <c r="AU142" s="682" t="s">
        <v>28</v>
      </c>
      <c r="AY142" s="675" t="s">
        <v>43</v>
      </c>
      <c r="BK142" s="683">
        <f>SUM(BK143:BK148)</f>
        <v>0</v>
      </c>
    </row>
    <row r="143" spans="2:65" s="834" customFormat="1" ht="16.5" customHeight="1">
      <c r="B143" s="686"/>
      <c r="C143" s="687" t="s">
        <v>79</v>
      </c>
      <c r="D143" s="687" t="s">
        <v>44</v>
      </c>
      <c r="E143" s="688" t="s">
        <v>859</v>
      </c>
      <c r="F143" s="689" t="s">
        <v>860</v>
      </c>
      <c r="G143" s="690" t="s">
        <v>76</v>
      </c>
      <c r="H143" s="691">
        <v>19.2</v>
      </c>
      <c r="I143" s="692"/>
      <c r="J143" s="692">
        <f t="shared" ref="J143:J148" si="20">ROUND(I143*H143,2)</f>
        <v>0</v>
      </c>
      <c r="K143" s="689" t="s">
        <v>0</v>
      </c>
      <c r="L143" s="624"/>
      <c r="M143" s="693" t="s">
        <v>0</v>
      </c>
      <c r="N143" s="694" t="s">
        <v>17</v>
      </c>
      <c r="O143" s="695">
        <v>0</v>
      </c>
      <c r="P143" s="695">
        <f t="shared" ref="P143:P148" si="21">O143*H143</f>
        <v>0</v>
      </c>
      <c r="Q143" s="695">
        <v>0</v>
      </c>
      <c r="R143" s="695">
        <f t="shared" ref="R143:R148" si="22">Q143*H143</f>
        <v>0</v>
      </c>
      <c r="S143" s="695">
        <v>0</v>
      </c>
      <c r="T143" s="696">
        <f t="shared" ref="T143:T148" si="23">S143*H143</f>
        <v>0</v>
      </c>
      <c r="AR143" s="621" t="s">
        <v>60</v>
      </c>
      <c r="AT143" s="621" t="s">
        <v>44</v>
      </c>
      <c r="AU143" s="621" t="s">
        <v>29</v>
      </c>
      <c r="AY143" s="621" t="s">
        <v>43</v>
      </c>
      <c r="BE143" s="697">
        <f t="shared" ref="BE143:BE148" si="24">IF(N143="základní",J143,0)</f>
        <v>0</v>
      </c>
      <c r="BF143" s="697">
        <f t="shared" ref="BF143:BF148" si="25">IF(N143="snížená",J143,0)</f>
        <v>0</v>
      </c>
      <c r="BG143" s="697">
        <f t="shared" ref="BG143:BG148" si="26">IF(N143="zákl. přenesená",J143,0)</f>
        <v>0</v>
      </c>
      <c r="BH143" s="697">
        <f t="shared" ref="BH143:BH148" si="27">IF(N143="sníž. přenesená",J143,0)</f>
        <v>0</v>
      </c>
      <c r="BI143" s="697">
        <f t="shared" ref="BI143:BI148" si="28">IF(N143="nulová",J143,0)</f>
        <v>0</v>
      </c>
      <c r="BJ143" s="621" t="s">
        <v>28</v>
      </c>
      <c r="BK143" s="697">
        <f t="shared" ref="BK143:BK148" si="29">ROUND(I143*H143,2)</f>
        <v>0</v>
      </c>
      <c r="BL143" s="621" t="s">
        <v>60</v>
      </c>
      <c r="BM143" s="621" t="s">
        <v>861</v>
      </c>
    </row>
    <row r="144" spans="2:65" s="834" customFormat="1" ht="16.5" customHeight="1">
      <c r="B144" s="686"/>
      <c r="C144" s="687" t="s">
        <v>80</v>
      </c>
      <c r="D144" s="687" t="s">
        <v>44</v>
      </c>
      <c r="E144" s="688" t="s">
        <v>862</v>
      </c>
      <c r="F144" s="689" t="s">
        <v>863</v>
      </c>
      <c r="G144" s="690" t="s">
        <v>53</v>
      </c>
      <c r="H144" s="691">
        <v>129.88999999999999</v>
      </c>
      <c r="I144" s="692"/>
      <c r="J144" s="692">
        <f t="shared" si="20"/>
        <v>0</v>
      </c>
      <c r="K144" s="689" t="s">
        <v>0</v>
      </c>
      <c r="L144" s="624"/>
      <c r="M144" s="693" t="s">
        <v>0</v>
      </c>
      <c r="N144" s="694" t="s">
        <v>17</v>
      </c>
      <c r="O144" s="695">
        <v>0.13500000000000001</v>
      </c>
      <c r="P144" s="695">
        <f t="shared" si="21"/>
        <v>17.535149999999998</v>
      </c>
      <c r="Q144" s="695">
        <v>0</v>
      </c>
      <c r="R144" s="695">
        <f t="shared" si="22"/>
        <v>0</v>
      </c>
      <c r="S144" s="695">
        <v>0</v>
      </c>
      <c r="T144" s="696">
        <f t="shared" si="23"/>
        <v>0</v>
      </c>
      <c r="AR144" s="621" t="s">
        <v>60</v>
      </c>
      <c r="AT144" s="621" t="s">
        <v>44</v>
      </c>
      <c r="AU144" s="621" t="s">
        <v>29</v>
      </c>
      <c r="AY144" s="621" t="s">
        <v>43</v>
      </c>
      <c r="BE144" s="697">
        <f t="shared" si="24"/>
        <v>0</v>
      </c>
      <c r="BF144" s="697">
        <f t="shared" si="25"/>
        <v>0</v>
      </c>
      <c r="BG144" s="697">
        <f t="shared" si="26"/>
        <v>0</v>
      </c>
      <c r="BH144" s="697">
        <f t="shared" si="27"/>
        <v>0</v>
      </c>
      <c r="BI144" s="697">
        <f t="shared" si="28"/>
        <v>0</v>
      </c>
      <c r="BJ144" s="621" t="s">
        <v>28</v>
      </c>
      <c r="BK144" s="697">
        <f t="shared" si="29"/>
        <v>0</v>
      </c>
      <c r="BL144" s="621" t="s">
        <v>60</v>
      </c>
      <c r="BM144" s="621" t="s">
        <v>864</v>
      </c>
    </row>
    <row r="145" spans="2:65" s="834" customFormat="1" ht="16.5" customHeight="1">
      <c r="B145" s="686"/>
      <c r="C145" s="703" t="s">
        <v>81</v>
      </c>
      <c r="D145" s="703" t="s">
        <v>67</v>
      </c>
      <c r="E145" s="704" t="s">
        <v>865</v>
      </c>
      <c r="F145" s="705" t="s">
        <v>866</v>
      </c>
      <c r="G145" s="706" t="s">
        <v>704</v>
      </c>
      <c r="H145" s="707">
        <v>0.161</v>
      </c>
      <c r="I145" s="708"/>
      <c r="J145" s="708">
        <f t="shared" si="20"/>
        <v>0</v>
      </c>
      <c r="K145" s="705" t="s">
        <v>481</v>
      </c>
      <c r="L145" s="709"/>
      <c r="M145" s="710" t="s">
        <v>0</v>
      </c>
      <c r="N145" s="711" t="s">
        <v>17</v>
      </c>
      <c r="O145" s="695">
        <v>0</v>
      </c>
      <c r="P145" s="695">
        <f t="shared" si="21"/>
        <v>0</v>
      </c>
      <c r="Q145" s="695">
        <v>0.55000000000000004</v>
      </c>
      <c r="R145" s="695">
        <f t="shared" si="22"/>
        <v>8.8550000000000004E-2</v>
      </c>
      <c r="S145" s="695">
        <v>0</v>
      </c>
      <c r="T145" s="696">
        <f t="shared" si="23"/>
        <v>0</v>
      </c>
      <c r="AR145" s="621" t="s">
        <v>77</v>
      </c>
      <c r="AT145" s="621" t="s">
        <v>67</v>
      </c>
      <c r="AU145" s="621" t="s">
        <v>29</v>
      </c>
      <c r="AY145" s="621" t="s">
        <v>43</v>
      </c>
      <c r="BE145" s="697">
        <f t="shared" si="24"/>
        <v>0</v>
      </c>
      <c r="BF145" s="697">
        <f t="shared" si="25"/>
        <v>0</v>
      </c>
      <c r="BG145" s="697">
        <f t="shared" si="26"/>
        <v>0</v>
      </c>
      <c r="BH145" s="697">
        <f t="shared" si="27"/>
        <v>0</v>
      </c>
      <c r="BI145" s="697">
        <f t="shared" si="28"/>
        <v>0</v>
      </c>
      <c r="BJ145" s="621" t="s">
        <v>28</v>
      </c>
      <c r="BK145" s="697">
        <f t="shared" si="29"/>
        <v>0</v>
      </c>
      <c r="BL145" s="621" t="s">
        <v>60</v>
      </c>
      <c r="BM145" s="621" t="s">
        <v>867</v>
      </c>
    </row>
    <row r="146" spans="2:65" s="834" customFormat="1" ht="16.5" customHeight="1">
      <c r="B146" s="686"/>
      <c r="C146" s="687" t="s">
        <v>82</v>
      </c>
      <c r="D146" s="687" t="s">
        <v>44</v>
      </c>
      <c r="E146" s="688" t="s">
        <v>868</v>
      </c>
      <c r="F146" s="689" t="s">
        <v>869</v>
      </c>
      <c r="G146" s="690" t="s">
        <v>53</v>
      </c>
      <c r="H146" s="691">
        <v>129.88999999999999</v>
      </c>
      <c r="I146" s="692"/>
      <c r="J146" s="692">
        <f t="shared" si="20"/>
        <v>0</v>
      </c>
      <c r="K146" s="689" t="s">
        <v>481</v>
      </c>
      <c r="L146" s="624"/>
      <c r="M146" s="693" t="s">
        <v>0</v>
      </c>
      <c r="N146" s="694" t="s">
        <v>17</v>
      </c>
      <c r="O146" s="695">
        <v>0.23</v>
      </c>
      <c r="P146" s="695">
        <f t="shared" si="21"/>
        <v>29.874699999999997</v>
      </c>
      <c r="Q146" s="695">
        <v>1.388E-2</v>
      </c>
      <c r="R146" s="695">
        <f t="shared" si="22"/>
        <v>1.8028731999999998</v>
      </c>
      <c r="S146" s="695">
        <v>0</v>
      </c>
      <c r="T146" s="696">
        <f t="shared" si="23"/>
        <v>0</v>
      </c>
      <c r="AR146" s="621" t="s">
        <v>60</v>
      </c>
      <c r="AT146" s="621" t="s">
        <v>44</v>
      </c>
      <c r="AU146" s="621" t="s">
        <v>29</v>
      </c>
      <c r="AY146" s="621" t="s">
        <v>43</v>
      </c>
      <c r="BE146" s="697">
        <f t="shared" si="24"/>
        <v>0</v>
      </c>
      <c r="BF146" s="697">
        <f t="shared" si="25"/>
        <v>0</v>
      </c>
      <c r="BG146" s="697">
        <f t="shared" si="26"/>
        <v>0</v>
      </c>
      <c r="BH146" s="697">
        <f t="shared" si="27"/>
        <v>0</v>
      </c>
      <c r="BI146" s="697">
        <f t="shared" si="28"/>
        <v>0</v>
      </c>
      <c r="BJ146" s="621" t="s">
        <v>28</v>
      </c>
      <c r="BK146" s="697">
        <f t="shared" si="29"/>
        <v>0</v>
      </c>
      <c r="BL146" s="621" t="s">
        <v>60</v>
      </c>
      <c r="BM146" s="621" t="s">
        <v>870</v>
      </c>
    </row>
    <row r="147" spans="2:65" s="834" customFormat="1" ht="16.5" customHeight="1">
      <c r="B147" s="686"/>
      <c r="C147" s="687" t="s">
        <v>83</v>
      </c>
      <c r="D147" s="687" t="s">
        <v>44</v>
      </c>
      <c r="E147" s="688" t="s">
        <v>871</v>
      </c>
      <c r="F147" s="689" t="s">
        <v>872</v>
      </c>
      <c r="G147" s="690" t="s">
        <v>53</v>
      </c>
      <c r="H147" s="691">
        <v>129.88999999999999</v>
      </c>
      <c r="I147" s="692"/>
      <c r="J147" s="692">
        <f t="shared" si="20"/>
        <v>0</v>
      </c>
      <c r="K147" s="689" t="s">
        <v>481</v>
      </c>
      <c r="L147" s="624"/>
      <c r="M147" s="693" t="s">
        <v>0</v>
      </c>
      <c r="N147" s="694" t="s">
        <v>17</v>
      </c>
      <c r="O147" s="695">
        <v>0</v>
      </c>
      <c r="P147" s="695">
        <f t="shared" si="21"/>
        <v>0</v>
      </c>
      <c r="Q147" s="695">
        <v>1.9000000000000001E-4</v>
      </c>
      <c r="R147" s="695">
        <f t="shared" si="22"/>
        <v>2.4679099999999999E-2</v>
      </c>
      <c r="S147" s="695">
        <v>0</v>
      </c>
      <c r="T147" s="696">
        <f t="shared" si="23"/>
        <v>0</v>
      </c>
      <c r="AR147" s="621" t="s">
        <v>60</v>
      </c>
      <c r="AT147" s="621" t="s">
        <v>44</v>
      </c>
      <c r="AU147" s="621" t="s">
        <v>29</v>
      </c>
      <c r="AY147" s="621" t="s">
        <v>43</v>
      </c>
      <c r="BE147" s="697">
        <f t="shared" si="24"/>
        <v>0</v>
      </c>
      <c r="BF147" s="697">
        <f t="shared" si="25"/>
        <v>0</v>
      </c>
      <c r="BG147" s="697">
        <f t="shared" si="26"/>
        <v>0</v>
      </c>
      <c r="BH147" s="697">
        <f t="shared" si="27"/>
        <v>0</v>
      </c>
      <c r="BI147" s="697">
        <f t="shared" si="28"/>
        <v>0</v>
      </c>
      <c r="BJ147" s="621" t="s">
        <v>28</v>
      </c>
      <c r="BK147" s="697">
        <f t="shared" si="29"/>
        <v>0</v>
      </c>
      <c r="BL147" s="621" t="s">
        <v>60</v>
      </c>
      <c r="BM147" s="621" t="s">
        <v>873</v>
      </c>
    </row>
    <row r="148" spans="2:65" s="834" customFormat="1" ht="16.5" customHeight="1">
      <c r="B148" s="686"/>
      <c r="C148" s="687" t="s">
        <v>84</v>
      </c>
      <c r="D148" s="687" t="s">
        <v>44</v>
      </c>
      <c r="E148" s="688" t="s">
        <v>874</v>
      </c>
      <c r="F148" s="689" t="s">
        <v>875</v>
      </c>
      <c r="G148" s="690" t="s">
        <v>50</v>
      </c>
      <c r="H148" s="691">
        <v>1.9159999999999999</v>
      </c>
      <c r="I148" s="692"/>
      <c r="J148" s="692">
        <f t="shared" si="20"/>
        <v>0</v>
      </c>
      <c r="K148" s="689" t="s">
        <v>481</v>
      </c>
      <c r="L148" s="624"/>
      <c r="M148" s="693" t="s">
        <v>0</v>
      </c>
      <c r="N148" s="694" t="s">
        <v>17</v>
      </c>
      <c r="O148" s="695">
        <v>1.863</v>
      </c>
      <c r="P148" s="695">
        <f t="shared" si="21"/>
        <v>3.5695079999999999</v>
      </c>
      <c r="Q148" s="695">
        <v>0</v>
      </c>
      <c r="R148" s="695">
        <f t="shared" si="22"/>
        <v>0</v>
      </c>
      <c r="S148" s="695">
        <v>0</v>
      </c>
      <c r="T148" s="696">
        <f t="shared" si="23"/>
        <v>0</v>
      </c>
      <c r="AR148" s="621" t="s">
        <v>60</v>
      </c>
      <c r="AT148" s="621" t="s">
        <v>44</v>
      </c>
      <c r="AU148" s="621" t="s">
        <v>29</v>
      </c>
      <c r="AY148" s="621" t="s">
        <v>43</v>
      </c>
      <c r="BE148" s="697">
        <f t="shared" si="24"/>
        <v>0</v>
      </c>
      <c r="BF148" s="697">
        <f t="shared" si="25"/>
        <v>0</v>
      </c>
      <c r="BG148" s="697">
        <f t="shared" si="26"/>
        <v>0</v>
      </c>
      <c r="BH148" s="697">
        <f t="shared" si="27"/>
        <v>0</v>
      </c>
      <c r="BI148" s="697">
        <f t="shared" si="28"/>
        <v>0</v>
      </c>
      <c r="BJ148" s="621" t="s">
        <v>28</v>
      </c>
      <c r="BK148" s="697">
        <f t="shared" si="29"/>
        <v>0</v>
      </c>
      <c r="BL148" s="621" t="s">
        <v>60</v>
      </c>
      <c r="BM148" s="621" t="s">
        <v>876</v>
      </c>
    </row>
    <row r="149" spans="2:65" s="674" customFormat="1" ht="22.9" customHeight="1">
      <c r="B149" s="673"/>
      <c r="D149" s="675" t="s">
        <v>26</v>
      </c>
      <c r="E149" s="684" t="s">
        <v>735</v>
      </c>
      <c r="F149" s="684" t="s">
        <v>736</v>
      </c>
      <c r="J149" s="685">
        <f>BK149</f>
        <v>0</v>
      </c>
      <c r="L149" s="673"/>
      <c r="M149" s="678"/>
      <c r="N149" s="679"/>
      <c r="O149" s="679"/>
      <c r="P149" s="680">
        <f>SUM(P150:P158)</f>
        <v>147.22044299999999</v>
      </c>
      <c r="Q149" s="679"/>
      <c r="R149" s="680">
        <f>SUM(R150:R158)</f>
        <v>2.3906961399999997</v>
      </c>
      <c r="S149" s="679"/>
      <c r="T149" s="681">
        <f>SUM(T150:T158)</f>
        <v>0</v>
      </c>
      <c r="AR149" s="675" t="s">
        <v>29</v>
      </c>
      <c r="AT149" s="682" t="s">
        <v>26</v>
      </c>
      <c r="AU149" s="682" t="s">
        <v>28</v>
      </c>
      <c r="AY149" s="675" t="s">
        <v>43</v>
      </c>
      <c r="BK149" s="683">
        <f>SUM(BK150:BK158)</f>
        <v>0</v>
      </c>
    </row>
    <row r="150" spans="2:65" s="834" customFormat="1" ht="16.5" customHeight="1">
      <c r="B150" s="686"/>
      <c r="C150" s="687" t="s">
        <v>88</v>
      </c>
      <c r="D150" s="687" t="s">
        <v>44</v>
      </c>
      <c r="E150" s="688" t="s">
        <v>1375</v>
      </c>
      <c r="F150" s="689" t="s">
        <v>1376</v>
      </c>
      <c r="G150" s="690" t="s">
        <v>53</v>
      </c>
      <c r="H150" s="691">
        <v>0.73499999999999999</v>
      </c>
      <c r="I150" s="692"/>
      <c r="J150" s="692">
        <f t="shared" ref="J150:J158" si="30">ROUND(I150*H150,2)</f>
        <v>0</v>
      </c>
      <c r="K150" s="689" t="s">
        <v>0</v>
      </c>
      <c r="L150" s="624"/>
      <c r="M150" s="693" t="s">
        <v>0</v>
      </c>
      <c r="N150" s="694" t="s">
        <v>17</v>
      </c>
      <c r="O150" s="695">
        <v>0.999</v>
      </c>
      <c r="P150" s="695">
        <f t="shared" ref="P150:P158" si="31">O150*H150</f>
        <v>0.73426499999999995</v>
      </c>
      <c r="Q150" s="695">
        <v>2.478E-2</v>
      </c>
      <c r="R150" s="695">
        <f t="shared" ref="R150:R158" si="32">Q150*H150</f>
        <v>1.8213299999999998E-2</v>
      </c>
      <c r="S150" s="695">
        <v>0</v>
      </c>
      <c r="T150" s="696">
        <f t="shared" ref="T150:T158" si="33">S150*H150</f>
        <v>0</v>
      </c>
      <c r="AR150" s="621" t="s">
        <v>60</v>
      </c>
      <c r="AT150" s="621" t="s">
        <v>44</v>
      </c>
      <c r="AU150" s="621" t="s">
        <v>29</v>
      </c>
      <c r="AY150" s="621" t="s">
        <v>43</v>
      </c>
      <c r="BE150" s="697">
        <f t="shared" ref="BE150:BE158" si="34">IF(N150="základní",J150,0)</f>
        <v>0</v>
      </c>
      <c r="BF150" s="697">
        <f t="shared" ref="BF150:BF158" si="35">IF(N150="snížená",J150,0)</f>
        <v>0</v>
      </c>
      <c r="BG150" s="697">
        <f t="shared" ref="BG150:BG158" si="36">IF(N150="zákl. přenesená",J150,0)</f>
        <v>0</v>
      </c>
      <c r="BH150" s="697">
        <f t="shared" ref="BH150:BH158" si="37">IF(N150="sníž. přenesená",J150,0)</f>
        <v>0</v>
      </c>
      <c r="BI150" s="697">
        <f t="shared" ref="BI150:BI158" si="38">IF(N150="nulová",J150,0)</f>
        <v>0</v>
      </c>
      <c r="BJ150" s="621" t="s">
        <v>28</v>
      </c>
      <c r="BK150" s="697">
        <f t="shared" ref="BK150:BK158" si="39">ROUND(I150*H150,2)</f>
        <v>0</v>
      </c>
      <c r="BL150" s="621" t="s">
        <v>60</v>
      </c>
      <c r="BM150" s="621" t="s">
        <v>1377</v>
      </c>
    </row>
    <row r="151" spans="2:65" s="834" customFormat="1" ht="16.5" customHeight="1">
      <c r="B151" s="686"/>
      <c r="C151" s="687" t="s">
        <v>89</v>
      </c>
      <c r="D151" s="687" t="s">
        <v>44</v>
      </c>
      <c r="E151" s="688" t="s">
        <v>1378</v>
      </c>
      <c r="F151" s="689" t="s">
        <v>1379</v>
      </c>
      <c r="G151" s="690" t="s">
        <v>53</v>
      </c>
      <c r="H151" s="691">
        <v>2.532</v>
      </c>
      <c r="I151" s="692"/>
      <c r="J151" s="692">
        <f t="shared" si="30"/>
        <v>0</v>
      </c>
      <c r="K151" s="689" t="s">
        <v>485</v>
      </c>
      <c r="L151" s="624"/>
      <c r="M151" s="693" t="s">
        <v>0</v>
      </c>
      <c r="N151" s="694" t="s">
        <v>17</v>
      </c>
      <c r="O151" s="695">
        <v>0.999</v>
      </c>
      <c r="P151" s="695">
        <f t="shared" si="31"/>
        <v>2.529468</v>
      </c>
      <c r="Q151" s="695">
        <v>2.793E-2</v>
      </c>
      <c r="R151" s="695">
        <f t="shared" si="32"/>
        <v>7.0718760000000006E-2</v>
      </c>
      <c r="S151" s="695">
        <v>0</v>
      </c>
      <c r="T151" s="696">
        <f t="shared" si="33"/>
        <v>0</v>
      </c>
      <c r="AR151" s="621" t="s">
        <v>60</v>
      </c>
      <c r="AT151" s="621" t="s">
        <v>44</v>
      </c>
      <c r="AU151" s="621" t="s">
        <v>29</v>
      </c>
      <c r="AY151" s="621" t="s">
        <v>43</v>
      </c>
      <c r="BE151" s="697">
        <f t="shared" si="34"/>
        <v>0</v>
      </c>
      <c r="BF151" s="697">
        <f t="shared" si="35"/>
        <v>0</v>
      </c>
      <c r="BG151" s="697">
        <f t="shared" si="36"/>
        <v>0</v>
      </c>
      <c r="BH151" s="697">
        <f t="shared" si="37"/>
        <v>0</v>
      </c>
      <c r="BI151" s="697">
        <f t="shared" si="38"/>
        <v>0</v>
      </c>
      <c r="BJ151" s="621" t="s">
        <v>28</v>
      </c>
      <c r="BK151" s="697">
        <f t="shared" si="39"/>
        <v>0</v>
      </c>
      <c r="BL151" s="621" t="s">
        <v>60</v>
      </c>
      <c r="BM151" s="621" t="s">
        <v>1380</v>
      </c>
    </row>
    <row r="152" spans="2:65" s="834" customFormat="1" ht="16.5" customHeight="1">
      <c r="B152" s="686"/>
      <c r="C152" s="687" t="s">
        <v>90</v>
      </c>
      <c r="D152" s="687" t="s">
        <v>44</v>
      </c>
      <c r="E152" s="688" t="s">
        <v>737</v>
      </c>
      <c r="F152" s="689" t="s">
        <v>877</v>
      </c>
      <c r="G152" s="690" t="s">
        <v>53</v>
      </c>
      <c r="H152" s="691">
        <v>26.161999999999999</v>
      </c>
      <c r="I152" s="692"/>
      <c r="J152" s="692">
        <f t="shared" si="30"/>
        <v>0</v>
      </c>
      <c r="K152" s="689" t="s">
        <v>481</v>
      </c>
      <c r="L152" s="624"/>
      <c r="M152" s="693" t="s">
        <v>0</v>
      </c>
      <c r="N152" s="694" t="s">
        <v>17</v>
      </c>
      <c r="O152" s="695">
        <v>0.80900000000000005</v>
      </c>
      <c r="P152" s="695">
        <f t="shared" si="31"/>
        <v>21.165058000000002</v>
      </c>
      <c r="Q152" s="695">
        <v>1.5180000000000001E-2</v>
      </c>
      <c r="R152" s="695">
        <f t="shared" si="32"/>
        <v>0.39713915999999999</v>
      </c>
      <c r="S152" s="695">
        <v>0</v>
      </c>
      <c r="T152" s="696">
        <f t="shared" si="33"/>
        <v>0</v>
      </c>
      <c r="AR152" s="621" t="s">
        <v>60</v>
      </c>
      <c r="AT152" s="621" t="s">
        <v>44</v>
      </c>
      <c r="AU152" s="621" t="s">
        <v>29</v>
      </c>
      <c r="AY152" s="621" t="s">
        <v>43</v>
      </c>
      <c r="BE152" s="697">
        <f t="shared" si="34"/>
        <v>0</v>
      </c>
      <c r="BF152" s="697">
        <f t="shared" si="35"/>
        <v>0</v>
      </c>
      <c r="BG152" s="697">
        <f t="shared" si="36"/>
        <v>0</v>
      </c>
      <c r="BH152" s="697">
        <f t="shared" si="37"/>
        <v>0</v>
      </c>
      <c r="BI152" s="697">
        <f t="shared" si="38"/>
        <v>0</v>
      </c>
      <c r="BJ152" s="621" t="s">
        <v>28</v>
      </c>
      <c r="BK152" s="697">
        <f t="shared" si="39"/>
        <v>0</v>
      </c>
      <c r="BL152" s="621" t="s">
        <v>60</v>
      </c>
      <c r="BM152" s="621" t="s">
        <v>878</v>
      </c>
    </row>
    <row r="153" spans="2:65" s="834" customFormat="1" ht="16.5" customHeight="1">
      <c r="B153" s="686"/>
      <c r="C153" s="687" t="s">
        <v>91</v>
      </c>
      <c r="D153" s="687" t="s">
        <v>44</v>
      </c>
      <c r="E153" s="688" t="s">
        <v>879</v>
      </c>
      <c r="F153" s="689" t="s">
        <v>880</v>
      </c>
      <c r="G153" s="690" t="s">
        <v>53</v>
      </c>
      <c r="H153" s="691">
        <v>56.244</v>
      </c>
      <c r="I153" s="692"/>
      <c r="J153" s="692">
        <f t="shared" si="30"/>
        <v>0</v>
      </c>
      <c r="K153" s="689" t="s">
        <v>481</v>
      </c>
      <c r="L153" s="624"/>
      <c r="M153" s="693" t="s">
        <v>0</v>
      </c>
      <c r="N153" s="694" t="s">
        <v>17</v>
      </c>
      <c r="O153" s="695">
        <v>0.96799999999999997</v>
      </c>
      <c r="P153" s="695">
        <f t="shared" si="31"/>
        <v>54.444192000000001</v>
      </c>
      <c r="Q153" s="695">
        <v>1.223E-2</v>
      </c>
      <c r="R153" s="695">
        <f t="shared" si="32"/>
        <v>0.68786411999999997</v>
      </c>
      <c r="S153" s="695">
        <v>0</v>
      </c>
      <c r="T153" s="696">
        <f t="shared" si="33"/>
        <v>0</v>
      </c>
      <c r="AR153" s="621" t="s">
        <v>60</v>
      </c>
      <c r="AT153" s="621" t="s">
        <v>44</v>
      </c>
      <c r="AU153" s="621" t="s">
        <v>29</v>
      </c>
      <c r="AY153" s="621" t="s">
        <v>43</v>
      </c>
      <c r="BE153" s="697">
        <f t="shared" si="34"/>
        <v>0</v>
      </c>
      <c r="BF153" s="697">
        <f t="shared" si="35"/>
        <v>0</v>
      </c>
      <c r="BG153" s="697">
        <f t="shared" si="36"/>
        <v>0</v>
      </c>
      <c r="BH153" s="697">
        <f t="shared" si="37"/>
        <v>0</v>
      </c>
      <c r="BI153" s="697">
        <f t="shared" si="38"/>
        <v>0</v>
      </c>
      <c r="BJ153" s="621" t="s">
        <v>28</v>
      </c>
      <c r="BK153" s="697">
        <f t="shared" si="39"/>
        <v>0</v>
      </c>
      <c r="BL153" s="621" t="s">
        <v>60</v>
      </c>
      <c r="BM153" s="621" t="s">
        <v>881</v>
      </c>
    </row>
    <row r="154" spans="2:65" s="834" customFormat="1" ht="16.5" customHeight="1">
      <c r="B154" s="686"/>
      <c r="C154" s="687" t="s">
        <v>92</v>
      </c>
      <c r="D154" s="687" t="s">
        <v>44</v>
      </c>
      <c r="E154" s="688" t="s">
        <v>1381</v>
      </c>
      <c r="F154" s="689" t="s">
        <v>1382</v>
      </c>
      <c r="G154" s="690" t="s">
        <v>53</v>
      </c>
      <c r="H154" s="691">
        <v>13.56</v>
      </c>
      <c r="I154" s="692"/>
      <c r="J154" s="692">
        <f t="shared" si="30"/>
        <v>0</v>
      </c>
      <c r="K154" s="689" t="s">
        <v>481</v>
      </c>
      <c r="L154" s="624"/>
      <c r="M154" s="693" t="s">
        <v>0</v>
      </c>
      <c r="N154" s="694" t="s">
        <v>17</v>
      </c>
      <c r="O154" s="695">
        <v>1.22</v>
      </c>
      <c r="P154" s="695">
        <f t="shared" si="31"/>
        <v>16.543199999999999</v>
      </c>
      <c r="Q154" s="695">
        <v>2.9229999999999999E-2</v>
      </c>
      <c r="R154" s="695">
        <f t="shared" si="32"/>
        <v>0.39635880000000001</v>
      </c>
      <c r="S154" s="695">
        <v>0</v>
      </c>
      <c r="T154" s="696">
        <f t="shared" si="33"/>
        <v>0</v>
      </c>
      <c r="AR154" s="621" t="s">
        <v>60</v>
      </c>
      <c r="AT154" s="621" t="s">
        <v>44</v>
      </c>
      <c r="AU154" s="621" t="s">
        <v>29</v>
      </c>
      <c r="AY154" s="621" t="s">
        <v>43</v>
      </c>
      <c r="BE154" s="697">
        <f t="shared" si="34"/>
        <v>0</v>
      </c>
      <c r="BF154" s="697">
        <f t="shared" si="35"/>
        <v>0</v>
      </c>
      <c r="BG154" s="697">
        <f t="shared" si="36"/>
        <v>0</v>
      </c>
      <c r="BH154" s="697">
        <f t="shared" si="37"/>
        <v>0</v>
      </c>
      <c r="BI154" s="697">
        <f t="shared" si="38"/>
        <v>0</v>
      </c>
      <c r="BJ154" s="621" t="s">
        <v>28</v>
      </c>
      <c r="BK154" s="697">
        <f t="shared" si="39"/>
        <v>0</v>
      </c>
      <c r="BL154" s="621" t="s">
        <v>60</v>
      </c>
      <c r="BM154" s="621" t="s">
        <v>1383</v>
      </c>
    </row>
    <row r="155" spans="2:65" s="834" customFormat="1" ht="16.5" customHeight="1">
      <c r="B155" s="686"/>
      <c r="C155" s="687" t="s">
        <v>93</v>
      </c>
      <c r="D155" s="687" t="s">
        <v>44</v>
      </c>
      <c r="E155" s="688" t="s">
        <v>882</v>
      </c>
      <c r="F155" s="689" t="s">
        <v>883</v>
      </c>
      <c r="G155" s="690" t="s">
        <v>53</v>
      </c>
      <c r="H155" s="691">
        <v>83.8</v>
      </c>
      <c r="I155" s="692"/>
      <c r="J155" s="692">
        <f t="shared" si="30"/>
        <v>0</v>
      </c>
      <c r="K155" s="689" t="s">
        <v>485</v>
      </c>
      <c r="L155" s="624"/>
      <c r="M155" s="693" t="s">
        <v>0</v>
      </c>
      <c r="N155" s="694" t="s">
        <v>17</v>
      </c>
      <c r="O155" s="695">
        <v>0.54800000000000004</v>
      </c>
      <c r="P155" s="695">
        <f t="shared" si="31"/>
        <v>45.922400000000003</v>
      </c>
      <c r="Q155" s="695">
        <v>1.39E-3</v>
      </c>
      <c r="R155" s="695">
        <f t="shared" si="32"/>
        <v>0.11648199999999999</v>
      </c>
      <c r="S155" s="695">
        <v>0</v>
      </c>
      <c r="T155" s="696">
        <f t="shared" si="33"/>
        <v>0</v>
      </c>
      <c r="AR155" s="621" t="s">
        <v>60</v>
      </c>
      <c r="AT155" s="621" t="s">
        <v>44</v>
      </c>
      <c r="AU155" s="621" t="s">
        <v>29</v>
      </c>
      <c r="AY155" s="621" t="s">
        <v>43</v>
      </c>
      <c r="BE155" s="697">
        <f t="shared" si="34"/>
        <v>0</v>
      </c>
      <c r="BF155" s="697">
        <f t="shared" si="35"/>
        <v>0</v>
      </c>
      <c r="BG155" s="697">
        <f t="shared" si="36"/>
        <v>0</v>
      </c>
      <c r="BH155" s="697">
        <f t="shared" si="37"/>
        <v>0</v>
      </c>
      <c r="BI155" s="697">
        <f t="shared" si="38"/>
        <v>0</v>
      </c>
      <c r="BJ155" s="621" t="s">
        <v>28</v>
      </c>
      <c r="BK155" s="697">
        <f t="shared" si="39"/>
        <v>0</v>
      </c>
      <c r="BL155" s="621" t="s">
        <v>60</v>
      </c>
      <c r="BM155" s="621" t="s">
        <v>884</v>
      </c>
    </row>
    <row r="156" spans="2:65" s="834" customFormat="1" ht="16.5" customHeight="1">
      <c r="B156" s="686"/>
      <c r="C156" s="703" t="s">
        <v>95</v>
      </c>
      <c r="D156" s="703" t="s">
        <v>67</v>
      </c>
      <c r="E156" s="704" t="s">
        <v>885</v>
      </c>
      <c r="F156" s="705" t="s">
        <v>886</v>
      </c>
      <c r="G156" s="706" t="s">
        <v>53</v>
      </c>
      <c r="H156" s="707">
        <v>87.99</v>
      </c>
      <c r="I156" s="708"/>
      <c r="J156" s="708">
        <f t="shared" si="30"/>
        <v>0</v>
      </c>
      <c r="K156" s="705" t="s">
        <v>485</v>
      </c>
      <c r="L156" s="709"/>
      <c r="M156" s="710" t="s">
        <v>0</v>
      </c>
      <c r="N156" s="711" t="s">
        <v>17</v>
      </c>
      <c r="O156" s="695">
        <v>0</v>
      </c>
      <c r="P156" s="695">
        <f t="shared" si="31"/>
        <v>0</v>
      </c>
      <c r="Q156" s="695">
        <v>8.0000000000000002E-3</v>
      </c>
      <c r="R156" s="695">
        <f t="shared" si="32"/>
        <v>0.70391999999999999</v>
      </c>
      <c r="S156" s="695">
        <v>0</v>
      </c>
      <c r="T156" s="696">
        <f t="shared" si="33"/>
        <v>0</v>
      </c>
      <c r="AR156" s="621" t="s">
        <v>77</v>
      </c>
      <c r="AT156" s="621" t="s">
        <v>67</v>
      </c>
      <c r="AU156" s="621" t="s">
        <v>29</v>
      </c>
      <c r="AY156" s="621" t="s">
        <v>43</v>
      </c>
      <c r="BE156" s="697">
        <f t="shared" si="34"/>
        <v>0</v>
      </c>
      <c r="BF156" s="697">
        <f t="shared" si="35"/>
        <v>0</v>
      </c>
      <c r="BG156" s="697">
        <f t="shared" si="36"/>
        <v>0</v>
      </c>
      <c r="BH156" s="697">
        <f t="shared" si="37"/>
        <v>0</v>
      </c>
      <c r="BI156" s="697">
        <f t="shared" si="38"/>
        <v>0</v>
      </c>
      <c r="BJ156" s="621" t="s">
        <v>28</v>
      </c>
      <c r="BK156" s="697">
        <f t="shared" si="39"/>
        <v>0</v>
      </c>
      <c r="BL156" s="621" t="s">
        <v>60</v>
      </c>
      <c r="BM156" s="621" t="s">
        <v>887</v>
      </c>
    </row>
    <row r="157" spans="2:65" s="834" customFormat="1" ht="16.5" customHeight="1">
      <c r="B157" s="686"/>
      <c r="C157" s="687" t="s">
        <v>96</v>
      </c>
      <c r="D157" s="687" t="s">
        <v>44</v>
      </c>
      <c r="E157" s="688" t="s">
        <v>888</v>
      </c>
      <c r="F157" s="689" t="s">
        <v>889</v>
      </c>
      <c r="G157" s="690" t="s">
        <v>53</v>
      </c>
      <c r="H157" s="691">
        <v>23.596</v>
      </c>
      <c r="I157" s="692"/>
      <c r="J157" s="692">
        <f t="shared" si="30"/>
        <v>0</v>
      </c>
      <c r="K157" s="689" t="s">
        <v>0</v>
      </c>
      <c r="L157" s="624"/>
      <c r="M157" s="693" t="s">
        <v>0</v>
      </c>
      <c r="N157" s="694" t="s">
        <v>17</v>
      </c>
      <c r="O157" s="695">
        <v>0</v>
      </c>
      <c r="P157" s="695">
        <f t="shared" si="31"/>
        <v>0</v>
      </c>
      <c r="Q157" s="695">
        <v>0</v>
      </c>
      <c r="R157" s="695">
        <f t="shared" si="32"/>
        <v>0</v>
      </c>
      <c r="S157" s="695">
        <v>0</v>
      </c>
      <c r="T157" s="696">
        <f t="shared" si="33"/>
        <v>0</v>
      </c>
      <c r="AR157" s="621" t="s">
        <v>60</v>
      </c>
      <c r="AT157" s="621" t="s">
        <v>44</v>
      </c>
      <c r="AU157" s="621" t="s">
        <v>29</v>
      </c>
      <c r="AY157" s="621" t="s">
        <v>43</v>
      </c>
      <c r="BE157" s="697">
        <f t="shared" si="34"/>
        <v>0</v>
      </c>
      <c r="BF157" s="697">
        <f t="shared" si="35"/>
        <v>0</v>
      </c>
      <c r="BG157" s="697">
        <f t="shared" si="36"/>
        <v>0</v>
      </c>
      <c r="BH157" s="697">
        <f t="shared" si="37"/>
        <v>0</v>
      </c>
      <c r="BI157" s="697">
        <f t="shared" si="38"/>
        <v>0</v>
      </c>
      <c r="BJ157" s="621" t="s">
        <v>28</v>
      </c>
      <c r="BK157" s="697">
        <f t="shared" si="39"/>
        <v>0</v>
      </c>
      <c r="BL157" s="621" t="s">
        <v>60</v>
      </c>
      <c r="BM157" s="621" t="s">
        <v>890</v>
      </c>
    </row>
    <row r="158" spans="2:65" s="834" customFormat="1" ht="16.5" customHeight="1">
      <c r="B158" s="686"/>
      <c r="C158" s="687" t="s">
        <v>97</v>
      </c>
      <c r="D158" s="687" t="s">
        <v>44</v>
      </c>
      <c r="E158" s="688" t="s">
        <v>740</v>
      </c>
      <c r="F158" s="689" t="s">
        <v>741</v>
      </c>
      <c r="G158" s="690" t="s">
        <v>50</v>
      </c>
      <c r="H158" s="691">
        <v>2.391</v>
      </c>
      <c r="I158" s="692"/>
      <c r="J158" s="692">
        <f t="shared" si="30"/>
        <v>0</v>
      </c>
      <c r="K158" s="689" t="s">
        <v>481</v>
      </c>
      <c r="L158" s="624"/>
      <c r="M158" s="693" t="s">
        <v>0</v>
      </c>
      <c r="N158" s="694" t="s">
        <v>17</v>
      </c>
      <c r="O158" s="695">
        <v>2.46</v>
      </c>
      <c r="P158" s="695">
        <f t="shared" si="31"/>
        <v>5.8818599999999996</v>
      </c>
      <c r="Q158" s="695">
        <v>0</v>
      </c>
      <c r="R158" s="695">
        <f t="shared" si="32"/>
        <v>0</v>
      </c>
      <c r="S158" s="695">
        <v>0</v>
      </c>
      <c r="T158" s="696">
        <f t="shared" si="33"/>
        <v>0</v>
      </c>
      <c r="AR158" s="621" t="s">
        <v>60</v>
      </c>
      <c r="AT158" s="621" t="s">
        <v>44</v>
      </c>
      <c r="AU158" s="621" t="s">
        <v>29</v>
      </c>
      <c r="AY158" s="621" t="s">
        <v>43</v>
      </c>
      <c r="BE158" s="697">
        <f t="shared" si="34"/>
        <v>0</v>
      </c>
      <c r="BF158" s="697">
        <f t="shared" si="35"/>
        <v>0</v>
      </c>
      <c r="BG158" s="697">
        <f t="shared" si="36"/>
        <v>0</v>
      </c>
      <c r="BH158" s="697">
        <f t="shared" si="37"/>
        <v>0</v>
      </c>
      <c r="BI158" s="697">
        <f t="shared" si="38"/>
        <v>0</v>
      </c>
      <c r="BJ158" s="621" t="s">
        <v>28</v>
      </c>
      <c r="BK158" s="697">
        <f t="shared" si="39"/>
        <v>0</v>
      </c>
      <c r="BL158" s="621" t="s">
        <v>60</v>
      </c>
      <c r="BM158" s="621" t="s">
        <v>891</v>
      </c>
    </row>
    <row r="159" spans="2:65" s="674" customFormat="1" ht="22.9" customHeight="1">
      <c r="B159" s="673"/>
      <c r="D159" s="675" t="s">
        <v>26</v>
      </c>
      <c r="E159" s="684" t="s">
        <v>743</v>
      </c>
      <c r="F159" s="684" t="s">
        <v>744</v>
      </c>
      <c r="J159" s="685">
        <f>BK159</f>
        <v>0</v>
      </c>
      <c r="L159" s="673"/>
      <c r="M159" s="678"/>
      <c r="N159" s="679"/>
      <c r="O159" s="679"/>
      <c r="P159" s="680">
        <f>SUM(P160:P163)</f>
        <v>0</v>
      </c>
      <c r="Q159" s="679"/>
      <c r="R159" s="680">
        <f>SUM(R160:R163)</f>
        <v>0</v>
      </c>
      <c r="S159" s="679"/>
      <c r="T159" s="681">
        <f>SUM(T160:T163)</f>
        <v>0</v>
      </c>
      <c r="AR159" s="675" t="s">
        <v>29</v>
      </c>
      <c r="AT159" s="682" t="s">
        <v>26</v>
      </c>
      <c r="AU159" s="682" t="s">
        <v>28</v>
      </c>
      <c r="AY159" s="675" t="s">
        <v>43</v>
      </c>
      <c r="BK159" s="683">
        <f>SUM(BK160:BK163)</f>
        <v>0</v>
      </c>
    </row>
    <row r="160" spans="2:65" s="834" customFormat="1" ht="16.5" customHeight="1">
      <c r="B160" s="686"/>
      <c r="C160" s="687" t="s">
        <v>98</v>
      </c>
      <c r="D160" s="687" t="s">
        <v>44</v>
      </c>
      <c r="E160" s="688" t="s">
        <v>748</v>
      </c>
      <c r="F160" s="689" t="s">
        <v>749</v>
      </c>
      <c r="G160" s="690" t="s">
        <v>55</v>
      </c>
      <c r="H160" s="691">
        <v>1</v>
      </c>
      <c r="I160" s="692"/>
      <c r="J160" s="692">
        <f>ROUND(I160*H160,2)</f>
        <v>0</v>
      </c>
      <c r="K160" s="689" t="s">
        <v>0</v>
      </c>
      <c r="L160" s="624"/>
      <c r="M160" s="693" t="s">
        <v>0</v>
      </c>
      <c r="N160" s="694" t="s">
        <v>17</v>
      </c>
      <c r="O160" s="695">
        <v>0</v>
      </c>
      <c r="P160" s="695">
        <f>O160*H160</f>
        <v>0</v>
      </c>
      <c r="Q160" s="695">
        <v>0</v>
      </c>
      <c r="R160" s="695">
        <f>Q160*H160</f>
        <v>0</v>
      </c>
      <c r="S160" s="695">
        <v>0</v>
      </c>
      <c r="T160" s="696">
        <f>S160*H160</f>
        <v>0</v>
      </c>
      <c r="AR160" s="621" t="s">
        <v>60</v>
      </c>
      <c r="AT160" s="621" t="s">
        <v>44</v>
      </c>
      <c r="AU160" s="621" t="s">
        <v>29</v>
      </c>
      <c r="AY160" s="621" t="s">
        <v>43</v>
      </c>
      <c r="BE160" s="697">
        <f>IF(N160="základní",J160,0)</f>
        <v>0</v>
      </c>
      <c r="BF160" s="697">
        <f>IF(N160="snížená",J160,0)</f>
        <v>0</v>
      </c>
      <c r="BG160" s="697">
        <f>IF(N160="zákl. přenesená",J160,0)</f>
        <v>0</v>
      </c>
      <c r="BH160" s="697">
        <f>IF(N160="sníž. přenesená",J160,0)</f>
        <v>0</v>
      </c>
      <c r="BI160" s="697">
        <f>IF(N160="nulová",J160,0)</f>
        <v>0</v>
      </c>
      <c r="BJ160" s="621" t="s">
        <v>28</v>
      </c>
      <c r="BK160" s="697">
        <f>ROUND(I160*H160,2)</f>
        <v>0</v>
      </c>
      <c r="BL160" s="621" t="s">
        <v>60</v>
      </c>
      <c r="BM160" s="621" t="s">
        <v>892</v>
      </c>
    </row>
    <row r="161" spans="2:65" s="834" customFormat="1" ht="16.5" customHeight="1">
      <c r="B161" s="686"/>
      <c r="C161" s="687" t="s">
        <v>99</v>
      </c>
      <c r="D161" s="687" t="s">
        <v>44</v>
      </c>
      <c r="E161" s="688" t="s">
        <v>893</v>
      </c>
      <c r="F161" s="689" t="s">
        <v>894</v>
      </c>
      <c r="G161" s="690" t="s">
        <v>55</v>
      </c>
      <c r="H161" s="691">
        <v>5</v>
      </c>
      <c r="I161" s="692"/>
      <c r="J161" s="692">
        <f>ROUND(I161*H161,2)</f>
        <v>0</v>
      </c>
      <c r="K161" s="689" t="s">
        <v>0</v>
      </c>
      <c r="L161" s="624"/>
      <c r="M161" s="693" t="s">
        <v>0</v>
      </c>
      <c r="N161" s="694" t="s">
        <v>17</v>
      </c>
      <c r="O161" s="695">
        <v>0</v>
      </c>
      <c r="P161" s="695">
        <f>O161*H161</f>
        <v>0</v>
      </c>
      <c r="Q161" s="695">
        <v>0</v>
      </c>
      <c r="R161" s="695">
        <f>Q161*H161</f>
        <v>0</v>
      </c>
      <c r="S161" s="695">
        <v>0</v>
      </c>
      <c r="T161" s="696">
        <f>S161*H161</f>
        <v>0</v>
      </c>
      <c r="AR161" s="621" t="s">
        <v>60</v>
      </c>
      <c r="AT161" s="621" t="s">
        <v>44</v>
      </c>
      <c r="AU161" s="621" t="s">
        <v>29</v>
      </c>
      <c r="AY161" s="621" t="s">
        <v>43</v>
      </c>
      <c r="BE161" s="697">
        <f>IF(N161="základní",J161,0)</f>
        <v>0</v>
      </c>
      <c r="BF161" s="697">
        <f>IF(N161="snížená",J161,0)</f>
        <v>0</v>
      </c>
      <c r="BG161" s="697">
        <f>IF(N161="zákl. přenesená",J161,0)</f>
        <v>0</v>
      </c>
      <c r="BH161" s="697">
        <f>IF(N161="sníž. přenesená",J161,0)</f>
        <v>0</v>
      </c>
      <c r="BI161" s="697">
        <f>IF(N161="nulová",J161,0)</f>
        <v>0</v>
      </c>
      <c r="BJ161" s="621" t="s">
        <v>28</v>
      </c>
      <c r="BK161" s="697">
        <f>ROUND(I161*H161,2)</f>
        <v>0</v>
      </c>
      <c r="BL161" s="621" t="s">
        <v>60</v>
      </c>
      <c r="BM161" s="621" t="s">
        <v>895</v>
      </c>
    </row>
    <row r="162" spans="2:65" s="834" customFormat="1" ht="16.5" customHeight="1">
      <c r="B162" s="686"/>
      <c r="C162" s="687" t="s">
        <v>100</v>
      </c>
      <c r="D162" s="687" t="s">
        <v>44</v>
      </c>
      <c r="E162" s="688" t="s">
        <v>896</v>
      </c>
      <c r="F162" s="689" t="s">
        <v>897</v>
      </c>
      <c r="G162" s="690" t="s">
        <v>55</v>
      </c>
      <c r="H162" s="691">
        <v>2</v>
      </c>
      <c r="I162" s="692"/>
      <c r="J162" s="692">
        <f>ROUND(I162*H162,2)</f>
        <v>0</v>
      </c>
      <c r="K162" s="689" t="s">
        <v>0</v>
      </c>
      <c r="L162" s="624"/>
      <c r="M162" s="693" t="s">
        <v>0</v>
      </c>
      <c r="N162" s="694" t="s">
        <v>17</v>
      </c>
      <c r="O162" s="695">
        <v>0</v>
      </c>
      <c r="P162" s="695">
        <f>O162*H162</f>
        <v>0</v>
      </c>
      <c r="Q162" s="695">
        <v>0</v>
      </c>
      <c r="R162" s="695">
        <f>Q162*H162</f>
        <v>0</v>
      </c>
      <c r="S162" s="695">
        <v>0</v>
      </c>
      <c r="T162" s="696">
        <f>S162*H162</f>
        <v>0</v>
      </c>
      <c r="AR162" s="621" t="s">
        <v>60</v>
      </c>
      <c r="AT162" s="621" t="s">
        <v>44</v>
      </c>
      <c r="AU162" s="621" t="s">
        <v>29</v>
      </c>
      <c r="AY162" s="621" t="s">
        <v>43</v>
      </c>
      <c r="BE162" s="697">
        <f>IF(N162="základní",J162,0)</f>
        <v>0</v>
      </c>
      <c r="BF162" s="697">
        <f>IF(N162="snížená",J162,0)</f>
        <v>0</v>
      </c>
      <c r="BG162" s="697">
        <f>IF(N162="zákl. přenesená",J162,0)</f>
        <v>0</v>
      </c>
      <c r="BH162" s="697">
        <f>IF(N162="sníž. přenesená",J162,0)</f>
        <v>0</v>
      </c>
      <c r="BI162" s="697">
        <f>IF(N162="nulová",J162,0)</f>
        <v>0</v>
      </c>
      <c r="BJ162" s="621" t="s">
        <v>28</v>
      </c>
      <c r="BK162" s="697">
        <f>ROUND(I162*H162,2)</f>
        <v>0</v>
      </c>
      <c r="BL162" s="621" t="s">
        <v>60</v>
      </c>
      <c r="BM162" s="621" t="s">
        <v>898</v>
      </c>
    </row>
    <row r="163" spans="2:65" s="834" customFormat="1" ht="16.5" customHeight="1">
      <c r="B163" s="686"/>
      <c r="C163" s="687" t="s">
        <v>101</v>
      </c>
      <c r="D163" s="687" t="s">
        <v>44</v>
      </c>
      <c r="E163" s="688" t="s">
        <v>899</v>
      </c>
      <c r="F163" s="689" t="s">
        <v>900</v>
      </c>
      <c r="G163" s="690" t="s">
        <v>55</v>
      </c>
      <c r="H163" s="691">
        <v>1</v>
      </c>
      <c r="I163" s="692"/>
      <c r="J163" s="692">
        <f>ROUND(I163*H163,2)</f>
        <v>0</v>
      </c>
      <c r="K163" s="689" t="s">
        <v>0</v>
      </c>
      <c r="L163" s="624"/>
      <c r="M163" s="693" t="s">
        <v>0</v>
      </c>
      <c r="N163" s="694" t="s">
        <v>17</v>
      </c>
      <c r="O163" s="695">
        <v>0</v>
      </c>
      <c r="P163" s="695">
        <f>O163*H163</f>
        <v>0</v>
      </c>
      <c r="Q163" s="695">
        <v>0</v>
      </c>
      <c r="R163" s="695">
        <f>Q163*H163</f>
        <v>0</v>
      </c>
      <c r="S163" s="695">
        <v>0</v>
      </c>
      <c r="T163" s="696">
        <f>S163*H163</f>
        <v>0</v>
      </c>
      <c r="AR163" s="621" t="s">
        <v>60</v>
      </c>
      <c r="AT163" s="621" t="s">
        <v>44</v>
      </c>
      <c r="AU163" s="621" t="s">
        <v>29</v>
      </c>
      <c r="AY163" s="621" t="s">
        <v>43</v>
      </c>
      <c r="BE163" s="697">
        <f>IF(N163="základní",J163,0)</f>
        <v>0</v>
      </c>
      <c r="BF163" s="697">
        <f>IF(N163="snížená",J163,0)</f>
        <v>0</v>
      </c>
      <c r="BG163" s="697">
        <f>IF(N163="zákl. přenesená",J163,0)</f>
        <v>0</v>
      </c>
      <c r="BH163" s="697">
        <f>IF(N163="sníž. přenesená",J163,0)</f>
        <v>0</v>
      </c>
      <c r="BI163" s="697">
        <f>IF(N163="nulová",J163,0)</f>
        <v>0</v>
      </c>
      <c r="BJ163" s="621" t="s">
        <v>28</v>
      </c>
      <c r="BK163" s="697">
        <f>ROUND(I163*H163,2)</f>
        <v>0</v>
      </c>
      <c r="BL163" s="621" t="s">
        <v>60</v>
      </c>
      <c r="BM163" s="621" t="s">
        <v>901</v>
      </c>
    </row>
    <row r="164" spans="2:65" s="674" customFormat="1" ht="22.9" customHeight="1">
      <c r="B164" s="673"/>
      <c r="D164" s="675" t="s">
        <v>26</v>
      </c>
      <c r="E164" s="684" t="s">
        <v>902</v>
      </c>
      <c r="F164" s="684" t="s">
        <v>903</v>
      </c>
      <c r="J164" s="685">
        <f>BK164</f>
        <v>0</v>
      </c>
      <c r="L164" s="673"/>
      <c r="M164" s="678"/>
      <c r="N164" s="679"/>
      <c r="O164" s="679"/>
      <c r="P164" s="680">
        <f>SUM(P165:P169)</f>
        <v>0</v>
      </c>
      <c r="Q164" s="679"/>
      <c r="R164" s="680">
        <f>SUM(R165:R169)</f>
        <v>0</v>
      </c>
      <c r="S164" s="679"/>
      <c r="T164" s="681">
        <f>SUM(T165:T169)</f>
        <v>0</v>
      </c>
      <c r="AR164" s="675" t="s">
        <v>29</v>
      </c>
      <c r="AT164" s="682" t="s">
        <v>26</v>
      </c>
      <c r="AU164" s="682" t="s">
        <v>28</v>
      </c>
      <c r="AY164" s="675" t="s">
        <v>43</v>
      </c>
      <c r="BK164" s="683">
        <f>SUM(BK165:BK169)</f>
        <v>0</v>
      </c>
    </row>
    <row r="165" spans="2:65" s="834" customFormat="1" ht="16.5" customHeight="1">
      <c r="B165" s="686"/>
      <c r="C165" s="687" t="s">
        <v>102</v>
      </c>
      <c r="D165" s="687" t="s">
        <v>44</v>
      </c>
      <c r="E165" s="688" t="s">
        <v>904</v>
      </c>
      <c r="F165" s="689" t="s">
        <v>905</v>
      </c>
      <c r="G165" s="690" t="s">
        <v>631</v>
      </c>
      <c r="H165" s="691">
        <v>1</v>
      </c>
      <c r="I165" s="692"/>
      <c r="J165" s="692">
        <f>ROUND(I165*H165,2)</f>
        <v>0</v>
      </c>
      <c r="K165" s="689" t="s">
        <v>0</v>
      </c>
      <c r="L165" s="624"/>
      <c r="M165" s="693" t="s">
        <v>0</v>
      </c>
      <c r="N165" s="694" t="s">
        <v>17</v>
      </c>
      <c r="O165" s="695">
        <v>0</v>
      </c>
      <c r="P165" s="695">
        <f>O165*H165</f>
        <v>0</v>
      </c>
      <c r="Q165" s="695">
        <v>0</v>
      </c>
      <c r="R165" s="695">
        <f>Q165*H165</f>
        <v>0</v>
      </c>
      <c r="S165" s="695">
        <v>0</v>
      </c>
      <c r="T165" s="696">
        <f>S165*H165</f>
        <v>0</v>
      </c>
      <c r="AR165" s="621" t="s">
        <v>60</v>
      </c>
      <c r="AT165" s="621" t="s">
        <v>44</v>
      </c>
      <c r="AU165" s="621" t="s">
        <v>29</v>
      </c>
      <c r="AY165" s="621" t="s">
        <v>43</v>
      </c>
      <c r="BE165" s="697">
        <f>IF(N165="základní",J165,0)</f>
        <v>0</v>
      </c>
      <c r="BF165" s="697">
        <f>IF(N165="snížená",J165,0)</f>
        <v>0</v>
      </c>
      <c r="BG165" s="697">
        <f>IF(N165="zákl. přenesená",J165,0)</f>
        <v>0</v>
      </c>
      <c r="BH165" s="697">
        <f>IF(N165="sníž. přenesená",J165,0)</f>
        <v>0</v>
      </c>
      <c r="BI165" s="697">
        <f>IF(N165="nulová",J165,0)</f>
        <v>0</v>
      </c>
      <c r="BJ165" s="621" t="s">
        <v>28</v>
      </c>
      <c r="BK165" s="697">
        <f>ROUND(I165*H165,2)</f>
        <v>0</v>
      </c>
      <c r="BL165" s="621" t="s">
        <v>60</v>
      </c>
      <c r="BM165" s="621" t="s">
        <v>906</v>
      </c>
    </row>
    <row r="166" spans="2:65" s="834" customFormat="1" ht="22.5" customHeight="1">
      <c r="B166" s="686"/>
      <c r="C166" s="687" t="s">
        <v>103</v>
      </c>
      <c r="D166" s="687" t="s">
        <v>44</v>
      </c>
      <c r="E166" s="688" t="s">
        <v>907</v>
      </c>
      <c r="F166" s="689" t="s">
        <v>908</v>
      </c>
      <c r="G166" s="690" t="s">
        <v>631</v>
      </c>
      <c r="H166" s="691">
        <v>1</v>
      </c>
      <c r="I166" s="692"/>
      <c r="J166" s="692">
        <f>ROUND(I166*H166,2)</f>
        <v>0</v>
      </c>
      <c r="K166" s="689" t="s">
        <v>0</v>
      </c>
      <c r="L166" s="624"/>
      <c r="M166" s="693" t="s">
        <v>0</v>
      </c>
      <c r="N166" s="694" t="s">
        <v>17</v>
      </c>
      <c r="O166" s="695">
        <v>0</v>
      </c>
      <c r="P166" s="695">
        <f>O166*H166</f>
        <v>0</v>
      </c>
      <c r="Q166" s="695">
        <v>0</v>
      </c>
      <c r="R166" s="695">
        <f>Q166*H166</f>
        <v>0</v>
      </c>
      <c r="S166" s="695">
        <v>0</v>
      </c>
      <c r="T166" s="696">
        <f>S166*H166</f>
        <v>0</v>
      </c>
      <c r="AR166" s="621" t="s">
        <v>60</v>
      </c>
      <c r="AT166" s="621" t="s">
        <v>44</v>
      </c>
      <c r="AU166" s="621" t="s">
        <v>29</v>
      </c>
      <c r="AY166" s="621" t="s">
        <v>43</v>
      </c>
      <c r="BE166" s="697">
        <f>IF(N166="základní",J166,0)</f>
        <v>0</v>
      </c>
      <c r="BF166" s="697">
        <f>IF(N166="snížená",J166,0)</f>
        <v>0</v>
      </c>
      <c r="BG166" s="697">
        <f>IF(N166="zákl. přenesená",J166,0)</f>
        <v>0</v>
      </c>
      <c r="BH166" s="697">
        <f>IF(N166="sníž. přenesená",J166,0)</f>
        <v>0</v>
      </c>
      <c r="BI166" s="697">
        <f>IF(N166="nulová",J166,0)</f>
        <v>0</v>
      </c>
      <c r="BJ166" s="621" t="s">
        <v>28</v>
      </c>
      <c r="BK166" s="697">
        <f>ROUND(I166*H166,2)</f>
        <v>0</v>
      </c>
      <c r="BL166" s="621" t="s">
        <v>60</v>
      </c>
      <c r="BM166" s="621" t="s">
        <v>909</v>
      </c>
    </row>
    <row r="167" spans="2:65" s="834" customFormat="1" ht="16.5" customHeight="1">
      <c r="B167" s="686"/>
      <c r="C167" s="687" t="s">
        <v>104</v>
      </c>
      <c r="D167" s="687" t="s">
        <v>44</v>
      </c>
      <c r="E167" s="688" t="s">
        <v>910</v>
      </c>
      <c r="F167" s="689" t="s">
        <v>1384</v>
      </c>
      <c r="G167" s="690" t="s">
        <v>631</v>
      </c>
      <c r="H167" s="691">
        <v>1</v>
      </c>
      <c r="I167" s="692"/>
      <c r="J167" s="692">
        <f>ROUND(I167*H167,2)</f>
        <v>0</v>
      </c>
      <c r="K167" s="689" t="s">
        <v>0</v>
      </c>
      <c r="L167" s="624"/>
      <c r="M167" s="693" t="s">
        <v>0</v>
      </c>
      <c r="N167" s="694" t="s">
        <v>17</v>
      </c>
      <c r="O167" s="695">
        <v>0</v>
      </c>
      <c r="P167" s="695">
        <f>O167*H167</f>
        <v>0</v>
      </c>
      <c r="Q167" s="695">
        <v>0</v>
      </c>
      <c r="R167" s="695">
        <f>Q167*H167</f>
        <v>0</v>
      </c>
      <c r="S167" s="695">
        <v>0</v>
      </c>
      <c r="T167" s="696">
        <f>S167*H167</f>
        <v>0</v>
      </c>
      <c r="AR167" s="621" t="s">
        <v>60</v>
      </c>
      <c r="AT167" s="621" t="s">
        <v>44</v>
      </c>
      <c r="AU167" s="621" t="s">
        <v>29</v>
      </c>
      <c r="AY167" s="621" t="s">
        <v>43</v>
      </c>
      <c r="BE167" s="697">
        <f>IF(N167="základní",J167,0)</f>
        <v>0</v>
      </c>
      <c r="BF167" s="697">
        <f>IF(N167="snížená",J167,0)</f>
        <v>0</v>
      </c>
      <c r="BG167" s="697">
        <f>IF(N167="zákl. přenesená",J167,0)</f>
        <v>0</v>
      </c>
      <c r="BH167" s="697">
        <f>IF(N167="sníž. přenesená",J167,0)</f>
        <v>0</v>
      </c>
      <c r="BI167" s="697">
        <f>IF(N167="nulová",J167,0)</f>
        <v>0</v>
      </c>
      <c r="BJ167" s="621" t="s">
        <v>28</v>
      </c>
      <c r="BK167" s="697">
        <f>ROUND(I167*H167,2)</f>
        <v>0</v>
      </c>
      <c r="BL167" s="621" t="s">
        <v>60</v>
      </c>
      <c r="BM167" s="621" t="s">
        <v>911</v>
      </c>
    </row>
    <row r="168" spans="2:65" s="834" customFormat="1" ht="22.5" customHeight="1">
      <c r="B168" s="686"/>
      <c r="C168" s="687" t="s">
        <v>105</v>
      </c>
      <c r="D168" s="687" t="s">
        <v>44</v>
      </c>
      <c r="E168" s="688" t="s">
        <v>912</v>
      </c>
      <c r="F168" s="689" t="s">
        <v>913</v>
      </c>
      <c r="G168" s="690" t="s">
        <v>631</v>
      </c>
      <c r="H168" s="691">
        <v>1</v>
      </c>
      <c r="I168" s="692"/>
      <c r="J168" s="692">
        <f>ROUND(I168*H168,2)</f>
        <v>0</v>
      </c>
      <c r="K168" s="689" t="s">
        <v>0</v>
      </c>
      <c r="L168" s="624"/>
      <c r="M168" s="693" t="s">
        <v>0</v>
      </c>
      <c r="N168" s="694" t="s">
        <v>17</v>
      </c>
      <c r="O168" s="695">
        <v>0</v>
      </c>
      <c r="P168" s="695">
        <f>O168*H168</f>
        <v>0</v>
      </c>
      <c r="Q168" s="695">
        <v>0</v>
      </c>
      <c r="R168" s="695">
        <f>Q168*H168</f>
        <v>0</v>
      </c>
      <c r="S168" s="695">
        <v>0</v>
      </c>
      <c r="T168" s="696">
        <f>S168*H168</f>
        <v>0</v>
      </c>
      <c r="AR168" s="621" t="s">
        <v>60</v>
      </c>
      <c r="AT168" s="621" t="s">
        <v>44</v>
      </c>
      <c r="AU168" s="621" t="s">
        <v>29</v>
      </c>
      <c r="AY168" s="621" t="s">
        <v>43</v>
      </c>
      <c r="BE168" s="697">
        <f>IF(N168="základní",J168,0)</f>
        <v>0</v>
      </c>
      <c r="BF168" s="697">
        <f>IF(N168="snížená",J168,0)</f>
        <v>0</v>
      </c>
      <c r="BG168" s="697">
        <f>IF(N168="zákl. přenesená",J168,0)</f>
        <v>0</v>
      </c>
      <c r="BH168" s="697">
        <f>IF(N168="sníž. přenesená",J168,0)</f>
        <v>0</v>
      </c>
      <c r="BI168" s="697">
        <f>IF(N168="nulová",J168,0)</f>
        <v>0</v>
      </c>
      <c r="BJ168" s="621" t="s">
        <v>28</v>
      </c>
      <c r="BK168" s="697">
        <f>ROUND(I168*H168,2)</f>
        <v>0</v>
      </c>
      <c r="BL168" s="621" t="s">
        <v>60</v>
      </c>
      <c r="BM168" s="621" t="s">
        <v>914</v>
      </c>
    </row>
    <row r="169" spans="2:65" s="834" customFormat="1" ht="16.5" customHeight="1">
      <c r="B169" s="686"/>
      <c r="C169" s="687" t="s">
        <v>107</v>
      </c>
      <c r="D169" s="687" t="s">
        <v>44</v>
      </c>
      <c r="E169" s="688" t="s">
        <v>915</v>
      </c>
      <c r="F169" s="689" t="s">
        <v>1385</v>
      </c>
      <c r="G169" s="690" t="s">
        <v>631</v>
      </c>
      <c r="H169" s="691">
        <v>1</v>
      </c>
      <c r="I169" s="692"/>
      <c r="J169" s="692">
        <f>ROUND(I169*H169,2)</f>
        <v>0</v>
      </c>
      <c r="K169" s="689" t="s">
        <v>0</v>
      </c>
      <c r="L169" s="624"/>
      <c r="M169" s="693" t="s">
        <v>0</v>
      </c>
      <c r="N169" s="694" t="s">
        <v>17</v>
      </c>
      <c r="O169" s="695">
        <v>0</v>
      </c>
      <c r="P169" s="695">
        <f>O169*H169</f>
        <v>0</v>
      </c>
      <c r="Q169" s="695">
        <v>0</v>
      </c>
      <c r="R169" s="695">
        <f>Q169*H169</f>
        <v>0</v>
      </c>
      <c r="S169" s="695">
        <v>0</v>
      </c>
      <c r="T169" s="696">
        <f>S169*H169</f>
        <v>0</v>
      </c>
      <c r="AR169" s="621" t="s">
        <v>60</v>
      </c>
      <c r="AT169" s="621" t="s">
        <v>44</v>
      </c>
      <c r="AU169" s="621" t="s">
        <v>29</v>
      </c>
      <c r="AY169" s="621" t="s">
        <v>43</v>
      </c>
      <c r="BE169" s="697">
        <f>IF(N169="základní",J169,0)</f>
        <v>0</v>
      </c>
      <c r="BF169" s="697">
        <f>IF(N169="snížená",J169,0)</f>
        <v>0</v>
      </c>
      <c r="BG169" s="697">
        <f>IF(N169="zákl. přenesená",J169,0)</f>
        <v>0</v>
      </c>
      <c r="BH169" s="697">
        <f>IF(N169="sníž. přenesená",J169,0)</f>
        <v>0</v>
      </c>
      <c r="BI169" s="697">
        <f>IF(N169="nulová",J169,0)</f>
        <v>0</v>
      </c>
      <c r="BJ169" s="621" t="s">
        <v>28</v>
      </c>
      <c r="BK169" s="697">
        <f>ROUND(I169*H169,2)</f>
        <v>0</v>
      </c>
      <c r="BL169" s="621" t="s">
        <v>60</v>
      </c>
      <c r="BM169" s="621" t="s">
        <v>916</v>
      </c>
    </row>
    <row r="170" spans="2:65" s="674" customFormat="1" ht="22.9" customHeight="1">
      <c r="B170" s="673"/>
      <c r="D170" s="675" t="s">
        <v>26</v>
      </c>
      <c r="E170" s="684" t="s">
        <v>917</v>
      </c>
      <c r="F170" s="684" t="s">
        <v>918</v>
      </c>
      <c r="J170" s="685">
        <f>BK170</f>
        <v>0</v>
      </c>
      <c r="L170" s="673"/>
      <c r="M170" s="678"/>
      <c r="N170" s="679"/>
      <c r="O170" s="679"/>
      <c r="P170" s="680">
        <f>SUM(P171:P173)</f>
        <v>1.0289999999999999</v>
      </c>
      <c r="Q170" s="679"/>
      <c r="R170" s="680">
        <f>SUM(R171:R173)</f>
        <v>1</v>
      </c>
      <c r="S170" s="679"/>
      <c r="T170" s="681">
        <f>SUM(T171:T173)</f>
        <v>0</v>
      </c>
      <c r="AR170" s="675" t="s">
        <v>29</v>
      </c>
      <c r="AT170" s="682" t="s">
        <v>26</v>
      </c>
      <c r="AU170" s="682" t="s">
        <v>28</v>
      </c>
      <c r="AY170" s="675" t="s">
        <v>43</v>
      </c>
      <c r="BK170" s="683">
        <f>SUM(BK171:BK173)</f>
        <v>0</v>
      </c>
    </row>
    <row r="171" spans="2:65" s="834" customFormat="1" ht="16.5" customHeight="1">
      <c r="B171" s="686"/>
      <c r="C171" s="687" t="s">
        <v>108</v>
      </c>
      <c r="D171" s="687" t="s">
        <v>44</v>
      </c>
      <c r="E171" s="688" t="s">
        <v>919</v>
      </c>
      <c r="F171" s="689" t="s">
        <v>1386</v>
      </c>
      <c r="G171" s="690" t="s">
        <v>631</v>
      </c>
      <c r="H171" s="691">
        <v>1</v>
      </c>
      <c r="I171" s="692"/>
      <c r="J171" s="692">
        <f>ROUND(I171*H171,2)</f>
        <v>0</v>
      </c>
      <c r="K171" s="689" t="s">
        <v>0</v>
      </c>
      <c r="L171" s="624"/>
      <c r="M171" s="693" t="s">
        <v>0</v>
      </c>
      <c r="N171" s="694" t="s">
        <v>17</v>
      </c>
      <c r="O171" s="695">
        <v>0.69899999999999995</v>
      </c>
      <c r="P171" s="695">
        <f>O171*H171</f>
        <v>0.69899999999999995</v>
      </c>
      <c r="Q171" s="695">
        <v>1</v>
      </c>
      <c r="R171" s="695">
        <f>Q171*H171</f>
        <v>1</v>
      </c>
      <c r="S171" s="695">
        <v>0</v>
      </c>
      <c r="T171" s="696">
        <f>S171*H171</f>
        <v>0</v>
      </c>
      <c r="AR171" s="621" t="s">
        <v>60</v>
      </c>
      <c r="AT171" s="621" t="s">
        <v>44</v>
      </c>
      <c r="AU171" s="621" t="s">
        <v>29</v>
      </c>
      <c r="AY171" s="621" t="s">
        <v>43</v>
      </c>
      <c r="BE171" s="697">
        <f>IF(N171="základní",J171,0)</f>
        <v>0</v>
      </c>
      <c r="BF171" s="697">
        <f>IF(N171="snížená",J171,0)</f>
        <v>0</v>
      </c>
      <c r="BG171" s="697">
        <f>IF(N171="zákl. přenesená",J171,0)</f>
        <v>0</v>
      </c>
      <c r="BH171" s="697">
        <f>IF(N171="sníž. přenesená",J171,0)</f>
        <v>0</v>
      </c>
      <c r="BI171" s="697">
        <f>IF(N171="nulová",J171,0)</f>
        <v>0</v>
      </c>
      <c r="BJ171" s="621" t="s">
        <v>28</v>
      </c>
      <c r="BK171" s="697">
        <f>ROUND(I171*H171,2)</f>
        <v>0</v>
      </c>
      <c r="BL171" s="621" t="s">
        <v>60</v>
      </c>
      <c r="BM171" s="621" t="s">
        <v>920</v>
      </c>
    </row>
    <row r="172" spans="2:65" s="834" customFormat="1" ht="16.5" customHeight="1">
      <c r="B172" s="686"/>
      <c r="C172" s="687" t="s">
        <v>109</v>
      </c>
      <c r="D172" s="687" t="s">
        <v>44</v>
      </c>
      <c r="E172" s="688" t="s">
        <v>921</v>
      </c>
      <c r="F172" s="689" t="s">
        <v>922</v>
      </c>
      <c r="G172" s="690" t="s">
        <v>55</v>
      </c>
      <c r="H172" s="691">
        <v>6</v>
      </c>
      <c r="I172" s="692"/>
      <c r="J172" s="692">
        <f>ROUND(I172*H172,2)</f>
        <v>0</v>
      </c>
      <c r="K172" s="689" t="s">
        <v>0</v>
      </c>
      <c r="L172" s="624"/>
      <c r="M172" s="693" t="s">
        <v>0</v>
      </c>
      <c r="N172" s="694" t="s">
        <v>17</v>
      </c>
      <c r="O172" s="695">
        <v>0.03</v>
      </c>
      <c r="P172" s="695">
        <f>O172*H172</f>
        <v>0.18</v>
      </c>
      <c r="Q172" s="695">
        <v>0</v>
      </c>
      <c r="R172" s="695">
        <f>Q172*H172</f>
        <v>0</v>
      </c>
      <c r="S172" s="695">
        <v>0</v>
      </c>
      <c r="T172" s="696">
        <f>S172*H172</f>
        <v>0</v>
      </c>
      <c r="AR172" s="621" t="s">
        <v>60</v>
      </c>
      <c r="AT172" s="621" t="s">
        <v>44</v>
      </c>
      <c r="AU172" s="621" t="s">
        <v>29</v>
      </c>
      <c r="AY172" s="621" t="s">
        <v>43</v>
      </c>
      <c r="BE172" s="697">
        <f>IF(N172="základní",J172,0)</f>
        <v>0</v>
      </c>
      <c r="BF172" s="697">
        <f>IF(N172="snížená",J172,0)</f>
        <v>0</v>
      </c>
      <c r="BG172" s="697">
        <f>IF(N172="zákl. přenesená",J172,0)</f>
        <v>0</v>
      </c>
      <c r="BH172" s="697">
        <f>IF(N172="sníž. přenesená",J172,0)</f>
        <v>0</v>
      </c>
      <c r="BI172" s="697">
        <f>IF(N172="nulová",J172,0)</f>
        <v>0</v>
      </c>
      <c r="BJ172" s="621" t="s">
        <v>28</v>
      </c>
      <c r="BK172" s="697">
        <f>ROUND(I172*H172,2)</f>
        <v>0</v>
      </c>
      <c r="BL172" s="621" t="s">
        <v>60</v>
      </c>
      <c r="BM172" s="621" t="s">
        <v>923</v>
      </c>
    </row>
    <row r="173" spans="2:65" s="834" customFormat="1" ht="16.5" customHeight="1">
      <c r="B173" s="686"/>
      <c r="C173" s="687" t="s">
        <v>110</v>
      </c>
      <c r="D173" s="687" t="s">
        <v>44</v>
      </c>
      <c r="E173" s="688" t="s">
        <v>924</v>
      </c>
      <c r="F173" s="689" t="s">
        <v>925</v>
      </c>
      <c r="G173" s="690" t="s">
        <v>55</v>
      </c>
      <c r="H173" s="691">
        <v>5</v>
      </c>
      <c r="I173" s="692"/>
      <c r="J173" s="692">
        <f>ROUND(I173*H173,2)</f>
        <v>0</v>
      </c>
      <c r="K173" s="689" t="s">
        <v>0</v>
      </c>
      <c r="L173" s="624"/>
      <c r="M173" s="693" t="s">
        <v>0</v>
      </c>
      <c r="N173" s="694" t="s">
        <v>17</v>
      </c>
      <c r="O173" s="695">
        <v>0.03</v>
      </c>
      <c r="P173" s="695">
        <f>O173*H173</f>
        <v>0.15</v>
      </c>
      <c r="Q173" s="695">
        <v>0</v>
      </c>
      <c r="R173" s="695">
        <f>Q173*H173</f>
        <v>0</v>
      </c>
      <c r="S173" s="695">
        <v>0</v>
      </c>
      <c r="T173" s="696">
        <f>S173*H173</f>
        <v>0</v>
      </c>
      <c r="AR173" s="621" t="s">
        <v>60</v>
      </c>
      <c r="AT173" s="621" t="s">
        <v>44</v>
      </c>
      <c r="AU173" s="621" t="s">
        <v>29</v>
      </c>
      <c r="AY173" s="621" t="s">
        <v>43</v>
      </c>
      <c r="BE173" s="697">
        <f>IF(N173="základní",J173,0)</f>
        <v>0</v>
      </c>
      <c r="BF173" s="697">
        <f>IF(N173="snížená",J173,0)</f>
        <v>0</v>
      </c>
      <c r="BG173" s="697">
        <f>IF(N173="zákl. přenesená",J173,0)</f>
        <v>0</v>
      </c>
      <c r="BH173" s="697">
        <f>IF(N173="sníž. přenesená",J173,0)</f>
        <v>0</v>
      </c>
      <c r="BI173" s="697">
        <f>IF(N173="nulová",J173,0)</f>
        <v>0</v>
      </c>
      <c r="BJ173" s="621" t="s">
        <v>28</v>
      </c>
      <c r="BK173" s="697">
        <f>ROUND(I173*H173,2)</f>
        <v>0</v>
      </c>
      <c r="BL173" s="621" t="s">
        <v>60</v>
      </c>
      <c r="BM173" s="621" t="s">
        <v>926</v>
      </c>
    </row>
    <row r="174" spans="2:65" s="674" customFormat="1" ht="22.9" customHeight="1">
      <c r="B174" s="673"/>
      <c r="D174" s="675" t="s">
        <v>26</v>
      </c>
      <c r="E174" s="684" t="s">
        <v>927</v>
      </c>
      <c r="F174" s="684" t="s">
        <v>928</v>
      </c>
      <c r="J174" s="685">
        <f>BK174</f>
        <v>0</v>
      </c>
      <c r="L174" s="673"/>
      <c r="M174" s="678"/>
      <c r="N174" s="679"/>
      <c r="O174" s="679"/>
      <c r="P174" s="680">
        <f>SUM(P175:P177)</f>
        <v>0</v>
      </c>
      <c r="Q174" s="679"/>
      <c r="R174" s="680">
        <f>SUM(R175:R177)</f>
        <v>0</v>
      </c>
      <c r="S174" s="679"/>
      <c r="T174" s="681">
        <f>SUM(T175:T177)</f>
        <v>0</v>
      </c>
      <c r="AR174" s="675" t="s">
        <v>29</v>
      </c>
      <c r="AT174" s="682" t="s">
        <v>26</v>
      </c>
      <c r="AU174" s="682" t="s">
        <v>28</v>
      </c>
      <c r="AY174" s="675" t="s">
        <v>43</v>
      </c>
      <c r="BK174" s="683">
        <f>SUM(BK175:BK177)</f>
        <v>0</v>
      </c>
    </row>
    <row r="175" spans="2:65" s="834" customFormat="1" ht="16.5" customHeight="1">
      <c r="B175" s="686"/>
      <c r="C175" s="687" t="s">
        <v>111</v>
      </c>
      <c r="D175" s="687" t="s">
        <v>44</v>
      </c>
      <c r="E175" s="688" t="s">
        <v>929</v>
      </c>
      <c r="F175" s="689" t="s">
        <v>930</v>
      </c>
      <c r="G175" s="690" t="s">
        <v>55</v>
      </c>
      <c r="H175" s="691">
        <v>2</v>
      </c>
      <c r="I175" s="692"/>
      <c r="J175" s="692">
        <f>ROUND(I175*H175,2)</f>
        <v>0</v>
      </c>
      <c r="K175" s="689" t="s">
        <v>0</v>
      </c>
      <c r="L175" s="624"/>
      <c r="M175" s="693" t="s">
        <v>0</v>
      </c>
      <c r="N175" s="694" t="s">
        <v>17</v>
      </c>
      <c r="O175" s="695">
        <v>0</v>
      </c>
      <c r="P175" s="695">
        <f>O175*H175</f>
        <v>0</v>
      </c>
      <c r="Q175" s="695">
        <v>0</v>
      </c>
      <c r="R175" s="695">
        <f>Q175*H175</f>
        <v>0</v>
      </c>
      <c r="S175" s="695">
        <v>0</v>
      </c>
      <c r="T175" s="696">
        <f>S175*H175</f>
        <v>0</v>
      </c>
      <c r="AR175" s="621" t="s">
        <v>60</v>
      </c>
      <c r="AT175" s="621" t="s">
        <v>44</v>
      </c>
      <c r="AU175" s="621" t="s">
        <v>29</v>
      </c>
      <c r="AY175" s="621" t="s">
        <v>43</v>
      </c>
      <c r="BE175" s="697">
        <f>IF(N175="základní",J175,0)</f>
        <v>0</v>
      </c>
      <c r="BF175" s="697">
        <f>IF(N175="snížená",J175,0)</f>
        <v>0</v>
      </c>
      <c r="BG175" s="697">
        <f>IF(N175="zákl. přenesená",J175,0)</f>
        <v>0</v>
      </c>
      <c r="BH175" s="697">
        <f>IF(N175="sníž. přenesená",J175,0)</f>
        <v>0</v>
      </c>
      <c r="BI175" s="697">
        <f>IF(N175="nulová",J175,0)</f>
        <v>0</v>
      </c>
      <c r="BJ175" s="621" t="s">
        <v>28</v>
      </c>
      <c r="BK175" s="697">
        <f>ROUND(I175*H175,2)</f>
        <v>0</v>
      </c>
      <c r="BL175" s="621" t="s">
        <v>60</v>
      </c>
      <c r="BM175" s="621" t="s">
        <v>931</v>
      </c>
    </row>
    <row r="176" spans="2:65" s="834" customFormat="1" ht="22.5" customHeight="1">
      <c r="B176" s="686"/>
      <c r="C176" s="687" t="s">
        <v>112</v>
      </c>
      <c r="D176" s="687" t="s">
        <v>44</v>
      </c>
      <c r="E176" s="688" t="s">
        <v>932</v>
      </c>
      <c r="F176" s="689" t="s">
        <v>933</v>
      </c>
      <c r="G176" s="690" t="s">
        <v>55</v>
      </c>
      <c r="H176" s="691">
        <v>1</v>
      </c>
      <c r="I176" s="692"/>
      <c r="J176" s="692">
        <f>ROUND(I176*H176,2)</f>
        <v>0</v>
      </c>
      <c r="K176" s="689" t="s">
        <v>0</v>
      </c>
      <c r="L176" s="624"/>
      <c r="M176" s="693" t="s">
        <v>0</v>
      </c>
      <c r="N176" s="694" t="s">
        <v>17</v>
      </c>
      <c r="O176" s="695">
        <v>0</v>
      </c>
      <c r="P176" s="695">
        <f>O176*H176</f>
        <v>0</v>
      </c>
      <c r="Q176" s="695">
        <v>0</v>
      </c>
      <c r="R176" s="695">
        <f>Q176*H176</f>
        <v>0</v>
      </c>
      <c r="S176" s="695">
        <v>0</v>
      </c>
      <c r="T176" s="696">
        <f>S176*H176</f>
        <v>0</v>
      </c>
      <c r="AR176" s="621" t="s">
        <v>60</v>
      </c>
      <c r="AT176" s="621" t="s">
        <v>44</v>
      </c>
      <c r="AU176" s="621" t="s">
        <v>29</v>
      </c>
      <c r="AY176" s="621" t="s">
        <v>43</v>
      </c>
      <c r="BE176" s="697">
        <f>IF(N176="základní",J176,0)</f>
        <v>0</v>
      </c>
      <c r="BF176" s="697">
        <f>IF(N176="snížená",J176,0)</f>
        <v>0</v>
      </c>
      <c r="BG176" s="697">
        <f>IF(N176="zákl. přenesená",J176,0)</f>
        <v>0</v>
      </c>
      <c r="BH176" s="697">
        <f>IF(N176="sníž. přenesená",J176,0)</f>
        <v>0</v>
      </c>
      <c r="BI176" s="697">
        <f>IF(N176="nulová",J176,0)</f>
        <v>0</v>
      </c>
      <c r="BJ176" s="621" t="s">
        <v>28</v>
      </c>
      <c r="BK176" s="697">
        <f>ROUND(I176*H176,2)</f>
        <v>0</v>
      </c>
      <c r="BL176" s="621" t="s">
        <v>60</v>
      </c>
      <c r="BM176" s="621" t="s">
        <v>934</v>
      </c>
    </row>
    <row r="177" spans="2:65" s="834" customFormat="1" ht="16.5" customHeight="1">
      <c r="B177" s="686"/>
      <c r="C177" s="687" t="s">
        <v>113</v>
      </c>
      <c r="D177" s="687" t="s">
        <v>44</v>
      </c>
      <c r="E177" s="688" t="s">
        <v>935</v>
      </c>
      <c r="F177" s="689" t="s">
        <v>936</v>
      </c>
      <c r="G177" s="690" t="s">
        <v>55</v>
      </c>
      <c r="H177" s="691">
        <v>2</v>
      </c>
      <c r="I177" s="692"/>
      <c r="J177" s="692">
        <f>ROUND(I177*H177,2)</f>
        <v>0</v>
      </c>
      <c r="K177" s="689" t="s">
        <v>0</v>
      </c>
      <c r="L177" s="624"/>
      <c r="M177" s="693" t="s">
        <v>0</v>
      </c>
      <c r="N177" s="694" t="s">
        <v>17</v>
      </c>
      <c r="O177" s="695">
        <v>0</v>
      </c>
      <c r="P177" s="695">
        <f>O177*H177</f>
        <v>0</v>
      </c>
      <c r="Q177" s="695">
        <v>0</v>
      </c>
      <c r="R177" s="695">
        <f>Q177*H177</f>
        <v>0</v>
      </c>
      <c r="S177" s="695">
        <v>0</v>
      </c>
      <c r="T177" s="696">
        <f>S177*H177</f>
        <v>0</v>
      </c>
      <c r="AR177" s="621" t="s">
        <v>60</v>
      </c>
      <c r="AT177" s="621" t="s">
        <v>44</v>
      </c>
      <c r="AU177" s="621" t="s">
        <v>29</v>
      </c>
      <c r="AY177" s="621" t="s">
        <v>43</v>
      </c>
      <c r="BE177" s="697">
        <f>IF(N177="základní",J177,0)</f>
        <v>0</v>
      </c>
      <c r="BF177" s="697">
        <f>IF(N177="snížená",J177,0)</f>
        <v>0</v>
      </c>
      <c r="BG177" s="697">
        <f>IF(N177="zákl. přenesená",J177,0)</f>
        <v>0</v>
      </c>
      <c r="BH177" s="697">
        <f>IF(N177="sníž. přenesená",J177,0)</f>
        <v>0</v>
      </c>
      <c r="BI177" s="697">
        <f>IF(N177="nulová",J177,0)</f>
        <v>0</v>
      </c>
      <c r="BJ177" s="621" t="s">
        <v>28</v>
      </c>
      <c r="BK177" s="697">
        <f>ROUND(I177*H177,2)</f>
        <v>0</v>
      </c>
      <c r="BL177" s="621" t="s">
        <v>60</v>
      </c>
      <c r="BM177" s="621" t="s">
        <v>937</v>
      </c>
    </row>
    <row r="178" spans="2:65" s="674" customFormat="1" ht="22.9" customHeight="1">
      <c r="B178" s="673"/>
      <c r="D178" s="675" t="s">
        <v>26</v>
      </c>
      <c r="E178" s="684" t="s">
        <v>938</v>
      </c>
      <c r="F178" s="684" t="s">
        <v>939</v>
      </c>
      <c r="J178" s="685">
        <f>BK178</f>
        <v>0</v>
      </c>
      <c r="L178" s="673"/>
      <c r="M178" s="678"/>
      <c r="N178" s="679"/>
      <c r="O178" s="679"/>
      <c r="P178" s="680">
        <f>SUM(P179:P184)</f>
        <v>105.75598499999998</v>
      </c>
      <c r="Q178" s="679"/>
      <c r="R178" s="680">
        <f>SUM(R179:R184)</f>
        <v>3.0370311999999999</v>
      </c>
      <c r="S178" s="679"/>
      <c r="T178" s="681">
        <f>SUM(T179:T184)</f>
        <v>0</v>
      </c>
      <c r="AR178" s="675" t="s">
        <v>29</v>
      </c>
      <c r="AT178" s="682" t="s">
        <v>26</v>
      </c>
      <c r="AU178" s="682" t="s">
        <v>28</v>
      </c>
      <c r="AY178" s="675" t="s">
        <v>43</v>
      </c>
      <c r="BK178" s="683">
        <f>SUM(BK179:BK184)</f>
        <v>0</v>
      </c>
    </row>
    <row r="179" spans="2:65" s="834" customFormat="1" ht="16.5" customHeight="1">
      <c r="B179" s="686"/>
      <c r="C179" s="687" t="s">
        <v>114</v>
      </c>
      <c r="D179" s="687" t="s">
        <v>44</v>
      </c>
      <c r="E179" s="688" t="s">
        <v>940</v>
      </c>
      <c r="F179" s="689" t="s">
        <v>941</v>
      </c>
      <c r="G179" s="690" t="s">
        <v>76</v>
      </c>
      <c r="H179" s="691">
        <v>11.76</v>
      </c>
      <c r="I179" s="692"/>
      <c r="J179" s="692">
        <f t="shared" ref="J179:J184" si="40">ROUND(I179*H179,2)</f>
        <v>0</v>
      </c>
      <c r="K179" s="689" t="s">
        <v>481</v>
      </c>
      <c r="L179" s="624"/>
      <c r="M179" s="693" t="s">
        <v>0</v>
      </c>
      <c r="N179" s="694" t="s">
        <v>17</v>
      </c>
      <c r="O179" s="695">
        <v>0.20899999999999999</v>
      </c>
      <c r="P179" s="695">
        <f t="shared" ref="P179:P184" si="41">O179*H179</f>
        <v>2.45784</v>
      </c>
      <c r="Q179" s="695">
        <v>6.2E-4</v>
      </c>
      <c r="R179" s="695">
        <f t="shared" ref="R179:R184" si="42">Q179*H179</f>
        <v>7.2912000000000003E-3</v>
      </c>
      <c r="S179" s="695">
        <v>0</v>
      </c>
      <c r="T179" s="696">
        <f t="shared" ref="T179:T184" si="43">S179*H179</f>
        <v>0</v>
      </c>
      <c r="AR179" s="621" t="s">
        <v>60</v>
      </c>
      <c r="AT179" s="621" t="s">
        <v>44</v>
      </c>
      <c r="AU179" s="621" t="s">
        <v>29</v>
      </c>
      <c r="AY179" s="621" t="s">
        <v>43</v>
      </c>
      <c r="BE179" s="697">
        <f t="shared" ref="BE179:BE184" si="44">IF(N179="základní",J179,0)</f>
        <v>0</v>
      </c>
      <c r="BF179" s="697">
        <f t="shared" ref="BF179:BF184" si="45">IF(N179="snížená",J179,0)</f>
        <v>0</v>
      </c>
      <c r="BG179" s="697">
        <f t="shared" ref="BG179:BG184" si="46">IF(N179="zákl. přenesená",J179,0)</f>
        <v>0</v>
      </c>
      <c r="BH179" s="697">
        <f t="shared" ref="BH179:BH184" si="47">IF(N179="sníž. přenesená",J179,0)</f>
        <v>0</v>
      </c>
      <c r="BI179" s="697">
        <f t="shared" ref="BI179:BI184" si="48">IF(N179="nulová",J179,0)</f>
        <v>0</v>
      </c>
      <c r="BJ179" s="621" t="s">
        <v>28</v>
      </c>
      <c r="BK179" s="697">
        <f t="shared" ref="BK179:BK184" si="49">ROUND(I179*H179,2)</f>
        <v>0</v>
      </c>
      <c r="BL179" s="621" t="s">
        <v>60</v>
      </c>
      <c r="BM179" s="621" t="s">
        <v>942</v>
      </c>
    </row>
    <row r="180" spans="2:65" s="834" customFormat="1" ht="16.5" customHeight="1">
      <c r="B180" s="686"/>
      <c r="C180" s="703" t="s">
        <v>115</v>
      </c>
      <c r="D180" s="703" t="s">
        <v>67</v>
      </c>
      <c r="E180" s="704" t="s">
        <v>943</v>
      </c>
      <c r="F180" s="705" t="s">
        <v>944</v>
      </c>
      <c r="G180" s="706" t="s">
        <v>53</v>
      </c>
      <c r="H180" s="707">
        <v>1.2350000000000001</v>
      </c>
      <c r="I180" s="708"/>
      <c r="J180" s="708">
        <f t="shared" si="40"/>
        <v>0</v>
      </c>
      <c r="K180" s="705" t="s">
        <v>0</v>
      </c>
      <c r="L180" s="709"/>
      <c r="M180" s="710" t="s">
        <v>0</v>
      </c>
      <c r="N180" s="711" t="s">
        <v>17</v>
      </c>
      <c r="O180" s="695">
        <v>0</v>
      </c>
      <c r="P180" s="695">
        <f t="shared" si="41"/>
        <v>0</v>
      </c>
      <c r="Q180" s="695">
        <v>1.18E-2</v>
      </c>
      <c r="R180" s="695">
        <f t="shared" si="42"/>
        <v>1.4573000000000001E-2</v>
      </c>
      <c r="S180" s="695">
        <v>0</v>
      </c>
      <c r="T180" s="696">
        <f t="shared" si="43"/>
        <v>0</v>
      </c>
      <c r="AR180" s="621" t="s">
        <v>77</v>
      </c>
      <c r="AT180" s="621" t="s">
        <v>67</v>
      </c>
      <c r="AU180" s="621" t="s">
        <v>29</v>
      </c>
      <c r="AY180" s="621" t="s">
        <v>43</v>
      </c>
      <c r="BE180" s="697">
        <f t="shared" si="44"/>
        <v>0</v>
      </c>
      <c r="BF180" s="697">
        <f t="shared" si="45"/>
        <v>0</v>
      </c>
      <c r="BG180" s="697">
        <f t="shared" si="46"/>
        <v>0</v>
      </c>
      <c r="BH180" s="697">
        <f t="shared" si="47"/>
        <v>0</v>
      </c>
      <c r="BI180" s="697">
        <f t="shared" si="48"/>
        <v>0</v>
      </c>
      <c r="BJ180" s="621" t="s">
        <v>28</v>
      </c>
      <c r="BK180" s="697">
        <f t="shared" si="49"/>
        <v>0</v>
      </c>
      <c r="BL180" s="621" t="s">
        <v>60</v>
      </c>
      <c r="BM180" s="621" t="s">
        <v>945</v>
      </c>
    </row>
    <row r="181" spans="2:65" s="834" customFormat="1" ht="16.5" customHeight="1">
      <c r="B181" s="686"/>
      <c r="C181" s="687" t="s">
        <v>116</v>
      </c>
      <c r="D181" s="687" t="s">
        <v>44</v>
      </c>
      <c r="E181" s="688" t="s">
        <v>946</v>
      </c>
      <c r="F181" s="689" t="s">
        <v>947</v>
      </c>
      <c r="G181" s="690" t="s">
        <v>53</v>
      </c>
      <c r="H181" s="691">
        <v>160.88999999999999</v>
      </c>
      <c r="I181" s="692"/>
      <c r="J181" s="692">
        <f t="shared" si="40"/>
        <v>0</v>
      </c>
      <c r="K181" s="689" t="s">
        <v>485</v>
      </c>
      <c r="L181" s="624"/>
      <c r="M181" s="693" t="s">
        <v>0</v>
      </c>
      <c r="N181" s="694" t="s">
        <v>17</v>
      </c>
      <c r="O181" s="695">
        <v>0.61</v>
      </c>
      <c r="P181" s="695">
        <f t="shared" si="41"/>
        <v>98.142899999999983</v>
      </c>
      <c r="Q181" s="695">
        <v>6.3E-3</v>
      </c>
      <c r="R181" s="695">
        <f t="shared" si="42"/>
        <v>1.0136069999999999</v>
      </c>
      <c r="S181" s="695">
        <v>0</v>
      </c>
      <c r="T181" s="696">
        <f t="shared" si="43"/>
        <v>0</v>
      </c>
      <c r="AR181" s="621" t="s">
        <v>60</v>
      </c>
      <c r="AT181" s="621" t="s">
        <v>44</v>
      </c>
      <c r="AU181" s="621" t="s">
        <v>29</v>
      </c>
      <c r="AY181" s="621" t="s">
        <v>43</v>
      </c>
      <c r="BE181" s="697">
        <f t="shared" si="44"/>
        <v>0</v>
      </c>
      <c r="BF181" s="697">
        <f t="shared" si="45"/>
        <v>0</v>
      </c>
      <c r="BG181" s="697">
        <f t="shared" si="46"/>
        <v>0</v>
      </c>
      <c r="BH181" s="697">
        <f t="shared" si="47"/>
        <v>0</v>
      </c>
      <c r="BI181" s="697">
        <f t="shared" si="48"/>
        <v>0</v>
      </c>
      <c r="BJ181" s="621" t="s">
        <v>28</v>
      </c>
      <c r="BK181" s="697">
        <f t="shared" si="49"/>
        <v>0</v>
      </c>
      <c r="BL181" s="621" t="s">
        <v>60</v>
      </c>
      <c r="BM181" s="621" t="s">
        <v>948</v>
      </c>
    </row>
    <row r="182" spans="2:65" s="834" customFormat="1" ht="16.5" customHeight="1">
      <c r="B182" s="686"/>
      <c r="C182" s="703" t="s">
        <v>117</v>
      </c>
      <c r="D182" s="703" t="s">
        <v>67</v>
      </c>
      <c r="E182" s="704" t="s">
        <v>949</v>
      </c>
      <c r="F182" s="705" t="s">
        <v>950</v>
      </c>
      <c r="G182" s="706" t="s">
        <v>53</v>
      </c>
      <c r="H182" s="707">
        <v>168.935</v>
      </c>
      <c r="I182" s="708"/>
      <c r="J182" s="708">
        <f t="shared" si="40"/>
        <v>0</v>
      </c>
      <c r="K182" s="705" t="s">
        <v>0</v>
      </c>
      <c r="L182" s="709"/>
      <c r="M182" s="710" t="s">
        <v>0</v>
      </c>
      <c r="N182" s="711" t="s">
        <v>17</v>
      </c>
      <c r="O182" s="695">
        <v>0</v>
      </c>
      <c r="P182" s="695">
        <f t="shared" si="41"/>
        <v>0</v>
      </c>
      <c r="Q182" s="695">
        <v>1.18E-2</v>
      </c>
      <c r="R182" s="695">
        <f t="shared" si="42"/>
        <v>1.993433</v>
      </c>
      <c r="S182" s="695">
        <v>0</v>
      </c>
      <c r="T182" s="696">
        <f t="shared" si="43"/>
        <v>0</v>
      </c>
      <c r="AR182" s="621" t="s">
        <v>77</v>
      </c>
      <c r="AT182" s="621" t="s">
        <v>67</v>
      </c>
      <c r="AU182" s="621" t="s">
        <v>29</v>
      </c>
      <c r="AY182" s="621" t="s">
        <v>43</v>
      </c>
      <c r="BE182" s="697">
        <f t="shared" si="44"/>
        <v>0</v>
      </c>
      <c r="BF182" s="697">
        <f t="shared" si="45"/>
        <v>0</v>
      </c>
      <c r="BG182" s="697">
        <f t="shared" si="46"/>
        <v>0</v>
      </c>
      <c r="BH182" s="697">
        <f t="shared" si="47"/>
        <v>0</v>
      </c>
      <c r="BI182" s="697">
        <f t="shared" si="48"/>
        <v>0</v>
      </c>
      <c r="BJ182" s="621" t="s">
        <v>28</v>
      </c>
      <c r="BK182" s="697">
        <f t="shared" si="49"/>
        <v>0</v>
      </c>
      <c r="BL182" s="621" t="s">
        <v>60</v>
      </c>
      <c r="BM182" s="621" t="s">
        <v>951</v>
      </c>
    </row>
    <row r="183" spans="2:65" s="834" customFormat="1" ht="16.5" customHeight="1">
      <c r="B183" s="686"/>
      <c r="C183" s="687" t="s">
        <v>118</v>
      </c>
      <c r="D183" s="687" t="s">
        <v>44</v>
      </c>
      <c r="E183" s="688" t="s">
        <v>952</v>
      </c>
      <c r="F183" s="689" t="s">
        <v>953</v>
      </c>
      <c r="G183" s="690" t="s">
        <v>53</v>
      </c>
      <c r="H183" s="691">
        <v>27.09</v>
      </c>
      <c r="I183" s="692"/>
      <c r="J183" s="692">
        <f t="shared" si="40"/>
        <v>0</v>
      </c>
      <c r="K183" s="689" t="s">
        <v>481</v>
      </c>
      <c r="L183" s="624"/>
      <c r="M183" s="693" t="s">
        <v>0</v>
      </c>
      <c r="N183" s="694" t="s">
        <v>17</v>
      </c>
      <c r="O183" s="695">
        <v>4.3999999999999997E-2</v>
      </c>
      <c r="P183" s="695">
        <f t="shared" si="41"/>
        <v>1.1919599999999999</v>
      </c>
      <c r="Q183" s="695">
        <v>2.9999999999999997E-4</v>
      </c>
      <c r="R183" s="695">
        <f t="shared" si="42"/>
        <v>8.1269999999999988E-3</v>
      </c>
      <c r="S183" s="695">
        <v>0</v>
      </c>
      <c r="T183" s="696">
        <f t="shared" si="43"/>
        <v>0</v>
      </c>
      <c r="AR183" s="621" t="s">
        <v>60</v>
      </c>
      <c r="AT183" s="621" t="s">
        <v>44</v>
      </c>
      <c r="AU183" s="621" t="s">
        <v>29</v>
      </c>
      <c r="AY183" s="621" t="s">
        <v>43</v>
      </c>
      <c r="BE183" s="697">
        <f t="shared" si="44"/>
        <v>0</v>
      </c>
      <c r="BF183" s="697">
        <f t="shared" si="45"/>
        <v>0</v>
      </c>
      <c r="BG183" s="697">
        <f t="shared" si="46"/>
        <v>0</v>
      </c>
      <c r="BH183" s="697">
        <f t="shared" si="47"/>
        <v>0</v>
      </c>
      <c r="BI183" s="697">
        <f t="shared" si="48"/>
        <v>0</v>
      </c>
      <c r="BJ183" s="621" t="s">
        <v>28</v>
      </c>
      <c r="BK183" s="697">
        <f t="shared" si="49"/>
        <v>0</v>
      </c>
      <c r="BL183" s="621" t="s">
        <v>60</v>
      </c>
      <c r="BM183" s="621" t="s">
        <v>954</v>
      </c>
    </row>
    <row r="184" spans="2:65" s="834" customFormat="1" ht="16.5" customHeight="1">
      <c r="B184" s="686"/>
      <c r="C184" s="687" t="s">
        <v>119</v>
      </c>
      <c r="D184" s="687" t="s">
        <v>44</v>
      </c>
      <c r="E184" s="688" t="s">
        <v>955</v>
      </c>
      <c r="F184" s="689" t="s">
        <v>956</v>
      </c>
      <c r="G184" s="690" t="s">
        <v>50</v>
      </c>
      <c r="H184" s="691">
        <v>3.0369999999999999</v>
      </c>
      <c r="I184" s="692"/>
      <c r="J184" s="692">
        <f t="shared" si="40"/>
        <v>0</v>
      </c>
      <c r="K184" s="689" t="s">
        <v>481</v>
      </c>
      <c r="L184" s="624"/>
      <c r="M184" s="693" t="s">
        <v>0</v>
      </c>
      <c r="N184" s="694" t="s">
        <v>17</v>
      </c>
      <c r="O184" s="695">
        <v>1.3049999999999999</v>
      </c>
      <c r="P184" s="695">
        <f t="shared" si="41"/>
        <v>3.9632849999999995</v>
      </c>
      <c r="Q184" s="695">
        <v>0</v>
      </c>
      <c r="R184" s="695">
        <f t="shared" si="42"/>
        <v>0</v>
      </c>
      <c r="S184" s="695">
        <v>0</v>
      </c>
      <c r="T184" s="696">
        <f t="shared" si="43"/>
        <v>0</v>
      </c>
      <c r="AR184" s="621" t="s">
        <v>60</v>
      </c>
      <c r="AT184" s="621" t="s">
        <v>44</v>
      </c>
      <c r="AU184" s="621" t="s">
        <v>29</v>
      </c>
      <c r="AY184" s="621" t="s">
        <v>43</v>
      </c>
      <c r="BE184" s="697">
        <f t="shared" si="44"/>
        <v>0</v>
      </c>
      <c r="BF184" s="697">
        <f t="shared" si="45"/>
        <v>0</v>
      </c>
      <c r="BG184" s="697">
        <f t="shared" si="46"/>
        <v>0</v>
      </c>
      <c r="BH184" s="697">
        <f t="shared" si="47"/>
        <v>0</v>
      </c>
      <c r="BI184" s="697">
        <f t="shared" si="48"/>
        <v>0</v>
      </c>
      <c r="BJ184" s="621" t="s">
        <v>28</v>
      </c>
      <c r="BK184" s="697">
        <f t="shared" si="49"/>
        <v>0</v>
      </c>
      <c r="BL184" s="621" t="s">
        <v>60</v>
      </c>
      <c r="BM184" s="621" t="s">
        <v>957</v>
      </c>
    </row>
    <row r="185" spans="2:65" s="674" customFormat="1" ht="22.9" customHeight="1">
      <c r="B185" s="673"/>
      <c r="D185" s="675" t="s">
        <v>26</v>
      </c>
      <c r="E185" s="684" t="s">
        <v>958</v>
      </c>
      <c r="F185" s="684" t="s">
        <v>959</v>
      </c>
      <c r="J185" s="685">
        <f>BK185</f>
        <v>0</v>
      </c>
      <c r="L185" s="673"/>
      <c r="M185" s="678"/>
      <c r="N185" s="679"/>
      <c r="O185" s="679"/>
      <c r="P185" s="680">
        <f>SUM(P186:P191)</f>
        <v>71.192252000000011</v>
      </c>
      <c r="Q185" s="679"/>
      <c r="R185" s="680">
        <f>SUM(R186:R191)</f>
        <v>0.81807439999999998</v>
      </c>
      <c r="S185" s="679"/>
      <c r="T185" s="681">
        <f>SUM(T186:T191)</f>
        <v>0</v>
      </c>
      <c r="AR185" s="675" t="s">
        <v>29</v>
      </c>
      <c r="AT185" s="682" t="s">
        <v>26</v>
      </c>
      <c r="AU185" s="682" t="s">
        <v>28</v>
      </c>
      <c r="AY185" s="675" t="s">
        <v>43</v>
      </c>
      <c r="BK185" s="683">
        <f>SUM(BK186:BK191)</f>
        <v>0</v>
      </c>
    </row>
    <row r="186" spans="2:65" s="834" customFormat="1" ht="16.5" customHeight="1">
      <c r="B186" s="686"/>
      <c r="C186" s="687" t="s">
        <v>120</v>
      </c>
      <c r="D186" s="687" t="s">
        <v>44</v>
      </c>
      <c r="E186" s="688" t="s">
        <v>960</v>
      </c>
      <c r="F186" s="689" t="s">
        <v>961</v>
      </c>
      <c r="G186" s="690" t="s">
        <v>53</v>
      </c>
      <c r="H186" s="691">
        <v>87.22</v>
      </c>
      <c r="I186" s="692"/>
      <c r="J186" s="692">
        <f t="shared" ref="J186:J191" si="50">ROUND(I186*H186,2)</f>
        <v>0</v>
      </c>
      <c r="K186" s="689" t="s">
        <v>0</v>
      </c>
      <c r="L186" s="624"/>
      <c r="M186" s="693" t="s">
        <v>0</v>
      </c>
      <c r="N186" s="694" t="s">
        <v>17</v>
      </c>
      <c r="O186" s="695">
        <v>5.8000000000000003E-2</v>
      </c>
      <c r="P186" s="695">
        <f t="shared" ref="P186:P191" si="51">O186*H186</f>
        <v>5.0587600000000004</v>
      </c>
      <c r="Q186" s="695">
        <v>3.0000000000000001E-5</v>
      </c>
      <c r="R186" s="695">
        <f t="shared" ref="R186:R191" si="52">Q186*H186</f>
        <v>2.6166000000000002E-3</v>
      </c>
      <c r="S186" s="695">
        <v>0</v>
      </c>
      <c r="T186" s="696">
        <f t="shared" ref="T186:T191" si="53">S186*H186</f>
        <v>0</v>
      </c>
      <c r="AR186" s="621" t="s">
        <v>60</v>
      </c>
      <c r="AT186" s="621" t="s">
        <v>44</v>
      </c>
      <c r="AU186" s="621" t="s">
        <v>29</v>
      </c>
      <c r="AY186" s="621" t="s">
        <v>43</v>
      </c>
      <c r="BE186" s="697">
        <f t="shared" ref="BE186:BE191" si="54">IF(N186="základní",J186,0)</f>
        <v>0</v>
      </c>
      <c r="BF186" s="697">
        <f t="shared" ref="BF186:BF191" si="55">IF(N186="snížená",J186,0)</f>
        <v>0</v>
      </c>
      <c r="BG186" s="697">
        <f t="shared" ref="BG186:BG191" si="56">IF(N186="zákl. přenesená",J186,0)</f>
        <v>0</v>
      </c>
      <c r="BH186" s="697">
        <f t="shared" ref="BH186:BH191" si="57">IF(N186="sníž. přenesená",J186,0)</f>
        <v>0</v>
      </c>
      <c r="BI186" s="697">
        <f t="shared" ref="BI186:BI191" si="58">IF(N186="nulová",J186,0)</f>
        <v>0</v>
      </c>
      <c r="BJ186" s="621" t="s">
        <v>28</v>
      </c>
      <c r="BK186" s="697">
        <f t="shared" ref="BK186:BK191" si="59">ROUND(I186*H186,2)</f>
        <v>0</v>
      </c>
      <c r="BL186" s="621" t="s">
        <v>60</v>
      </c>
      <c r="BM186" s="621" t="s">
        <v>962</v>
      </c>
    </row>
    <row r="187" spans="2:65" s="834" customFormat="1" ht="16.5" customHeight="1">
      <c r="B187" s="686"/>
      <c r="C187" s="687" t="s">
        <v>121</v>
      </c>
      <c r="D187" s="687" t="s">
        <v>44</v>
      </c>
      <c r="E187" s="688" t="s">
        <v>963</v>
      </c>
      <c r="F187" s="689" t="s">
        <v>964</v>
      </c>
      <c r="G187" s="690" t="s">
        <v>53</v>
      </c>
      <c r="H187" s="691">
        <v>87.22</v>
      </c>
      <c r="I187" s="692"/>
      <c r="J187" s="692">
        <f t="shared" si="50"/>
        <v>0</v>
      </c>
      <c r="K187" s="689" t="s">
        <v>481</v>
      </c>
      <c r="L187" s="624"/>
      <c r="M187" s="693" t="s">
        <v>0</v>
      </c>
      <c r="N187" s="694" t="s">
        <v>17</v>
      </c>
      <c r="O187" s="695">
        <v>0.27700000000000002</v>
      </c>
      <c r="P187" s="695">
        <f t="shared" si="51"/>
        <v>24.159940000000002</v>
      </c>
      <c r="Q187" s="695">
        <v>2.9999999999999997E-4</v>
      </c>
      <c r="R187" s="695">
        <f t="shared" si="52"/>
        <v>2.6165999999999998E-2</v>
      </c>
      <c r="S187" s="695">
        <v>0</v>
      </c>
      <c r="T187" s="696">
        <f t="shared" si="53"/>
        <v>0</v>
      </c>
      <c r="AR187" s="621" t="s">
        <v>60</v>
      </c>
      <c r="AT187" s="621" t="s">
        <v>44</v>
      </c>
      <c r="AU187" s="621" t="s">
        <v>29</v>
      </c>
      <c r="AY187" s="621" t="s">
        <v>43</v>
      </c>
      <c r="BE187" s="697">
        <f t="shared" si="54"/>
        <v>0</v>
      </c>
      <c r="BF187" s="697">
        <f t="shared" si="55"/>
        <v>0</v>
      </c>
      <c r="BG187" s="697">
        <f t="shared" si="56"/>
        <v>0</v>
      </c>
      <c r="BH187" s="697">
        <f t="shared" si="57"/>
        <v>0</v>
      </c>
      <c r="BI187" s="697">
        <f t="shared" si="58"/>
        <v>0</v>
      </c>
      <c r="BJ187" s="621" t="s">
        <v>28</v>
      </c>
      <c r="BK187" s="697">
        <f t="shared" si="59"/>
        <v>0</v>
      </c>
      <c r="BL187" s="621" t="s">
        <v>60</v>
      </c>
      <c r="BM187" s="621" t="s">
        <v>965</v>
      </c>
    </row>
    <row r="188" spans="2:65" s="834" customFormat="1" ht="16.5" customHeight="1">
      <c r="B188" s="686"/>
      <c r="C188" s="703" t="s">
        <v>122</v>
      </c>
      <c r="D188" s="703" t="s">
        <v>67</v>
      </c>
      <c r="E188" s="704" t="s">
        <v>966</v>
      </c>
      <c r="F188" s="705" t="s">
        <v>967</v>
      </c>
      <c r="G188" s="706" t="s">
        <v>53</v>
      </c>
      <c r="H188" s="707">
        <v>91.581000000000003</v>
      </c>
      <c r="I188" s="708"/>
      <c r="J188" s="708">
        <f t="shared" si="50"/>
        <v>0</v>
      </c>
      <c r="K188" s="705" t="s">
        <v>0</v>
      </c>
      <c r="L188" s="709"/>
      <c r="M188" s="710" t="s">
        <v>0</v>
      </c>
      <c r="N188" s="711" t="s">
        <v>17</v>
      </c>
      <c r="O188" s="695">
        <v>0</v>
      </c>
      <c r="P188" s="695">
        <f t="shared" si="51"/>
        <v>0</v>
      </c>
      <c r="Q188" s="695">
        <v>1.8E-3</v>
      </c>
      <c r="R188" s="695">
        <f t="shared" si="52"/>
        <v>0.16484580000000001</v>
      </c>
      <c r="S188" s="695">
        <v>0</v>
      </c>
      <c r="T188" s="696">
        <f t="shared" si="53"/>
        <v>0</v>
      </c>
      <c r="AR188" s="621" t="s">
        <v>77</v>
      </c>
      <c r="AT188" s="621" t="s">
        <v>67</v>
      </c>
      <c r="AU188" s="621" t="s">
        <v>29</v>
      </c>
      <c r="AY188" s="621" t="s">
        <v>43</v>
      </c>
      <c r="BE188" s="697">
        <f t="shared" si="54"/>
        <v>0</v>
      </c>
      <c r="BF188" s="697">
        <f t="shared" si="55"/>
        <v>0</v>
      </c>
      <c r="BG188" s="697">
        <f t="shared" si="56"/>
        <v>0</v>
      </c>
      <c r="BH188" s="697">
        <f t="shared" si="57"/>
        <v>0</v>
      </c>
      <c r="BI188" s="697">
        <f t="shared" si="58"/>
        <v>0</v>
      </c>
      <c r="BJ188" s="621" t="s">
        <v>28</v>
      </c>
      <c r="BK188" s="697">
        <f t="shared" si="59"/>
        <v>0</v>
      </c>
      <c r="BL188" s="621" t="s">
        <v>60</v>
      </c>
      <c r="BM188" s="621" t="s">
        <v>968</v>
      </c>
    </row>
    <row r="189" spans="2:65" s="834" customFormat="1" ht="16.5" customHeight="1">
      <c r="B189" s="686"/>
      <c r="C189" s="687" t="s">
        <v>123</v>
      </c>
      <c r="D189" s="687" t="s">
        <v>44</v>
      </c>
      <c r="E189" s="688" t="s">
        <v>969</v>
      </c>
      <c r="F189" s="689" t="s">
        <v>970</v>
      </c>
      <c r="G189" s="690" t="s">
        <v>76</v>
      </c>
      <c r="H189" s="691">
        <v>82.3</v>
      </c>
      <c r="I189" s="692"/>
      <c r="J189" s="692">
        <f t="shared" si="50"/>
        <v>0</v>
      </c>
      <c r="K189" s="689" t="s">
        <v>0</v>
      </c>
      <c r="L189" s="624"/>
      <c r="M189" s="693" t="s">
        <v>0</v>
      </c>
      <c r="N189" s="694" t="s">
        <v>17</v>
      </c>
      <c r="O189" s="695">
        <v>0.18099999999999999</v>
      </c>
      <c r="P189" s="695">
        <f t="shared" si="51"/>
        <v>14.896299999999998</v>
      </c>
      <c r="Q189" s="695">
        <v>1.0000000000000001E-5</v>
      </c>
      <c r="R189" s="695">
        <f t="shared" si="52"/>
        <v>8.2300000000000006E-4</v>
      </c>
      <c r="S189" s="695">
        <v>0</v>
      </c>
      <c r="T189" s="696">
        <f t="shared" si="53"/>
        <v>0</v>
      </c>
      <c r="AR189" s="621" t="s">
        <v>60</v>
      </c>
      <c r="AT189" s="621" t="s">
        <v>44</v>
      </c>
      <c r="AU189" s="621" t="s">
        <v>29</v>
      </c>
      <c r="AY189" s="621" t="s">
        <v>43</v>
      </c>
      <c r="BE189" s="697">
        <f t="shared" si="54"/>
        <v>0</v>
      </c>
      <c r="BF189" s="697">
        <f t="shared" si="55"/>
        <v>0</v>
      </c>
      <c r="BG189" s="697">
        <f t="shared" si="56"/>
        <v>0</v>
      </c>
      <c r="BH189" s="697">
        <f t="shared" si="57"/>
        <v>0</v>
      </c>
      <c r="BI189" s="697">
        <f t="shared" si="58"/>
        <v>0</v>
      </c>
      <c r="BJ189" s="621" t="s">
        <v>28</v>
      </c>
      <c r="BK189" s="697">
        <f t="shared" si="59"/>
        <v>0</v>
      </c>
      <c r="BL189" s="621" t="s">
        <v>60</v>
      </c>
      <c r="BM189" s="621" t="s">
        <v>971</v>
      </c>
    </row>
    <row r="190" spans="2:65" s="834" customFormat="1" ht="16.5" customHeight="1">
      <c r="B190" s="686"/>
      <c r="C190" s="687" t="s">
        <v>124</v>
      </c>
      <c r="D190" s="687" t="s">
        <v>44</v>
      </c>
      <c r="E190" s="688" t="s">
        <v>972</v>
      </c>
      <c r="F190" s="689" t="s">
        <v>973</v>
      </c>
      <c r="G190" s="690" t="s">
        <v>53</v>
      </c>
      <c r="H190" s="691">
        <v>87.22</v>
      </c>
      <c r="I190" s="692"/>
      <c r="J190" s="692">
        <f t="shared" si="50"/>
        <v>0</v>
      </c>
      <c r="K190" s="689" t="s">
        <v>0</v>
      </c>
      <c r="L190" s="624"/>
      <c r="M190" s="693" t="s">
        <v>0</v>
      </c>
      <c r="N190" s="694" t="s">
        <v>17</v>
      </c>
      <c r="O190" s="695">
        <v>0.3</v>
      </c>
      <c r="P190" s="695">
        <f t="shared" si="51"/>
        <v>26.166</v>
      </c>
      <c r="Q190" s="695">
        <v>7.1500000000000001E-3</v>
      </c>
      <c r="R190" s="695">
        <f t="shared" si="52"/>
        <v>0.62362300000000004</v>
      </c>
      <c r="S190" s="695">
        <v>0</v>
      </c>
      <c r="T190" s="696">
        <f t="shared" si="53"/>
        <v>0</v>
      </c>
      <c r="AR190" s="621" t="s">
        <v>60</v>
      </c>
      <c r="AT190" s="621" t="s">
        <v>44</v>
      </c>
      <c r="AU190" s="621" t="s">
        <v>29</v>
      </c>
      <c r="AY190" s="621" t="s">
        <v>43</v>
      </c>
      <c r="BE190" s="697">
        <f t="shared" si="54"/>
        <v>0</v>
      </c>
      <c r="BF190" s="697">
        <f t="shared" si="55"/>
        <v>0</v>
      </c>
      <c r="BG190" s="697">
        <f t="shared" si="56"/>
        <v>0</v>
      </c>
      <c r="BH190" s="697">
        <f t="shared" si="57"/>
        <v>0</v>
      </c>
      <c r="BI190" s="697">
        <f t="shared" si="58"/>
        <v>0</v>
      </c>
      <c r="BJ190" s="621" t="s">
        <v>28</v>
      </c>
      <c r="BK190" s="697">
        <f t="shared" si="59"/>
        <v>0</v>
      </c>
      <c r="BL190" s="621" t="s">
        <v>60</v>
      </c>
      <c r="BM190" s="621" t="s">
        <v>974</v>
      </c>
    </row>
    <row r="191" spans="2:65" s="834" customFormat="1" ht="16.5" customHeight="1">
      <c r="B191" s="686"/>
      <c r="C191" s="687" t="s">
        <v>125</v>
      </c>
      <c r="D191" s="687" t="s">
        <v>44</v>
      </c>
      <c r="E191" s="688" t="s">
        <v>975</v>
      </c>
      <c r="F191" s="689" t="s">
        <v>976</v>
      </c>
      <c r="G191" s="690" t="s">
        <v>50</v>
      </c>
      <c r="H191" s="691">
        <v>0.81799999999999995</v>
      </c>
      <c r="I191" s="692"/>
      <c r="J191" s="692">
        <f t="shared" si="50"/>
        <v>0</v>
      </c>
      <c r="K191" s="689" t="s">
        <v>481</v>
      </c>
      <c r="L191" s="624"/>
      <c r="M191" s="693" t="s">
        <v>0</v>
      </c>
      <c r="N191" s="694" t="s">
        <v>17</v>
      </c>
      <c r="O191" s="695">
        <v>1.1140000000000001</v>
      </c>
      <c r="P191" s="695">
        <f t="shared" si="51"/>
        <v>0.91125200000000006</v>
      </c>
      <c r="Q191" s="695">
        <v>0</v>
      </c>
      <c r="R191" s="695">
        <f t="shared" si="52"/>
        <v>0</v>
      </c>
      <c r="S191" s="695">
        <v>0</v>
      </c>
      <c r="T191" s="696">
        <f t="shared" si="53"/>
        <v>0</v>
      </c>
      <c r="AR191" s="621" t="s">
        <v>60</v>
      </c>
      <c r="AT191" s="621" t="s">
        <v>44</v>
      </c>
      <c r="AU191" s="621" t="s">
        <v>29</v>
      </c>
      <c r="AY191" s="621" t="s">
        <v>43</v>
      </c>
      <c r="BE191" s="697">
        <f t="shared" si="54"/>
        <v>0</v>
      </c>
      <c r="BF191" s="697">
        <f t="shared" si="55"/>
        <v>0</v>
      </c>
      <c r="BG191" s="697">
        <f t="shared" si="56"/>
        <v>0</v>
      </c>
      <c r="BH191" s="697">
        <f t="shared" si="57"/>
        <v>0</v>
      </c>
      <c r="BI191" s="697">
        <f t="shared" si="58"/>
        <v>0</v>
      </c>
      <c r="BJ191" s="621" t="s">
        <v>28</v>
      </c>
      <c r="BK191" s="697">
        <f t="shared" si="59"/>
        <v>0</v>
      </c>
      <c r="BL191" s="621" t="s">
        <v>60</v>
      </c>
      <c r="BM191" s="621" t="s">
        <v>977</v>
      </c>
    </row>
    <row r="192" spans="2:65" s="674" customFormat="1" ht="22.9" customHeight="1">
      <c r="B192" s="673"/>
      <c r="D192" s="675" t="s">
        <v>26</v>
      </c>
      <c r="E192" s="684" t="s">
        <v>978</v>
      </c>
      <c r="F192" s="684" t="s">
        <v>979</v>
      </c>
      <c r="J192" s="685">
        <f>BK192</f>
        <v>0</v>
      </c>
      <c r="L192" s="673"/>
      <c r="M192" s="678"/>
      <c r="N192" s="679"/>
      <c r="O192" s="679"/>
      <c r="P192" s="680">
        <f>SUM(P193:P197)</f>
        <v>90.855225000000004</v>
      </c>
      <c r="Q192" s="679"/>
      <c r="R192" s="680">
        <f>SUM(R193:R197)</f>
        <v>2.246588</v>
      </c>
      <c r="S192" s="679"/>
      <c r="T192" s="681">
        <f>SUM(T193:T197)</f>
        <v>0</v>
      </c>
      <c r="AR192" s="675" t="s">
        <v>29</v>
      </c>
      <c r="AT192" s="682" t="s">
        <v>26</v>
      </c>
      <c r="AU192" s="682" t="s">
        <v>28</v>
      </c>
      <c r="AY192" s="675" t="s">
        <v>43</v>
      </c>
      <c r="BK192" s="683">
        <f>SUM(BK193:BK197)</f>
        <v>0</v>
      </c>
    </row>
    <row r="193" spans="2:65" s="834" customFormat="1" ht="16.5" customHeight="1">
      <c r="B193" s="686"/>
      <c r="C193" s="687" t="s">
        <v>997</v>
      </c>
      <c r="D193" s="687" t="s">
        <v>44</v>
      </c>
      <c r="E193" s="688" t="s">
        <v>980</v>
      </c>
      <c r="F193" s="689" t="s">
        <v>961</v>
      </c>
      <c r="G193" s="690" t="s">
        <v>53</v>
      </c>
      <c r="H193" s="691">
        <v>107.8</v>
      </c>
      <c r="I193" s="692"/>
      <c r="J193" s="692">
        <f>ROUND(I193*H193,2)</f>
        <v>0</v>
      </c>
      <c r="K193" s="689" t="s">
        <v>0</v>
      </c>
      <c r="L193" s="624"/>
      <c r="M193" s="693" t="s">
        <v>0</v>
      </c>
      <c r="N193" s="694" t="s">
        <v>17</v>
      </c>
      <c r="O193" s="695">
        <v>5.8000000000000003E-2</v>
      </c>
      <c r="P193" s="695">
        <f>O193*H193</f>
        <v>6.2523999999999997</v>
      </c>
      <c r="Q193" s="695">
        <v>3.0000000000000001E-5</v>
      </c>
      <c r="R193" s="695">
        <f>Q193*H193</f>
        <v>3.2339999999999999E-3</v>
      </c>
      <c r="S193" s="695">
        <v>0</v>
      </c>
      <c r="T193" s="696">
        <f>S193*H193</f>
        <v>0</v>
      </c>
      <c r="AR193" s="621" t="s">
        <v>60</v>
      </c>
      <c r="AT193" s="621" t="s">
        <v>44</v>
      </c>
      <c r="AU193" s="621" t="s">
        <v>29</v>
      </c>
      <c r="AY193" s="621" t="s">
        <v>43</v>
      </c>
      <c r="BE193" s="697">
        <f>IF(N193="základní",J193,0)</f>
        <v>0</v>
      </c>
      <c r="BF193" s="697">
        <f>IF(N193="snížená",J193,0)</f>
        <v>0</v>
      </c>
      <c r="BG193" s="697">
        <f>IF(N193="zákl. přenesená",J193,0)</f>
        <v>0</v>
      </c>
      <c r="BH193" s="697">
        <f>IF(N193="sníž. přenesená",J193,0)</f>
        <v>0</v>
      </c>
      <c r="BI193" s="697">
        <f>IF(N193="nulová",J193,0)</f>
        <v>0</v>
      </c>
      <c r="BJ193" s="621" t="s">
        <v>28</v>
      </c>
      <c r="BK193" s="697">
        <f>ROUND(I193*H193,2)</f>
        <v>0</v>
      </c>
      <c r="BL193" s="621" t="s">
        <v>60</v>
      </c>
      <c r="BM193" s="621" t="s">
        <v>981</v>
      </c>
    </row>
    <row r="194" spans="2:65" s="834" customFormat="1" ht="16.5" customHeight="1">
      <c r="B194" s="686"/>
      <c r="C194" s="687" t="s">
        <v>1001</v>
      </c>
      <c r="D194" s="687" t="s">
        <v>44</v>
      </c>
      <c r="E194" s="688" t="s">
        <v>982</v>
      </c>
      <c r="F194" s="689" t="s">
        <v>983</v>
      </c>
      <c r="G194" s="690" t="s">
        <v>53</v>
      </c>
      <c r="H194" s="691">
        <v>116.57</v>
      </c>
      <c r="I194" s="692"/>
      <c r="J194" s="692">
        <f>ROUND(I194*H194,2)</f>
        <v>0</v>
      </c>
      <c r="K194" s="689" t="s">
        <v>0</v>
      </c>
      <c r="L194" s="624"/>
      <c r="M194" s="693" t="s">
        <v>0</v>
      </c>
      <c r="N194" s="694" t="s">
        <v>17</v>
      </c>
      <c r="O194" s="695">
        <v>0.26</v>
      </c>
      <c r="P194" s="695">
        <f>O194*H194</f>
        <v>30.308199999999999</v>
      </c>
      <c r="Q194" s="695">
        <v>3.2000000000000002E-3</v>
      </c>
      <c r="R194" s="695">
        <f>Q194*H194</f>
        <v>0.37302400000000002</v>
      </c>
      <c r="S194" s="695">
        <v>0</v>
      </c>
      <c r="T194" s="696">
        <f>S194*H194</f>
        <v>0</v>
      </c>
      <c r="AR194" s="621" t="s">
        <v>60</v>
      </c>
      <c r="AT194" s="621" t="s">
        <v>44</v>
      </c>
      <c r="AU194" s="621" t="s">
        <v>29</v>
      </c>
      <c r="AY194" s="621" t="s">
        <v>43</v>
      </c>
      <c r="BE194" s="697">
        <f>IF(N194="základní",J194,0)</f>
        <v>0</v>
      </c>
      <c r="BF194" s="697">
        <f>IF(N194="snížená",J194,0)</f>
        <v>0</v>
      </c>
      <c r="BG194" s="697">
        <f>IF(N194="zákl. přenesená",J194,0)</f>
        <v>0</v>
      </c>
      <c r="BH194" s="697">
        <f>IF(N194="sníž. přenesená",J194,0)</f>
        <v>0</v>
      </c>
      <c r="BI194" s="697">
        <f>IF(N194="nulová",J194,0)</f>
        <v>0</v>
      </c>
      <c r="BJ194" s="621" t="s">
        <v>28</v>
      </c>
      <c r="BK194" s="697">
        <f>ROUND(I194*H194,2)</f>
        <v>0</v>
      </c>
      <c r="BL194" s="621" t="s">
        <v>60</v>
      </c>
      <c r="BM194" s="621" t="s">
        <v>984</v>
      </c>
    </row>
    <row r="195" spans="2:65" s="834" customFormat="1" ht="16.5" customHeight="1">
      <c r="B195" s="686"/>
      <c r="C195" s="687" t="s">
        <v>1003</v>
      </c>
      <c r="D195" s="687" t="s">
        <v>44</v>
      </c>
      <c r="E195" s="688" t="s">
        <v>985</v>
      </c>
      <c r="F195" s="689" t="s">
        <v>986</v>
      </c>
      <c r="G195" s="690" t="s">
        <v>53</v>
      </c>
      <c r="H195" s="691">
        <v>107.8</v>
      </c>
      <c r="I195" s="692"/>
      <c r="J195" s="692">
        <f>ROUND(I195*H195,2)</f>
        <v>0</v>
      </c>
      <c r="K195" s="689" t="s">
        <v>0</v>
      </c>
      <c r="L195" s="624"/>
      <c r="M195" s="693" t="s">
        <v>0</v>
      </c>
      <c r="N195" s="694" t="s">
        <v>17</v>
      </c>
      <c r="O195" s="695">
        <v>0.3</v>
      </c>
      <c r="P195" s="695">
        <f>O195*H195</f>
        <v>32.339999999999996</v>
      </c>
      <c r="Q195" s="695">
        <v>7.7000000000000002E-3</v>
      </c>
      <c r="R195" s="695">
        <f>Q195*H195</f>
        <v>0.83006000000000002</v>
      </c>
      <c r="S195" s="695">
        <v>0</v>
      </c>
      <c r="T195" s="696">
        <f>S195*H195</f>
        <v>0</v>
      </c>
      <c r="AR195" s="621" t="s">
        <v>60</v>
      </c>
      <c r="AT195" s="621" t="s">
        <v>44</v>
      </c>
      <c r="AU195" s="621" t="s">
        <v>29</v>
      </c>
      <c r="AY195" s="621" t="s">
        <v>43</v>
      </c>
      <c r="BE195" s="697">
        <f>IF(N195="základní",J195,0)</f>
        <v>0</v>
      </c>
      <c r="BF195" s="697">
        <f>IF(N195="snížená",J195,0)</f>
        <v>0</v>
      </c>
      <c r="BG195" s="697">
        <f>IF(N195="zákl. přenesená",J195,0)</f>
        <v>0</v>
      </c>
      <c r="BH195" s="697">
        <f>IF(N195="sníž. přenesená",J195,0)</f>
        <v>0</v>
      </c>
      <c r="BI195" s="697">
        <f>IF(N195="nulová",J195,0)</f>
        <v>0</v>
      </c>
      <c r="BJ195" s="621" t="s">
        <v>28</v>
      </c>
      <c r="BK195" s="697">
        <f>ROUND(I195*H195,2)</f>
        <v>0</v>
      </c>
      <c r="BL195" s="621" t="s">
        <v>60</v>
      </c>
      <c r="BM195" s="621" t="s">
        <v>987</v>
      </c>
    </row>
    <row r="196" spans="2:65" s="834" customFormat="1" ht="16.5" customHeight="1">
      <c r="B196" s="686"/>
      <c r="C196" s="687" t="s">
        <v>1007</v>
      </c>
      <c r="D196" s="687" t="s">
        <v>44</v>
      </c>
      <c r="E196" s="688" t="s">
        <v>988</v>
      </c>
      <c r="F196" s="689" t="s">
        <v>989</v>
      </c>
      <c r="G196" s="690" t="s">
        <v>53</v>
      </c>
      <c r="H196" s="691">
        <v>539</v>
      </c>
      <c r="I196" s="692"/>
      <c r="J196" s="692">
        <f>ROUND(I196*H196,2)</f>
        <v>0</v>
      </c>
      <c r="K196" s="689" t="s">
        <v>0</v>
      </c>
      <c r="L196" s="624"/>
      <c r="M196" s="693" t="s">
        <v>0</v>
      </c>
      <c r="N196" s="694" t="s">
        <v>17</v>
      </c>
      <c r="O196" s="695">
        <v>3.5000000000000003E-2</v>
      </c>
      <c r="P196" s="695">
        <f>O196*H196</f>
        <v>18.865000000000002</v>
      </c>
      <c r="Q196" s="695">
        <v>1.9300000000000001E-3</v>
      </c>
      <c r="R196" s="695">
        <f>Q196*H196</f>
        <v>1.04027</v>
      </c>
      <c r="S196" s="695">
        <v>0</v>
      </c>
      <c r="T196" s="696">
        <f>S196*H196</f>
        <v>0</v>
      </c>
      <c r="AR196" s="621" t="s">
        <v>60</v>
      </c>
      <c r="AT196" s="621" t="s">
        <v>44</v>
      </c>
      <c r="AU196" s="621" t="s">
        <v>29</v>
      </c>
      <c r="AY196" s="621" t="s">
        <v>43</v>
      </c>
      <c r="BE196" s="697">
        <f>IF(N196="základní",J196,0)</f>
        <v>0</v>
      </c>
      <c r="BF196" s="697">
        <f>IF(N196="snížená",J196,0)</f>
        <v>0</v>
      </c>
      <c r="BG196" s="697">
        <f>IF(N196="zákl. přenesená",J196,0)</f>
        <v>0</v>
      </c>
      <c r="BH196" s="697">
        <f>IF(N196="sníž. přenesená",J196,0)</f>
        <v>0</v>
      </c>
      <c r="BI196" s="697">
        <f>IF(N196="nulová",J196,0)</f>
        <v>0</v>
      </c>
      <c r="BJ196" s="621" t="s">
        <v>28</v>
      </c>
      <c r="BK196" s="697">
        <f>ROUND(I196*H196,2)</f>
        <v>0</v>
      </c>
      <c r="BL196" s="621" t="s">
        <v>60</v>
      </c>
      <c r="BM196" s="621" t="s">
        <v>990</v>
      </c>
    </row>
    <row r="197" spans="2:65" s="834" customFormat="1" ht="16.5" customHeight="1">
      <c r="B197" s="686"/>
      <c r="C197" s="687" t="s">
        <v>1011</v>
      </c>
      <c r="D197" s="687" t="s">
        <v>44</v>
      </c>
      <c r="E197" s="688" t="s">
        <v>991</v>
      </c>
      <c r="F197" s="689" t="s">
        <v>992</v>
      </c>
      <c r="G197" s="690" t="s">
        <v>50</v>
      </c>
      <c r="H197" s="691">
        <v>2.2469999999999999</v>
      </c>
      <c r="I197" s="692"/>
      <c r="J197" s="692">
        <f>ROUND(I197*H197,2)</f>
        <v>0</v>
      </c>
      <c r="K197" s="689" t="s">
        <v>481</v>
      </c>
      <c r="L197" s="624"/>
      <c r="M197" s="693" t="s">
        <v>0</v>
      </c>
      <c r="N197" s="694" t="s">
        <v>17</v>
      </c>
      <c r="O197" s="695">
        <v>1.375</v>
      </c>
      <c r="P197" s="695">
        <f>O197*H197</f>
        <v>3.0896249999999998</v>
      </c>
      <c r="Q197" s="695">
        <v>0</v>
      </c>
      <c r="R197" s="695">
        <f>Q197*H197</f>
        <v>0</v>
      </c>
      <c r="S197" s="695">
        <v>0</v>
      </c>
      <c r="T197" s="696">
        <f>S197*H197</f>
        <v>0</v>
      </c>
      <c r="AR197" s="621" t="s">
        <v>60</v>
      </c>
      <c r="AT197" s="621" t="s">
        <v>44</v>
      </c>
      <c r="AU197" s="621" t="s">
        <v>29</v>
      </c>
      <c r="AY197" s="621" t="s">
        <v>43</v>
      </c>
      <c r="BE197" s="697">
        <f>IF(N197="základní",J197,0)</f>
        <v>0</v>
      </c>
      <c r="BF197" s="697">
        <f>IF(N197="snížená",J197,0)</f>
        <v>0</v>
      </c>
      <c r="BG197" s="697">
        <f>IF(N197="zákl. přenesená",J197,0)</f>
        <v>0</v>
      </c>
      <c r="BH197" s="697">
        <f>IF(N197="sníž. přenesená",J197,0)</f>
        <v>0</v>
      </c>
      <c r="BI197" s="697">
        <f>IF(N197="nulová",J197,0)</f>
        <v>0</v>
      </c>
      <c r="BJ197" s="621" t="s">
        <v>28</v>
      </c>
      <c r="BK197" s="697">
        <f>ROUND(I197*H197,2)</f>
        <v>0</v>
      </c>
      <c r="BL197" s="621" t="s">
        <v>60</v>
      </c>
      <c r="BM197" s="621" t="s">
        <v>993</v>
      </c>
    </row>
    <row r="198" spans="2:65" s="674" customFormat="1" ht="22.9" customHeight="1">
      <c r="B198" s="673"/>
      <c r="D198" s="675" t="s">
        <v>26</v>
      </c>
      <c r="E198" s="684" t="s">
        <v>754</v>
      </c>
      <c r="F198" s="684" t="s">
        <v>755</v>
      </c>
      <c r="J198" s="685">
        <f>BK198</f>
        <v>0</v>
      </c>
      <c r="L198" s="673"/>
      <c r="M198" s="678"/>
      <c r="N198" s="679"/>
      <c r="O198" s="679"/>
      <c r="P198" s="680">
        <f>SUM(P199:P202)</f>
        <v>108.88592600000001</v>
      </c>
      <c r="Q198" s="679"/>
      <c r="R198" s="680">
        <f>SUM(R199:R202)</f>
        <v>3.0941263000000001</v>
      </c>
      <c r="S198" s="679"/>
      <c r="T198" s="681">
        <f>SUM(T199:T202)</f>
        <v>0</v>
      </c>
      <c r="AR198" s="675" t="s">
        <v>29</v>
      </c>
      <c r="AT198" s="682" t="s">
        <v>26</v>
      </c>
      <c r="AU198" s="682" t="s">
        <v>28</v>
      </c>
      <c r="AY198" s="675" t="s">
        <v>43</v>
      </c>
      <c r="BK198" s="683">
        <f>SUM(BK199:BK202)</f>
        <v>0</v>
      </c>
    </row>
    <row r="199" spans="2:65" s="834" customFormat="1" ht="16.5" customHeight="1">
      <c r="B199" s="686"/>
      <c r="C199" s="687" t="s">
        <v>1015</v>
      </c>
      <c r="D199" s="687" t="s">
        <v>44</v>
      </c>
      <c r="E199" s="688" t="s">
        <v>994</v>
      </c>
      <c r="F199" s="689" t="s">
        <v>995</v>
      </c>
      <c r="G199" s="690" t="s">
        <v>53</v>
      </c>
      <c r="H199" s="691">
        <v>157.904</v>
      </c>
      <c r="I199" s="692"/>
      <c r="J199" s="692">
        <f>ROUND(I199*H199,2)</f>
        <v>0</v>
      </c>
      <c r="K199" s="689" t="s">
        <v>485</v>
      </c>
      <c r="L199" s="624"/>
      <c r="M199" s="693" t="s">
        <v>0</v>
      </c>
      <c r="N199" s="694" t="s">
        <v>17</v>
      </c>
      <c r="O199" s="695">
        <v>0.66400000000000003</v>
      </c>
      <c r="P199" s="695">
        <f>O199*H199</f>
        <v>104.84825600000001</v>
      </c>
      <c r="Q199" s="695">
        <v>6.0499999999999998E-3</v>
      </c>
      <c r="R199" s="695">
        <f>Q199*H199</f>
        <v>0.95531919999999992</v>
      </c>
      <c r="S199" s="695">
        <v>0</v>
      </c>
      <c r="T199" s="696">
        <f>S199*H199</f>
        <v>0</v>
      </c>
      <c r="AR199" s="621" t="s">
        <v>60</v>
      </c>
      <c r="AT199" s="621" t="s">
        <v>44</v>
      </c>
      <c r="AU199" s="621" t="s">
        <v>29</v>
      </c>
      <c r="AY199" s="621" t="s">
        <v>43</v>
      </c>
      <c r="BE199" s="697">
        <f>IF(N199="základní",J199,0)</f>
        <v>0</v>
      </c>
      <c r="BF199" s="697">
        <f>IF(N199="snížená",J199,0)</f>
        <v>0</v>
      </c>
      <c r="BG199" s="697">
        <f>IF(N199="zákl. přenesená",J199,0)</f>
        <v>0</v>
      </c>
      <c r="BH199" s="697">
        <f>IF(N199="sníž. přenesená",J199,0)</f>
        <v>0</v>
      </c>
      <c r="BI199" s="697">
        <f>IF(N199="nulová",J199,0)</f>
        <v>0</v>
      </c>
      <c r="BJ199" s="621" t="s">
        <v>28</v>
      </c>
      <c r="BK199" s="697">
        <f>ROUND(I199*H199,2)</f>
        <v>0</v>
      </c>
      <c r="BL199" s="621" t="s">
        <v>60</v>
      </c>
      <c r="BM199" s="621" t="s">
        <v>996</v>
      </c>
    </row>
    <row r="200" spans="2:65" s="834" customFormat="1" ht="16.5" customHeight="1">
      <c r="B200" s="686"/>
      <c r="C200" s="703" t="s">
        <v>1387</v>
      </c>
      <c r="D200" s="703" t="s">
        <v>67</v>
      </c>
      <c r="E200" s="704" t="s">
        <v>998</v>
      </c>
      <c r="F200" s="705" t="s">
        <v>999</v>
      </c>
      <c r="G200" s="706" t="s">
        <v>53</v>
      </c>
      <c r="H200" s="707">
        <v>165.79900000000001</v>
      </c>
      <c r="I200" s="708"/>
      <c r="J200" s="708">
        <f>ROUND(I200*H200,2)</f>
        <v>0</v>
      </c>
      <c r="K200" s="705" t="s">
        <v>485</v>
      </c>
      <c r="L200" s="709"/>
      <c r="M200" s="710" t="s">
        <v>0</v>
      </c>
      <c r="N200" s="711" t="s">
        <v>17</v>
      </c>
      <c r="O200" s="695">
        <v>0</v>
      </c>
      <c r="P200" s="695">
        <f>O200*H200</f>
        <v>0</v>
      </c>
      <c r="Q200" s="695">
        <v>1.29E-2</v>
      </c>
      <c r="R200" s="695">
        <f>Q200*H200</f>
        <v>2.1388071000000002</v>
      </c>
      <c r="S200" s="695">
        <v>0</v>
      </c>
      <c r="T200" s="696">
        <f>S200*H200</f>
        <v>0</v>
      </c>
      <c r="AR200" s="621" t="s">
        <v>77</v>
      </c>
      <c r="AT200" s="621" t="s">
        <v>67</v>
      </c>
      <c r="AU200" s="621" t="s">
        <v>29</v>
      </c>
      <c r="AY200" s="621" t="s">
        <v>43</v>
      </c>
      <c r="BE200" s="697">
        <f>IF(N200="základní",J200,0)</f>
        <v>0</v>
      </c>
      <c r="BF200" s="697">
        <f>IF(N200="snížená",J200,0)</f>
        <v>0</v>
      </c>
      <c r="BG200" s="697">
        <f>IF(N200="zákl. přenesená",J200,0)</f>
        <v>0</v>
      </c>
      <c r="BH200" s="697">
        <f>IF(N200="sníž. přenesená",J200,0)</f>
        <v>0</v>
      </c>
      <c r="BI200" s="697">
        <f>IF(N200="nulová",J200,0)</f>
        <v>0</v>
      </c>
      <c r="BJ200" s="621" t="s">
        <v>28</v>
      </c>
      <c r="BK200" s="697">
        <f>ROUND(I200*H200,2)</f>
        <v>0</v>
      </c>
      <c r="BL200" s="621" t="s">
        <v>60</v>
      </c>
      <c r="BM200" s="621" t="s">
        <v>1000</v>
      </c>
    </row>
    <row r="201" spans="2:65" s="834" customFormat="1" ht="16.5" customHeight="1">
      <c r="B201" s="686"/>
      <c r="C201" s="687" t="s">
        <v>1388</v>
      </c>
      <c r="D201" s="687" t="s">
        <v>44</v>
      </c>
      <c r="E201" s="688" t="s">
        <v>762</v>
      </c>
      <c r="F201" s="689" t="s">
        <v>763</v>
      </c>
      <c r="G201" s="690" t="s">
        <v>76</v>
      </c>
      <c r="H201" s="691">
        <v>126.32299999999999</v>
      </c>
      <c r="I201" s="692"/>
      <c r="J201" s="692">
        <f>ROUND(I201*H201,2)</f>
        <v>0</v>
      </c>
      <c r="K201" s="689" t="s">
        <v>0</v>
      </c>
      <c r="L201" s="624"/>
      <c r="M201" s="693" t="s">
        <v>0</v>
      </c>
      <c r="N201" s="694" t="s">
        <v>17</v>
      </c>
      <c r="O201" s="695">
        <v>0</v>
      </c>
      <c r="P201" s="695">
        <f>O201*H201</f>
        <v>0</v>
      </c>
      <c r="Q201" s="695">
        <v>0</v>
      </c>
      <c r="R201" s="695">
        <f>Q201*H201</f>
        <v>0</v>
      </c>
      <c r="S201" s="695">
        <v>0</v>
      </c>
      <c r="T201" s="696">
        <f>S201*H201</f>
        <v>0</v>
      </c>
      <c r="AR201" s="621" t="s">
        <v>60</v>
      </c>
      <c r="AT201" s="621" t="s">
        <v>44</v>
      </c>
      <c r="AU201" s="621" t="s">
        <v>29</v>
      </c>
      <c r="AY201" s="621" t="s">
        <v>43</v>
      </c>
      <c r="BE201" s="697">
        <f>IF(N201="základní",J201,0)</f>
        <v>0</v>
      </c>
      <c r="BF201" s="697">
        <f>IF(N201="snížená",J201,0)</f>
        <v>0</v>
      </c>
      <c r="BG201" s="697">
        <f>IF(N201="zákl. přenesená",J201,0)</f>
        <v>0</v>
      </c>
      <c r="BH201" s="697">
        <f>IF(N201="sníž. přenesená",J201,0)</f>
        <v>0</v>
      </c>
      <c r="BI201" s="697">
        <f>IF(N201="nulová",J201,0)</f>
        <v>0</v>
      </c>
      <c r="BJ201" s="621" t="s">
        <v>28</v>
      </c>
      <c r="BK201" s="697">
        <f>ROUND(I201*H201,2)</f>
        <v>0</v>
      </c>
      <c r="BL201" s="621" t="s">
        <v>60</v>
      </c>
      <c r="BM201" s="621" t="s">
        <v>1002</v>
      </c>
    </row>
    <row r="202" spans="2:65" s="834" customFormat="1" ht="16.5" customHeight="1">
      <c r="B202" s="686"/>
      <c r="C202" s="687" t="s">
        <v>1389</v>
      </c>
      <c r="D202" s="687" t="s">
        <v>44</v>
      </c>
      <c r="E202" s="688" t="s">
        <v>765</v>
      </c>
      <c r="F202" s="689" t="s">
        <v>766</v>
      </c>
      <c r="G202" s="690" t="s">
        <v>50</v>
      </c>
      <c r="H202" s="691">
        <v>3.0939999999999999</v>
      </c>
      <c r="I202" s="692"/>
      <c r="J202" s="692">
        <f>ROUND(I202*H202,2)</f>
        <v>0</v>
      </c>
      <c r="K202" s="689" t="s">
        <v>481</v>
      </c>
      <c r="L202" s="624"/>
      <c r="M202" s="693" t="s">
        <v>0</v>
      </c>
      <c r="N202" s="694" t="s">
        <v>17</v>
      </c>
      <c r="O202" s="695">
        <v>1.3049999999999999</v>
      </c>
      <c r="P202" s="695">
        <f>O202*H202</f>
        <v>4.0376699999999994</v>
      </c>
      <c r="Q202" s="695">
        <v>0</v>
      </c>
      <c r="R202" s="695">
        <f>Q202*H202</f>
        <v>0</v>
      </c>
      <c r="S202" s="695">
        <v>0</v>
      </c>
      <c r="T202" s="696">
        <f>S202*H202</f>
        <v>0</v>
      </c>
      <c r="AR202" s="621" t="s">
        <v>60</v>
      </c>
      <c r="AT202" s="621" t="s">
        <v>44</v>
      </c>
      <c r="AU202" s="621" t="s">
        <v>29</v>
      </c>
      <c r="AY202" s="621" t="s">
        <v>43</v>
      </c>
      <c r="BE202" s="697">
        <f>IF(N202="základní",J202,0)</f>
        <v>0</v>
      </c>
      <c r="BF202" s="697">
        <f>IF(N202="snížená",J202,0)</f>
        <v>0</v>
      </c>
      <c r="BG202" s="697">
        <f>IF(N202="zákl. přenesená",J202,0)</f>
        <v>0</v>
      </c>
      <c r="BH202" s="697">
        <f>IF(N202="sníž. přenesená",J202,0)</f>
        <v>0</v>
      </c>
      <c r="BI202" s="697">
        <f>IF(N202="nulová",J202,0)</f>
        <v>0</v>
      </c>
      <c r="BJ202" s="621" t="s">
        <v>28</v>
      </c>
      <c r="BK202" s="697">
        <f>ROUND(I202*H202,2)</f>
        <v>0</v>
      </c>
      <c r="BL202" s="621" t="s">
        <v>60</v>
      </c>
      <c r="BM202" s="621" t="s">
        <v>1004</v>
      </c>
    </row>
    <row r="203" spans="2:65" s="674" customFormat="1" ht="22.9" customHeight="1">
      <c r="B203" s="673"/>
      <c r="D203" s="675" t="s">
        <v>26</v>
      </c>
      <c r="E203" s="684" t="s">
        <v>1005</v>
      </c>
      <c r="F203" s="684" t="s">
        <v>1006</v>
      </c>
      <c r="J203" s="685">
        <f>BK203</f>
        <v>0</v>
      </c>
      <c r="L203" s="673"/>
      <c r="M203" s="678"/>
      <c r="N203" s="679"/>
      <c r="O203" s="679"/>
      <c r="P203" s="680">
        <f>SUM(P204:P206)</f>
        <v>74.878816</v>
      </c>
      <c r="Q203" s="679"/>
      <c r="R203" s="680">
        <f>SUM(R204:R206)</f>
        <v>0.32821451000000001</v>
      </c>
      <c r="S203" s="679"/>
      <c r="T203" s="681">
        <f>SUM(T204:T206)</f>
        <v>0</v>
      </c>
      <c r="AR203" s="675" t="s">
        <v>29</v>
      </c>
      <c r="AT203" s="682" t="s">
        <v>26</v>
      </c>
      <c r="AU203" s="682" t="s">
        <v>28</v>
      </c>
      <c r="AY203" s="675" t="s">
        <v>43</v>
      </c>
      <c r="BK203" s="683">
        <f>SUM(BK204:BK206)</f>
        <v>0</v>
      </c>
    </row>
    <row r="204" spans="2:65" s="834" customFormat="1" ht="16.5" customHeight="1">
      <c r="B204" s="686"/>
      <c r="C204" s="687" t="s">
        <v>1390</v>
      </c>
      <c r="D204" s="687" t="s">
        <v>44</v>
      </c>
      <c r="E204" s="688" t="s">
        <v>1008</v>
      </c>
      <c r="F204" s="689" t="s">
        <v>1009</v>
      </c>
      <c r="G204" s="690" t="s">
        <v>53</v>
      </c>
      <c r="H204" s="691">
        <v>929.41800000000001</v>
      </c>
      <c r="I204" s="692"/>
      <c r="J204" s="692">
        <f>ROUND(I204*H204,2)</f>
        <v>0</v>
      </c>
      <c r="K204" s="689" t="s">
        <v>481</v>
      </c>
      <c r="L204" s="624"/>
      <c r="M204" s="693" t="s">
        <v>0</v>
      </c>
      <c r="N204" s="694" t="s">
        <v>17</v>
      </c>
      <c r="O204" s="695">
        <v>6.4000000000000001E-2</v>
      </c>
      <c r="P204" s="695">
        <f>O204*H204</f>
        <v>59.482752000000005</v>
      </c>
      <c r="Q204" s="695">
        <v>2.9E-4</v>
      </c>
      <c r="R204" s="695">
        <f>Q204*H204</f>
        <v>0.26953122000000002</v>
      </c>
      <c r="S204" s="695">
        <v>0</v>
      </c>
      <c r="T204" s="696">
        <f>S204*H204</f>
        <v>0</v>
      </c>
      <c r="AR204" s="621" t="s">
        <v>60</v>
      </c>
      <c r="AT204" s="621" t="s">
        <v>44</v>
      </c>
      <c r="AU204" s="621" t="s">
        <v>29</v>
      </c>
      <c r="AY204" s="621" t="s">
        <v>43</v>
      </c>
      <c r="BE204" s="697">
        <f>IF(N204="základní",J204,0)</f>
        <v>0</v>
      </c>
      <c r="BF204" s="697">
        <f>IF(N204="snížená",J204,0)</f>
        <v>0</v>
      </c>
      <c r="BG204" s="697">
        <f>IF(N204="zákl. přenesená",J204,0)</f>
        <v>0</v>
      </c>
      <c r="BH204" s="697">
        <f>IF(N204="sníž. přenesená",J204,0)</f>
        <v>0</v>
      </c>
      <c r="BI204" s="697">
        <f>IF(N204="nulová",J204,0)</f>
        <v>0</v>
      </c>
      <c r="BJ204" s="621" t="s">
        <v>28</v>
      </c>
      <c r="BK204" s="697">
        <f>ROUND(I204*H204,2)</f>
        <v>0</v>
      </c>
      <c r="BL204" s="621" t="s">
        <v>60</v>
      </c>
      <c r="BM204" s="621" t="s">
        <v>1010</v>
      </c>
    </row>
    <row r="205" spans="2:65" s="834" customFormat="1" ht="16.5" customHeight="1">
      <c r="B205" s="686"/>
      <c r="C205" s="687" t="s">
        <v>1991</v>
      </c>
      <c r="D205" s="687" t="s">
        <v>44</v>
      </c>
      <c r="E205" s="688" t="s">
        <v>1012</v>
      </c>
      <c r="F205" s="689" t="s">
        <v>1013</v>
      </c>
      <c r="G205" s="690" t="s">
        <v>53</v>
      </c>
      <c r="H205" s="691">
        <v>47.100999999999999</v>
      </c>
      <c r="I205" s="692"/>
      <c r="J205" s="692">
        <f>ROUND(I205*H205,2)</f>
        <v>0</v>
      </c>
      <c r="K205" s="689" t="s">
        <v>0</v>
      </c>
      <c r="L205" s="624"/>
      <c r="M205" s="693" t="s">
        <v>0</v>
      </c>
      <c r="N205" s="694" t="s">
        <v>17</v>
      </c>
      <c r="O205" s="695">
        <v>6.4000000000000001E-2</v>
      </c>
      <c r="P205" s="695">
        <f>O205*H205</f>
        <v>3.0144639999999998</v>
      </c>
      <c r="Q205" s="695">
        <v>2.9E-4</v>
      </c>
      <c r="R205" s="695">
        <f>Q205*H205</f>
        <v>1.3659289999999999E-2</v>
      </c>
      <c r="S205" s="695">
        <v>0</v>
      </c>
      <c r="T205" s="696">
        <f>S205*H205</f>
        <v>0</v>
      </c>
      <c r="AR205" s="621" t="s">
        <v>60</v>
      </c>
      <c r="AT205" s="621" t="s">
        <v>44</v>
      </c>
      <c r="AU205" s="621" t="s">
        <v>29</v>
      </c>
      <c r="AY205" s="621" t="s">
        <v>43</v>
      </c>
      <c r="BE205" s="697">
        <f>IF(N205="základní",J205,0)</f>
        <v>0</v>
      </c>
      <c r="BF205" s="697">
        <f>IF(N205="snížená",J205,0)</f>
        <v>0</v>
      </c>
      <c r="BG205" s="697">
        <f>IF(N205="zákl. přenesená",J205,0)</f>
        <v>0</v>
      </c>
      <c r="BH205" s="697">
        <f>IF(N205="sníž. přenesená",J205,0)</f>
        <v>0</v>
      </c>
      <c r="BI205" s="697">
        <f>IF(N205="nulová",J205,0)</f>
        <v>0</v>
      </c>
      <c r="BJ205" s="621" t="s">
        <v>28</v>
      </c>
      <c r="BK205" s="697">
        <f>ROUND(I205*H205,2)</f>
        <v>0</v>
      </c>
      <c r="BL205" s="621" t="s">
        <v>60</v>
      </c>
      <c r="BM205" s="621" t="s">
        <v>1014</v>
      </c>
    </row>
    <row r="206" spans="2:65" s="834" customFormat="1" ht="16.5" customHeight="1">
      <c r="B206" s="686"/>
      <c r="C206" s="687" t="s">
        <v>1992</v>
      </c>
      <c r="D206" s="687" t="s">
        <v>44</v>
      </c>
      <c r="E206" s="688" t="s">
        <v>1016</v>
      </c>
      <c r="F206" s="689" t="s">
        <v>1017</v>
      </c>
      <c r="G206" s="690" t="s">
        <v>53</v>
      </c>
      <c r="H206" s="691">
        <v>53.6</v>
      </c>
      <c r="I206" s="692"/>
      <c r="J206" s="692">
        <f>ROUND(I206*H206,2)</f>
        <v>0</v>
      </c>
      <c r="K206" s="689" t="s">
        <v>0</v>
      </c>
      <c r="L206" s="624"/>
      <c r="M206" s="712" t="s">
        <v>0</v>
      </c>
      <c r="N206" s="713" t="s">
        <v>17</v>
      </c>
      <c r="O206" s="714">
        <v>0.23100000000000001</v>
      </c>
      <c r="P206" s="714">
        <f>O206*H206</f>
        <v>12.381600000000001</v>
      </c>
      <c r="Q206" s="714">
        <v>8.4000000000000003E-4</v>
      </c>
      <c r="R206" s="714">
        <f>Q206*H206</f>
        <v>4.5024000000000002E-2</v>
      </c>
      <c r="S206" s="714">
        <v>0</v>
      </c>
      <c r="T206" s="715">
        <f>S206*H206</f>
        <v>0</v>
      </c>
      <c r="AR206" s="621" t="s">
        <v>60</v>
      </c>
      <c r="AT206" s="621" t="s">
        <v>44</v>
      </c>
      <c r="AU206" s="621" t="s">
        <v>29</v>
      </c>
      <c r="AY206" s="621" t="s">
        <v>43</v>
      </c>
      <c r="BE206" s="697">
        <f>IF(N206="základní",J206,0)</f>
        <v>0</v>
      </c>
      <c r="BF206" s="697">
        <f>IF(N206="snížená",J206,0)</f>
        <v>0</v>
      </c>
      <c r="BG206" s="697">
        <f>IF(N206="zákl. přenesená",J206,0)</f>
        <v>0</v>
      </c>
      <c r="BH206" s="697">
        <f>IF(N206="sníž. přenesená",J206,0)</f>
        <v>0</v>
      </c>
      <c r="BI206" s="697">
        <f>IF(N206="nulová",J206,0)</f>
        <v>0</v>
      </c>
      <c r="BJ206" s="621" t="s">
        <v>28</v>
      </c>
      <c r="BK206" s="697">
        <f>ROUND(I206*H206,2)</f>
        <v>0</v>
      </c>
      <c r="BL206" s="621" t="s">
        <v>60</v>
      </c>
      <c r="BM206" s="621" t="s">
        <v>1018</v>
      </c>
    </row>
    <row r="207" spans="2:65" s="834" customFormat="1" ht="6.95" customHeight="1">
      <c r="B207" s="641"/>
      <c r="C207" s="642"/>
      <c r="D207" s="642"/>
      <c r="E207" s="642"/>
      <c r="F207" s="642"/>
      <c r="G207" s="642"/>
      <c r="H207" s="642"/>
      <c r="I207" s="642"/>
      <c r="J207" s="642"/>
      <c r="K207" s="642"/>
      <c r="L207" s="624"/>
    </row>
  </sheetData>
  <autoFilter ref="C98:K206" xr:uid="{00000000-0009-0000-0000-000003000000}"/>
  <mergeCells count="9">
    <mergeCell ref="E50:H50"/>
    <mergeCell ref="E89:H89"/>
    <mergeCell ref="E91:H91"/>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showGridLines="0" view="pageBreakPreview" zoomScale="115" zoomScaleNormal="100" zoomScaleSheetLayoutView="115" workbookViewId="0">
      <pane ySplit="12" topLeftCell="A13" activePane="bottomLeft" state="frozenSplit"/>
      <selection pane="bottomLeft" activeCell="L17" sqref="L17"/>
    </sheetView>
  </sheetViews>
  <sheetFormatPr defaultColWidth="10.5" defaultRowHeight="12" customHeight="1"/>
  <cols>
    <col min="1" max="1" width="7" style="77" customWidth="1"/>
    <col min="2" max="2" width="8.6640625" style="78" customWidth="1"/>
    <col min="3" max="3" width="11.6640625" style="78" customWidth="1"/>
    <col min="4" max="4" width="46.83203125" style="78" customWidth="1"/>
    <col min="5" max="5" width="5.5" style="78" customWidth="1"/>
    <col min="6" max="6" width="11.1640625" style="79" customWidth="1"/>
    <col min="7" max="7" width="13.33203125" style="80" customWidth="1"/>
    <col min="8" max="8" width="21.1640625" style="80" customWidth="1"/>
    <col min="9" max="255" width="10.5" style="35"/>
    <col min="256" max="256" width="7" style="35" customWidth="1"/>
    <col min="257" max="257" width="8.6640625" style="35" customWidth="1"/>
    <col min="258" max="258" width="11.6640625" style="35" customWidth="1"/>
    <col min="259" max="259" width="46.83203125" style="35" customWidth="1"/>
    <col min="260" max="260" width="5.5" style="35" customWidth="1"/>
    <col min="261" max="261" width="11.1640625" style="35" customWidth="1"/>
    <col min="262" max="262" width="13.33203125" style="35" customWidth="1"/>
    <col min="263" max="263" width="21.1640625" style="35" customWidth="1"/>
    <col min="264" max="511" width="10.5" style="35"/>
    <col min="512" max="512" width="7" style="35" customWidth="1"/>
    <col min="513" max="513" width="8.6640625" style="35" customWidth="1"/>
    <col min="514" max="514" width="11.6640625" style="35" customWidth="1"/>
    <col min="515" max="515" width="46.83203125" style="35" customWidth="1"/>
    <col min="516" max="516" width="5.5" style="35" customWidth="1"/>
    <col min="517" max="517" width="11.1640625" style="35" customWidth="1"/>
    <col min="518" max="518" width="13.33203125" style="35" customWidth="1"/>
    <col min="519" max="519" width="21.1640625" style="35" customWidth="1"/>
    <col min="520" max="767" width="10.5" style="35"/>
    <col min="768" max="768" width="7" style="35" customWidth="1"/>
    <col min="769" max="769" width="8.6640625" style="35" customWidth="1"/>
    <col min="770" max="770" width="11.6640625" style="35" customWidth="1"/>
    <col min="771" max="771" width="46.83203125" style="35" customWidth="1"/>
    <col min="772" max="772" width="5.5" style="35" customWidth="1"/>
    <col min="773" max="773" width="11.1640625" style="35" customWidth="1"/>
    <col min="774" max="774" width="13.33203125" style="35" customWidth="1"/>
    <col min="775" max="775" width="21.1640625" style="35" customWidth="1"/>
    <col min="776" max="1023" width="10.5" style="35"/>
    <col min="1024" max="1024" width="7" style="35" customWidth="1"/>
    <col min="1025" max="1025" width="8.6640625" style="35" customWidth="1"/>
    <col min="1026" max="1026" width="11.6640625" style="35" customWidth="1"/>
    <col min="1027" max="1027" width="46.83203125" style="35" customWidth="1"/>
    <col min="1028" max="1028" width="5.5" style="35" customWidth="1"/>
    <col min="1029" max="1029" width="11.1640625" style="35" customWidth="1"/>
    <col min="1030" max="1030" width="13.33203125" style="35" customWidth="1"/>
    <col min="1031" max="1031" width="21.1640625" style="35" customWidth="1"/>
    <col min="1032" max="1279" width="10.5" style="35"/>
    <col min="1280" max="1280" width="7" style="35" customWidth="1"/>
    <col min="1281" max="1281" width="8.6640625" style="35" customWidth="1"/>
    <col min="1282" max="1282" width="11.6640625" style="35" customWidth="1"/>
    <col min="1283" max="1283" width="46.83203125" style="35" customWidth="1"/>
    <col min="1284" max="1284" width="5.5" style="35" customWidth="1"/>
    <col min="1285" max="1285" width="11.1640625" style="35" customWidth="1"/>
    <col min="1286" max="1286" width="13.33203125" style="35" customWidth="1"/>
    <col min="1287" max="1287" width="21.1640625" style="35" customWidth="1"/>
    <col min="1288" max="1535" width="10.5" style="35"/>
    <col min="1536" max="1536" width="7" style="35" customWidth="1"/>
    <col min="1537" max="1537" width="8.6640625" style="35" customWidth="1"/>
    <col min="1538" max="1538" width="11.6640625" style="35" customWidth="1"/>
    <col min="1539" max="1539" width="46.83203125" style="35" customWidth="1"/>
    <col min="1540" max="1540" width="5.5" style="35" customWidth="1"/>
    <col min="1541" max="1541" width="11.1640625" style="35" customWidth="1"/>
    <col min="1542" max="1542" width="13.33203125" style="35" customWidth="1"/>
    <col min="1543" max="1543" width="21.1640625" style="35" customWidth="1"/>
    <col min="1544" max="1791" width="10.5" style="35"/>
    <col min="1792" max="1792" width="7" style="35" customWidth="1"/>
    <col min="1793" max="1793" width="8.6640625" style="35" customWidth="1"/>
    <col min="1794" max="1794" width="11.6640625" style="35" customWidth="1"/>
    <col min="1795" max="1795" width="46.83203125" style="35" customWidth="1"/>
    <col min="1796" max="1796" width="5.5" style="35" customWidth="1"/>
    <col min="1797" max="1797" width="11.1640625" style="35" customWidth="1"/>
    <col min="1798" max="1798" width="13.33203125" style="35" customWidth="1"/>
    <col min="1799" max="1799" width="21.1640625" style="35" customWidth="1"/>
    <col min="1800" max="2047" width="10.5" style="35"/>
    <col min="2048" max="2048" width="7" style="35" customWidth="1"/>
    <col min="2049" max="2049" width="8.6640625" style="35" customWidth="1"/>
    <col min="2050" max="2050" width="11.6640625" style="35" customWidth="1"/>
    <col min="2051" max="2051" width="46.83203125" style="35" customWidth="1"/>
    <col min="2052" max="2052" width="5.5" style="35" customWidth="1"/>
    <col min="2053" max="2053" width="11.1640625" style="35" customWidth="1"/>
    <col min="2054" max="2054" width="13.33203125" style="35" customWidth="1"/>
    <col min="2055" max="2055" width="21.1640625" style="35" customWidth="1"/>
    <col min="2056" max="2303" width="10.5" style="35"/>
    <col min="2304" max="2304" width="7" style="35" customWidth="1"/>
    <col min="2305" max="2305" width="8.6640625" style="35" customWidth="1"/>
    <col min="2306" max="2306" width="11.6640625" style="35" customWidth="1"/>
    <col min="2307" max="2307" width="46.83203125" style="35" customWidth="1"/>
    <col min="2308" max="2308" width="5.5" style="35" customWidth="1"/>
    <col min="2309" max="2309" width="11.1640625" style="35" customWidth="1"/>
    <col min="2310" max="2310" width="13.33203125" style="35" customWidth="1"/>
    <col min="2311" max="2311" width="21.1640625" style="35" customWidth="1"/>
    <col min="2312" max="2559" width="10.5" style="35"/>
    <col min="2560" max="2560" width="7" style="35" customWidth="1"/>
    <col min="2561" max="2561" width="8.6640625" style="35" customWidth="1"/>
    <col min="2562" max="2562" width="11.6640625" style="35" customWidth="1"/>
    <col min="2563" max="2563" width="46.83203125" style="35" customWidth="1"/>
    <col min="2564" max="2564" width="5.5" style="35" customWidth="1"/>
    <col min="2565" max="2565" width="11.1640625" style="35" customWidth="1"/>
    <col min="2566" max="2566" width="13.33203125" style="35" customWidth="1"/>
    <col min="2567" max="2567" width="21.1640625" style="35" customWidth="1"/>
    <col min="2568" max="2815" width="10.5" style="35"/>
    <col min="2816" max="2816" width="7" style="35" customWidth="1"/>
    <col min="2817" max="2817" width="8.6640625" style="35" customWidth="1"/>
    <col min="2818" max="2818" width="11.6640625" style="35" customWidth="1"/>
    <col min="2819" max="2819" width="46.83203125" style="35" customWidth="1"/>
    <col min="2820" max="2820" width="5.5" style="35" customWidth="1"/>
    <col min="2821" max="2821" width="11.1640625" style="35" customWidth="1"/>
    <col min="2822" max="2822" width="13.33203125" style="35" customWidth="1"/>
    <col min="2823" max="2823" width="21.1640625" style="35" customWidth="1"/>
    <col min="2824" max="3071" width="10.5" style="35"/>
    <col min="3072" max="3072" width="7" style="35" customWidth="1"/>
    <col min="3073" max="3073" width="8.6640625" style="35" customWidth="1"/>
    <col min="3074" max="3074" width="11.6640625" style="35" customWidth="1"/>
    <col min="3075" max="3075" width="46.83203125" style="35" customWidth="1"/>
    <col min="3076" max="3076" width="5.5" style="35" customWidth="1"/>
    <col min="3077" max="3077" width="11.1640625" style="35" customWidth="1"/>
    <col min="3078" max="3078" width="13.33203125" style="35" customWidth="1"/>
    <col min="3079" max="3079" width="21.1640625" style="35" customWidth="1"/>
    <col min="3080" max="3327" width="10.5" style="35"/>
    <col min="3328" max="3328" width="7" style="35" customWidth="1"/>
    <col min="3329" max="3329" width="8.6640625" style="35" customWidth="1"/>
    <col min="3330" max="3330" width="11.6640625" style="35" customWidth="1"/>
    <col min="3331" max="3331" width="46.83203125" style="35" customWidth="1"/>
    <col min="3332" max="3332" width="5.5" style="35" customWidth="1"/>
    <col min="3333" max="3333" width="11.1640625" style="35" customWidth="1"/>
    <col min="3334" max="3334" width="13.33203125" style="35" customWidth="1"/>
    <col min="3335" max="3335" width="21.1640625" style="35" customWidth="1"/>
    <col min="3336" max="3583" width="10.5" style="35"/>
    <col min="3584" max="3584" width="7" style="35" customWidth="1"/>
    <col min="3585" max="3585" width="8.6640625" style="35" customWidth="1"/>
    <col min="3586" max="3586" width="11.6640625" style="35" customWidth="1"/>
    <col min="3587" max="3587" width="46.83203125" style="35" customWidth="1"/>
    <col min="3588" max="3588" width="5.5" style="35" customWidth="1"/>
    <col min="3589" max="3589" width="11.1640625" style="35" customWidth="1"/>
    <col min="3590" max="3590" width="13.33203125" style="35" customWidth="1"/>
    <col min="3591" max="3591" width="21.1640625" style="35" customWidth="1"/>
    <col min="3592" max="3839" width="10.5" style="35"/>
    <col min="3840" max="3840" width="7" style="35" customWidth="1"/>
    <col min="3841" max="3841" width="8.6640625" style="35" customWidth="1"/>
    <col min="3842" max="3842" width="11.6640625" style="35" customWidth="1"/>
    <col min="3843" max="3843" width="46.83203125" style="35" customWidth="1"/>
    <col min="3844" max="3844" width="5.5" style="35" customWidth="1"/>
    <col min="3845" max="3845" width="11.1640625" style="35" customWidth="1"/>
    <col min="3846" max="3846" width="13.33203125" style="35" customWidth="1"/>
    <col min="3847" max="3847" width="21.1640625" style="35" customWidth="1"/>
    <col min="3848" max="4095" width="10.5" style="35"/>
    <col min="4096" max="4096" width="7" style="35" customWidth="1"/>
    <col min="4097" max="4097" width="8.6640625" style="35" customWidth="1"/>
    <col min="4098" max="4098" width="11.6640625" style="35" customWidth="1"/>
    <col min="4099" max="4099" width="46.83203125" style="35" customWidth="1"/>
    <col min="4100" max="4100" width="5.5" style="35" customWidth="1"/>
    <col min="4101" max="4101" width="11.1640625" style="35" customWidth="1"/>
    <col min="4102" max="4102" width="13.33203125" style="35" customWidth="1"/>
    <col min="4103" max="4103" width="21.1640625" style="35" customWidth="1"/>
    <col min="4104" max="4351" width="10.5" style="35"/>
    <col min="4352" max="4352" width="7" style="35" customWidth="1"/>
    <col min="4353" max="4353" width="8.6640625" style="35" customWidth="1"/>
    <col min="4354" max="4354" width="11.6640625" style="35" customWidth="1"/>
    <col min="4355" max="4355" width="46.83203125" style="35" customWidth="1"/>
    <col min="4356" max="4356" width="5.5" style="35" customWidth="1"/>
    <col min="4357" max="4357" width="11.1640625" style="35" customWidth="1"/>
    <col min="4358" max="4358" width="13.33203125" style="35" customWidth="1"/>
    <col min="4359" max="4359" width="21.1640625" style="35" customWidth="1"/>
    <col min="4360" max="4607" width="10.5" style="35"/>
    <col min="4608" max="4608" width="7" style="35" customWidth="1"/>
    <col min="4609" max="4609" width="8.6640625" style="35" customWidth="1"/>
    <col min="4610" max="4610" width="11.6640625" style="35" customWidth="1"/>
    <col min="4611" max="4611" width="46.83203125" style="35" customWidth="1"/>
    <col min="4612" max="4612" width="5.5" style="35" customWidth="1"/>
    <col min="4613" max="4613" width="11.1640625" style="35" customWidth="1"/>
    <col min="4614" max="4614" width="13.33203125" style="35" customWidth="1"/>
    <col min="4615" max="4615" width="21.1640625" style="35" customWidth="1"/>
    <col min="4616" max="4863" width="10.5" style="35"/>
    <col min="4864" max="4864" width="7" style="35" customWidth="1"/>
    <col min="4865" max="4865" width="8.6640625" style="35" customWidth="1"/>
    <col min="4866" max="4866" width="11.6640625" style="35" customWidth="1"/>
    <col min="4867" max="4867" width="46.83203125" style="35" customWidth="1"/>
    <col min="4868" max="4868" width="5.5" style="35" customWidth="1"/>
    <col min="4869" max="4869" width="11.1640625" style="35" customWidth="1"/>
    <col min="4870" max="4870" width="13.33203125" style="35" customWidth="1"/>
    <col min="4871" max="4871" width="21.1640625" style="35" customWidth="1"/>
    <col min="4872" max="5119" width="10.5" style="35"/>
    <col min="5120" max="5120" width="7" style="35" customWidth="1"/>
    <col min="5121" max="5121" width="8.6640625" style="35" customWidth="1"/>
    <col min="5122" max="5122" width="11.6640625" style="35" customWidth="1"/>
    <col min="5123" max="5123" width="46.83203125" style="35" customWidth="1"/>
    <col min="5124" max="5124" width="5.5" style="35" customWidth="1"/>
    <col min="5125" max="5125" width="11.1640625" style="35" customWidth="1"/>
    <col min="5126" max="5126" width="13.33203125" style="35" customWidth="1"/>
    <col min="5127" max="5127" width="21.1640625" style="35" customWidth="1"/>
    <col min="5128" max="5375" width="10.5" style="35"/>
    <col min="5376" max="5376" width="7" style="35" customWidth="1"/>
    <col min="5377" max="5377" width="8.6640625" style="35" customWidth="1"/>
    <col min="5378" max="5378" width="11.6640625" style="35" customWidth="1"/>
    <col min="5379" max="5379" width="46.83203125" style="35" customWidth="1"/>
    <col min="5380" max="5380" width="5.5" style="35" customWidth="1"/>
    <col min="5381" max="5381" width="11.1640625" style="35" customWidth="1"/>
    <col min="5382" max="5382" width="13.33203125" style="35" customWidth="1"/>
    <col min="5383" max="5383" width="21.1640625" style="35" customWidth="1"/>
    <col min="5384" max="5631" width="10.5" style="35"/>
    <col min="5632" max="5632" width="7" style="35" customWidth="1"/>
    <col min="5633" max="5633" width="8.6640625" style="35" customWidth="1"/>
    <col min="5634" max="5634" width="11.6640625" style="35" customWidth="1"/>
    <col min="5635" max="5635" width="46.83203125" style="35" customWidth="1"/>
    <col min="5636" max="5636" width="5.5" style="35" customWidth="1"/>
    <col min="5637" max="5637" width="11.1640625" style="35" customWidth="1"/>
    <col min="5638" max="5638" width="13.33203125" style="35" customWidth="1"/>
    <col min="5639" max="5639" width="21.1640625" style="35" customWidth="1"/>
    <col min="5640" max="5887" width="10.5" style="35"/>
    <col min="5888" max="5888" width="7" style="35" customWidth="1"/>
    <col min="5889" max="5889" width="8.6640625" style="35" customWidth="1"/>
    <col min="5890" max="5890" width="11.6640625" style="35" customWidth="1"/>
    <col min="5891" max="5891" width="46.83203125" style="35" customWidth="1"/>
    <col min="5892" max="5892" width="5.5" style="35" customWidth="1"/>
    <col min="5893" max="5893" width="11.1640625" style="35" customWidth="1"/>
    <col min="5894" max="5894" width="13.33203125" style="35" customWidth="1"/>
    <col min="5895" max="5895" width="21.1640625" style="35" customWidth="1"/>
    <col min="5896" max="6143" width="10.5" style="35"/>
    <col min="6144" max="6144" width="7" style="35" customWidth="1"/>
    <col min="6145" max="6145" width="8.6640625" style="35" customWidth="1"/>
    <col min="6146" max="6146" width="11.6640625" style="35" customWidth="1"/>
    <col min="6147" max="6147" width="46.83203125" style="35" customWidth="1"/>
    <col min="6148" max="6148" width="5.5" style="35" customWidth="1"/>
    <col min="6149" max="6149" width="11.1640625" style="35" customWidth="1"/>
    <col min="6150" max="6150" width="13.33203125" style="35" customWidth="1"/>
    <col min="6151" max="6151" width="21.1640625" style="35" customWidth="1"/>
    <col min="6152" max="6399" width="10.5" style="35"/>
    <col min="6400" max="6400" width="7" style="35" customWidth="1"/>
    <col min="6401" max="6401" width="8.6640625" style="35" customWidth="1"/>
    <col min="6402" max="6402" width="11.6640625" style="35" customWidth="1"/>
    <col min="6403" max="6403" width="46.83203125" style="35" customWidth="1"/>
    <col min="6404" max="6404" width="5.5" style="35" customWidth="1"/>
    <col min="6405" max="6405" width="11.1640625" style="35" customWidth="1"/>
    <col min="6406" max="6406" width="13.33203125" style="35" customWidth="1"/>
    <col min="6407" max="6407" width="21.1640625" style="35" customWidth="1"/>
    <col min="6408" max="6655" width="10.5" style="35"/>
    <col min="6656" max="6656" width="7" style="35" customWidth="1"/>
    <col min="6657" max="6657" width="8.6640625" style="35" customWidth="1"/>
    <col min="6658" max="6658" width="11.6640625" style="35" customWidth="1"/>
    <col min="6659" max="6659" width="46.83203125" style="35" customWidth="1"/>
    <col min="6660" max="6660" width="5.5" style="35" customWidth="1"/>
    <col min="6661" max="6661" width="11.1640625" style="35" customWidth="1"/>
    <col min="6662" max="6662" width="13.33203125" style="35" customWidth="1"/>
    <col min="6663" max="6663" width="21.1640625" style="35" customWidth="1"/>
    <col min="6664" max="6911" width="10.5" style="35"/>
    <col min="6912" max="6912" width="7" style="35" customWidth="1"/>
    <col min="6913" max="6913" width="8.6640625" style="35" customWidth="1"/>
    <col min="6914" max="6914" width="11.6640625" style="35" customWidth="1"/>
    <col min="6915" max="6915" width="46.83203125" style="35" customWidth="1"/>
    <col min="6916" max="6916" width="5.5" style="35" customWidth="1"/>
    <col min="6917" max="6917" width="11.1640625" style="35" customWidth="1"/>
    <col min="6918" max="6918" width="13.33203125" style="35" customWidth="1"/>
    <col min="6919" max="6919" width="21.1640625" style="35" customWidth="1"/>
    <col min="6920" max="7167" width="10.5" style="35"/>
    <col min="7168" max="7168" width="7" style="35" customWidth="1"/>
    <col min="7169" max="7169" width="8.6640625" style="35" customWidth="1"/>
    <col min="7170" max="7170" width="11.6640625" style="35" customWidth="1"/>
    <col min="7171" max="7171" width="46.83203125" style="35" customWidth="1"/>
    <col min="7172" max="7172" width="5.5" style="35" customWidth="1"/>
    <col min="7173" max="7173" width="11.1640625" style="35" customWidth="1"/>
    <col min="7174" max="7174" width="13.33203125" style="35" customWidth="1"/>
    <col min="7175" max="7175" width="21.1640625" style="35" customWidth="1"/>
    <col min="7176" max="7423" width="10.5" style="35"/>
    <col min="7424" max="7424" width="7" style="35" customWidth="1"/>
    <col min="7425" max="7425" width="8.6640625" style="35" customWidth="1"/>
    <col min="7426" max="7426" width="11.6640625" style="35" customWidth="1"/>
    <col min="7427" max="7427" width="46.83203125" style="35" customWidth="1"/>
    <col min="7428" max="7428" width="5.5" style="35" customWidth="1"/>
    <col min="7429" max="7429" width="11.1640625" style="35" customWidth="1"/>
    <col min="7430" max="7430" width="13.33203125" style="35" customWidth="1"/>
    <col min="7431" max="7431" width="21.1640625" style="35" customWidth="1"/>
    <col min="7432" max="7679" width="10.5" style="35"/>
    <col min="7680" max="7680" width="7" style="35" customWidth="1"/>
    <col min="7681" max="7681" width="8.6640625" style="35" customWidth="1"/>
    <col min="7682" max="7682" width="11.6640625" style="35" customWidth="1"/>
    <col min="7683" max="7683" width="46.83203125" style="35" customWidth="1"/>
    <col min="7684" max="7684" width="5.5" style="35" customWidth="1"/>
    <col min="7685" max="7685" width="11.1640625" style="35" customWidth="1"/>
    <col min="7686" max="7686" width="13.33203125" style="35" customWidth="1"/>
    <col min="7687" max="7687" width="21.1640625" style="35" customWidth="1"/>
    <col min="7688" max="7935" width="10.5" style="35"/>
    <col min="7936" max="7936" width="7" style="35" customWidth="1"/>
    <col min="7937" max="7937" width="8.6640625" style="35" customWidth="1"/>
    <col min="7938" max="7938" width="11.6640625" style="35" customWidth="1"/>
    <col min="7939" max="7939" width="46.83203125" style="35" customWidth="1"/>
    <col min="7940" max="7940" width="5.5" style="35" customWidth="1"/>
    <col min="7941" max="7941" width="11.1640625" style="35" customWidth="1"/>
    <col min="7942" max="7942" width="13.33203125" style="35" customWidth="1"/>
    <col min="7943" max="7943" width="21.1640625" style="35" customWidth="1"/>
    <col min="7944" max="8191" width="10.5" style="35"/>
    <col min="8192" max="8192" width="7" style="35" customWidth="1"/>
    <col min="8193" max="8193" width="8.6640625" style="35" customWidth="1"/>
    <col min="8194" max="8194" width="11.6640625" style="35" customWidth="1"/>
    <col min="8195" max="8195" width="46.83203125" style="35" customWidth="1"/>
    <col min="8196" max="8196" width="5.5" style="35" customWidth="1"/>
    <col min="8197" max="8197" width="11.1640625" style="35" customWidth="1"/>
    <col min="8198" max="8198" width="13.33203125" style="35" customWidth="1"/>
    <col min="8199" max="8199" width="21.1640625" style="35" customWidth="1"/>
    <col min="8200" max="8447" width="10.5" style="35"/>
    <col min="8448" max="8448" width="7" style="35" customWidth="1"/>
    <col min="8449" max="8449" width="8.6640625" style="35" customWidth="1"/>
    <col min="8450" max="8450" width="11.6640625" style="35" customWidth="1"/>
    <col min="8451" max="8451" width="46.83203125" style="35" customWidth="1"/>
    <col min="8452" max="8452" width="5.5" style="35" customWidth="1"/>
    <col min="8453" max="8453" width="11.1640625" style="35" customWidth="1"/>
    <col min="8454" max="8454" width="13.33203125" style="35" customWidth="1"/>
    <col min="8455" max="8455" width="21.1640625" style="35" customWidth="1"/>
    <col min="8456" max="8703" width="10.5" style="35"/>
    <col min="8704" max="8704" width="7" style="35" customWidth="1"/>
    <col min="8705" max="8705" width="8.6640625" style="35" customWidth="1"/>
    <col min="8706" max="8706" width="11.6640625" style="35" customWidth="1"/>
    <col min="8707" max="8707" width="46.83203125" style="35" customWidth="1"/>
    <col min="8708" max="8708" width="5.5" style="35" customWidth="1"/>
    <col min="8709" max="8709" width="11.1640625" style="35" customWidth="1"/>
    <col min="8710" max="8710" width="13.33203125" style="35" customWidth="1"/>
    <col min="8711" max="8711" width="21.1640625" style="35" customWidth="1"/>
    <col min="8712" max="8959" width="10.5" style="35"/>
    <col min="8960" max="8960" width="7" style="35" customWidth="1"/>
    <col min="8961" max="8961" width="8.6640625" style="35" customWidth="1"/>
    <col min="8962" max="8962" width="11.6640625" style="35" customWidth="1"/>
    <col min="8963" max="8963" width="46.83203125" style="35" customWidth="1"/>
    <col min="8964" max="8964" width="5.5" style="35" customWidth="1"/>
    <col min="8965" max="8965" width="11.1640625" style="35" customWidth="1"/>
    <col min="8966" max="8966" width="13.33203125" style="35" customWidth="1"/>
    <col min="8967" max="8967" width="21.1640625" style="35" customWidth="1"/>
    <col min="8968" max="9215" width="10.5" style="35"/>
    <col min="9216" max="9216" width="7" style="35" customWidth="1"/>
    <col min="9217" max="9217" width="8.6640625" style="35" customWidth="1"/>
    <col min="9218" max="9218" width="11.6640625" style="35" customWidth="1"/>
    <col min="9219" max="9219" width="46.83203125" style="35" customWidth="1"/>
    <col min="9220" max="9220" width="5.5" style="35" customWidth="1"/>
    <col min="9221" max="9221" width="11.1640625" style="35" customWidth="1"/>
    <col min="9222" max="9222" width="13.33203125" style="35" customWidth="1"/>
    <col min="9223" max="9223" width="21.1640625" style="35" customWidth="1"/>
    <col min="9224" max="9471" width="10.5" style="35"/>
    <col min="9472" max="9472" width="7" style="35" customWidth="1"/>
    <col min="9473" max="9473" width="8.6640625" style="35" customWidth="1"/>
    <col min="9474" max="9474" width="11.6640625" style="35" customWidth="1"/>
    <col min="9475" max="9475" width="46.83203125" style="35" customWidth="1"/>
    <col min="9476" max="9476" width="5.5" style="35" customWidth="1"/>
    <col min="9477" max="9477" width="11.1640625" style="35" customWidth="1"/>
    <col min="9478" max="9478" width="13.33203125" style="35" customWidth="1"/>
    <col min="9479" max="9479" width="21.1640625" style="35" customWidth="1"/>
    <col min="9480" max="9727" width="10.5" style="35"/>
    <col min="9728" max="9728" width="7" style="35" customWidth="1"/>
    <col min="9729" max="9729" width="8.6640625" style="35" customWidth="1"/>
    <col min="9730" max="9730" width="11.6640625" style="35" customWidth="1"/>
    <col min="9731" max="9731" width="46.83203125" style="35" customWidth="1"/>
    <col min="9732" max="9732" width="5.5" style="35" customWidth="1"/>
    <col min="9733" max="9733" width="11.1640625" style="35" customWidth="1"/>
    <col min="9734" max="9734" width="13.33203125" style="35" customWidth="1"/>
    <col min="9735" max="9735" width="21.1640625" style="35" customWidth="1"/>
    <col min="9736" max="9983" width="10.5" style="35"/>
    <col min="9984" max="9984" width="7" style="35" customWidth="1"/>
    <col min="9985" max="9985" width="8.6640625" style="35" customWidth="1"/>
    <col min="9986" max="9986" width="11.6640625" style="35" customWidth="1"/>
    <col min="9987" max="9987" width="46.83203125" style="35" customWidth="1"/>
    <col min="9988" max="9988" width="5.5" style="35" customWidth="1"/>
    <col min="9989" max="9989" width="11.1640625" style="35" customWidth="1"/>
    <col min="9990" max="9990" width="13.33203125" style="35" customWidth="1"/>
    <col min="9991" max="9991" width="21.1640625" style="35" customWidth="1"/>
    <col min="9992" max="10239" width="10.5" style="35"/>
    <col min="10240" max="10240" width="7" style="35" customWidth="1"/>
    <col min="10241" max="10241" width="8.6640625" style="35" customWidth="1"/>
    <col min="10242" max="10242" width="11.6640625" style="35" customWidth="1"/>
    <col min="10243" max="10243" width="46.83203125" style="35" customWidth="1"/>
    <col min="10244" max="10244" width="5.5" style="35" customWidth="1"/>
    <col min="10245" max="10245" width="11.1640625" style="35" customWidth="1"/>
    <col min="10246" max="10246" width="13.33203125" style="35" customWidth="1"/>
    <col min="10247" max="10247" width="21.1640625" style="35" customWidth="1"/>
    <col min="10248" max="10495" width="10.5" style="35"/>
    <col min="10496" max="10496" width="7" style="35" customWidth="1"/>
    <col min="10497" max="10497" width="8.6640625" style="35" customWidth="1"/>
    <col min="10498" max="10498" width="11.6640625" style="35" customWidth="1"/>
    <col min="10499" max="10499" width="46.83203125" style="35" customWidth="1"/>
    <col min="10500" max="10500" width="5.5" style="35" customWidth="1"/>
    <col min="10501" max="10501" width="11.1640625" style="35" customWidth="1"/>
    <col min="10502" max="10502" width="13.33203125" style="35" customWidth="1"/>
    <col min="10503" max="10503" width="21.1640625" style="35" customWidth="1"/>
    <col min="10504" max="10751" width="10.5" style="35"/>
    <col min="10752" max="10752" width="7" style="35" customWidth="1"/>
    <col min="10753" max="10753" width="8.6640625" style="35" customWidth="1"/>
    <col min="10754" max="10754" width="11.6640625" style="35" customWidth="1"/>
    <col min="10755" max="10755" width="46.83203125" style="35" customWidth="1"/>
    <col min="10756" max="10756" width="5.5" style="35" customWidth="1"/>
    <col min="10757" max="10757" width="11.1640625" style="35" customWidth="1"/>
    <col min="10758" max="10758" width="13.33203125" style="35" customWidth="1"/>
    <col min="10759" max="10759" width="21.1640625" style="35" customWidth="1"/>
    <col min="10760" max="11007" width="10.5" style="35"/>
    <col min="11008" max="11008" width="7" style="35" customWidth="1"/>
    <col min="11009" max="11009" width="8.6640625" style="35" customWidth="1"/>
    <col min="11010" max="11010" width="11.6640625" style="35" customWidth="1"/>
    <col min="11011" max="11011" width="46.83203125" style="35" customWidth="1"/>
    <col min="11012" max="11012" width="5.5" style="35" customWidth="1"/>
    <col min="11013" max="11013" width="11.1640625" style="35" customWidth="1"/>
    <col min="11014" max="11014" width="13.33203125" style="35" customWidth="1"/>
    <col min="11015" max="11015" width="21.1640625" style="35" customWidth="1"/>
    <col min="11016" max="11263" width="10.5" style="35"/>
    <col min="11264" max="11264" width="7" style="35" customWidth="1"/>
    <col min="11265" max="11265" width="8.6640625" style="35" customWidth="1"/>
    <col min="11266" max="11266" width="11.6640625" style="35" customWidth="1"/>
    <col min="11267" max="11267" width="46.83203125" style="35" customWidth="1"/>
    <col min="11268" max="11268" width="5.5" style="35" customWidth="1"/>
    <col min="11269" max="11269" width="11.1640625" style="35" customWidth="1"/>
    <col min="11270" max="11270" width="13.33203125" style="35" customWidth="1"/>
    <col min="11271" max="11271" width="21.1640625" style="35" customWidth="1"/>
    <col min="11272" max="11519" width="10.5" style="35"/>
    <col min="11520" max="11520" width="7" style="35" customWidth="1"/>
    <col min="11521" max="11521" width="8.6640625" style="35" customWidth="1"/>
    <col min="11522" max="11522" width="11.6640625" style="35" customWidth="1"/>
    <col min="11523" max="11523" width="46.83203125" style="35" customWidth="1"/>
    <col min="11524" max="11524" width="5.5" style="35" customWidth="1"/>
    <col min="11525" max="11525" width="11.1640625" style="35" customWidth="1"/>
    <col min="11526" max="11526" width="13.33203125" style="35" customWidth="1"/>
    <col min="11527" max="11527" width="21.1640625" style="35" customWidth="1"/>
    <col min="11528" max="11775" width="10.5" style="35"/>
    <col min="11776" max="11776" width="7" style="35" customWidth="1"/>
    <col min="11777" max="11777" width="8.6640625" style="35" customWidth="1"/>
    <col min="11778" max="11778" width="11.6640625" style="35" customWidth="1"/>
    <col min="11779" max="11779" width="46.83203125" style="35" customWidth="1"/>
    <col min="11780" max="11780" width="5.5" style="35" customWidth="1"/>
    <col min="11781" max="11781" width="11.1640625" style="35" customWidth="1"/>
    <col min="11782" max="11782" width="13.33203125" style="35" customWidth="1"/>
    <col min="11783" max="11783" width="21.1640625" style="35" customWidth="1"/>
    <col min="11784" max="12031" width="10.5" style="35"/>
    <col min="12032" max="12032" width="7" style="35" customWidth="1"/>
    <col min="12033" max="12033" width="8.6640625" style="35" customWidth="1"/>
    <col min="12034" max="12034" width="11.6640625" style="35" customWidth="1"/>
    <col min="12035" max="12035" width="46.83203125" style="35" customWidth="1"/>
    <col min="12036" max="12036" width="5.5" style="35" customWidth="1"/>
    <col min="12037" max="12037" width="11.1640625" style="35" customWidth="1"/>
    <col min="12038" max="12038" width="13.33203125" style="35" customWidth="1"/>
    <col min="12039" max="12039" width="21.1640625" style="35" customWidth="1"/>
    <col min="12040" max="12287" width="10.5" style="35"/>
    <col min="12288" max="12288" width="7" style="35" customWidth="1"/>
    <col min="12289" max="12289" width="8.6640625" style="35" customWidth="1"/>
    <col min="12290" max="12290" width="11.6640625" style="35" customWidth="1"/>
    <col min="12291" max="12291" width="46.83203125" style="35" customWidth="1"/>
    <col min="12292" max="12292" width="5.5" style="35" customWidth="1"/>
    <col min="12293" max="12293" width="11.1640625" style="35" customWidth="1"/>
    <col min="12294" max="12294" width="13.33203125" style="35" customWidth="1"/>
    <col min="12295" max="12295" width="21.1640625" style="35" customWidth="1"/>
    <col min="12296" max="12543" width="10.5" style="35"/>
    <col min="12544" max="12544" width="7" style="35" customWidth="1"/>
    <col min="12545" max="12545" width="8.6640625" style="35" customWidth="1"/>
    <col min="12546" max="12546" width="11.6640625" style="35" customWidth="1"/>
    <col min="12547" max="12547" width="46.83203125" style="35" customWidth="1"/>
    <col min="12548" max="12548" width="5.5" style="35" customWidth="1"/>
    <col min="12549" max="12549" width="11.1640625" style="35" customWidth="1"/>
    <col min="12550" max="12550" width="13.33203125" style="35" customWidth="1"/>
    <col min="12551" max="12551" width="21.1640625" style="35" customWidth="1"/>
    <col min="12552" max="12799" width="10.5" style="35"/>
    <col min="12800" max="12800" width="7" style="35" customWidth="1"/>
    <col min="12801" max="12801" width="8.6640625" style="35" customWidth="1"/>
    <col min="12802" max="12802" width="11.6640625" style="35" customWidth="1"/>
    <col min="12803" max="12803" width="46.83203125" style="35" customWidth="1"/>
    <col min="12804" max="12804" width="5.5" style="35" customWidth="1"/>
    <col min="12805" max="12805" width="11.1640625" style="35" customWidth="1"/>
    <col min="12806" max="12806" width="13.33203125" style="35" customWidth="1"/>
    <col min="12807" max="12807" width="21.1640625" style="35" customWidth="1"/>
    <col min="12808" max="13055" width="10.5" style="35"/>
    <col min="13056" max="13056" width="7" style="35" customWidth="1"/>
    <col min="13057" max="13057" width="8.6640625" style="35" customWidth="1"/>
    <col min="13058" max="13058" width="11.6640625" style="35" customWidth="1"/>
    <col min="13059" max="13059" width="46.83203125" style="35" customWidth="1"/>
    <col min="13060" max="13060" width="5.5" style="35" customWidth="1"/>
    <col min="13061" max="13061" width="11.1640625" style="35" customWidth="1"/>
    <col min="13062" max="13062" width="13.33203125" style="35" customWidth="1"/>
    <col min="13063" max="13063" width="21.1640625" style="35" customWidth="1"/>
    <col min="13064" max="13311" width="10.5" style="35"/>
    <col min="13312" max="13312" width="7" style="35" customWidth="1"/>
    <col min="13313" max="13313" width="8.6640625" style="35" customWidth="1"/>
    <col min="13314" max="13314" width="11.6640625" style="35" customWidth="1"/>
    <col min="13315" max="13315" width="46.83203125" style="35" customWidth="1"/>
    <col min="13316" max="13316" width="5.5" style="35" customWidth="1"/>
    <col min="13317" max="13317" width="11.1640625" style="35" customWidth="1"/>
    <col min="13318" max="13318" width="13.33203125" style="35" customWidth="1"/>
    <col min="13319" max="13319" width="21.1640625" style="35" customWidth="1"/>
    <col min="13320" max="13567" width="10.5" style="35"/>
    <col min="13568" max="13568" width="7" style="35" customWidth="1"/>
    <col min="13569" max="13569" width="8.6640625" style="35" customWidth="1"/>
    <col min="13570" max="13570" width="11.6640625" style="35" customWidth="1"/>
    <col min="13571" max="13571" width="46.83203125" style="35" customWidth="1"/>
    <col min="13572" max="13572" width="5.5" style="35" customWidth="1"/>
    <col min="13573" max="13573" width="11.1640625" style="35" customWidth="1"/>
    <col min="13574" max="13574" width="13.33203125" style="35" customWidth="1"/>
    <col min="13575" max="13575" width="21.1640625" style="35" customWidth="1"/>
    <col min="13576" max="13823" width="10.5" style="35"/>
    <col min="13824" max="13824" width="7" style="35" customWidth="1"/>
    <col min="13825" max="13825" width="8.6640625" style="35" customWidth="1"/>
    <col min="13826" max="13826" width="11.6640625" style="35" customWidth="1"/>
    <col min="13827" max="13827" width="46.83203125" style="35" customWidth="1"/>
    <col min="13828" max="13828" width="5.5" style="35" customWidth="1"/>
    <col min="13829" max="13829" width="11.1640625" style="35" customWidth="1"/>
    <col min="13830" max="13830" width="13.33203125" style="35" customWidth="1"/>
    <col min="13831" max="13831" width="21.1640625" style="35" customWidth="1"/>
    <col min="13832" max="14079" width="10.5" style="35"/>
    <col min="14080" max="14080" width="7" style="35" customWidth="1"/>
    <col min="14081" max="14081" width="8.6640625" style="35" customWidth="1"/>
    <col min="14082" max="14082" width="11.6640625" style="35" customWidth="1"/>
    <col min="14083" max="14083" width="46.83203125" style="35" customWidth="1"/>
    <col min="14084" max="14084" width="5.5" style="35" customWidth="1"/>
    <col min="14085" max="14085" width="11.1640625" style="35" customWidth="1"/>
    <col min="14086" max="14086" width="13.33203125" style="35" customWidth="1"/>
    <col min="14087" max="14087" width="21.1640625" style="35" customWidth="1"/>
    <col min="14088" max="14335" width="10.5" style="35"/>
    <col min="14336" max="14336" width="7" style="35" customWidth="1"/>
    <col min="14337" max="14337" width="8.6640625" style="35" customWidth="1"/>
    <col min="14338" max="14338" width="11.6640625" style="35" customWidth="1"/>
    <col min="14339" max="14339" width="46.83203125" style="35" customWidth="1"/>
    <col min="14340" max="14340" width="5.5" style="35" customWidth="1"/>
    <col min="14341" max="14341" width="11.1640625" style="35" customWidth="1"/>
    <col min="14342" max="14342" width="13.33203125" style="35" customWidth="1"/>
    <col min="14343" max="14343" width="21.1640625" style="35" customWidth="1"/>
    <col min="14344" max="14591" width="10.5" style="35"/>
    <col min="14592" max="14592" width="7" style="35" customWidth="1"/>
    <col min="14593" max="14593" width="8.6640625" style="35" customWidth="1"/>
    <col min="14594" max="14594" width="11.6640625" style="35" customWidth="1"/>
    <col min="14595" max="14595" width="46.83203125" style="35" customWidth="1"/>
    <col min="14596" max="14596" width="5.5" style="35" customWidth="1"/>
    <col min="14597" max="14597" width="11.1640625" style="35" customWidth="1"/>
    <col min="14598" max="14598" width="13.33203125" style="35" customWidth="1"/>
    <col min="14599" max="14599" width="21.1640625" style="35" customWidth="1"/>
    <col min="14600" max="14847" width="10.5" style="35"/>
    <col min="14848" max="14848" width="7" style="35" customWidth="1"/>
    <col min="14849" max="14849" width="8.6640625" style="35" customWidth="1"/>
    <col min="14850" max="14850" width="11.6640625" style="35" customWidth="1"/>
    <col min="14851" max="14851" width="46.83203125" style="35" customWidth="1"/>
    <col min="14852" max="14852" width="5.5" style="35" customWidth="1"/>
    <col min="14853" max="14853" width="11.1640625" style="35" customWidth="1"/>
    <col min="14854" max="14854" width="13.33203125" style="35" customWidth="1"/>
    <col min="14855" max="14855" width="21.1640625" style="35" customWidth="1"/>
    <col min="14856" max="15103" width="10.5" style="35"/>
    <col min="15104" max="15104" width="7" style="35" customWidth="1"/>
    <col min="15105" max="15105" width="8.6640625" style="35" customWidth="1"/>
    <col min="15106" max="15106" width="11.6640625" style="35" customWidth="1"/>
    <col min="15107" max="15107" width="46.83203125" style="35" customWidth="1"/>
    <col min="15108" max="15108" width="5.5" style="35" customWidth="1"/>
    <col min="15109" max="15109" width="11.1640625" style="35" customWidth="1"/>
    <col min="15110" max="15110" width="13.33203125" style="35" customWidth="1"/>
    <col min="15111" max="15111" width="21.1640625" style="35" customWidth="1"/>
    <col min="15112" max="15359" width="10.5" style="35"/>
    <col min="15360" max="15360" width="7" style="35" customWidth="1"/>
    <col min="15361" max="15361" width="8.6640625" style="35" customWidth="1"/>
    <col min="15362" max="15362" width="11.6640625" style="35" customWidth="1"/>
    <col min="15363" max="15363" width="46.83203125" style="35" customWidth="1"/>
    <col min="15364" max="15364" width="5.5" style="35" customWidth="1"/>
    <col min="15365" max="15365" width="11.1640625" style="35" customWidth="1"/>
    <col min="15366" max="15366" width="13.33203125" style="35" customWidth="1"/>
    <col min="15367" max="15367" width="21.1640625" style="35" customWidth="1"/>
    <col min="15368" max="15615" width="10.5" style="35"/>
    <col min="15616" max="15616" width="7" style="35" customWidth="1"/>
    <col min="15617" max="15617" width="8.6640625" style="35" customWidth="1"/>
    <col min="15618" max="15618" width="11.6640625" style="35" customWidth="1"/>
    <col min="15619" max="15619" width="46.83203125" style="35" customWidth="1"/>
    <col min="15620" max="15620" width="5.5" style="35" customWidth="1"/>
    <col min="15621" max="15621" width="11.1640625" style="35" customWidth="1"/>
    <col min="15622" max="15622" width="13.33203125" style="35" customWidth="1"/>
    <col min="15623" max="15623" width="21.1640625" style="35" customWidth="1"/>
    <col min="15624" max="15871" width="10.5" style="35"/>
    <col min="15872" max="15872" width="7" style="35" customWidth="1"/>
    <col min="15873" max="15873" width="8.6640625" style="35" customWidth="1"/>
    <col min="15874" max="15874" width="11.6640625" style="35" customWidth="1"/>
    <col min="15875" max="15875" width="46.83203125" style="35" customWidth="1"/>
    <col min="15876" max="15876" width="5.5" style="35" customWidth="1"/>
    <col min="15877" max="15877" width="11.1640625" style="35" customWidth="1"/>
    <col min="15878" max="15878" width="13.33203125" style="35" customWidth="1"/>
    <col min="15879" max="15879" width="21.1640625" style="35" customWidth="1"/>
    <col min="15880" max="16127" width="10.5" style="35"/>
    <col min="16128" max="16128" width="7" style="35" customWidth="1"/>
    <col min="16129" max="16129" width="8.6640625" style="35" customWidth="1"/>
    <col min="16130" max="16130" width="11.6640625" style="35" customWidth="1"/>
    <col min="16131" max="16131" width="46.83203125" style="35" customWidth="1"/>
    <col min="16132" max="16132" width="5.5" style="35" customWidth="1"/>
    <col min="16133" max="16133" width="11.1640625" style="35" customWidth="1"/>
    <col min="16134" max="16134" width="13.33203125" style="35" customWidth="1"/>
    <col min="16135" max="16135" width="21.1640625" style="35" customWidth="1"/>
    <col min="16136" max="16384" width="10.5" style="35"/>
  </cols>
  <sheetData>
    <row r="1" spans="1:8" ht="27.75" customHeight="1">
      <c r="A1" s="904" t="s">
        <v>367</v>
      </c>
      <c r="B1" s="904"/>
      <c r="C1" s="904"/>
      <c r="D1" s="904"/>
      <c r="E1" s="904"/>
      <c r="F1" s="904"/>
      <c r="G1" s="904"/>
      <c r="H1" s="904"/>
    </row>
    <row r="2" spans="1:8" ht="12.75" customHeight="1">
      <c r="A2" s="36" t="s">
        <v>368</v>
      </c>
      <c r="B2" s="36"/>
      <c r="C2" s="36"/>
      <c r="D2" s="36"/>
      <c r="E2" s="36"/>
      <c r="F2" s="36"/>
      <c r="G2" s="36"/>
      <c r="H2" s="36"/>
    </row>
    <row r="3" spans="1:8" ht="12.75" customHeight="1">
      <c r="A3" s="36" t="s">
        <v>369</v>
      </c>
      <c r="B3" s="36"/>
      <c r="C3" s="36"/>
      <c r="D3" s="36"/>
      <c r="E3" s="36"/>
      <c r="F3" s="36"/>
      <c r="G3" s="36"/>
      <c r="H3" s="36"/>
    </row>
    <row r="4" spans="1:8" ht="13.5" customHeight="1">
      <c r="A4" s="37"/>
      <c r="B4" s="36"/>
      <c r="C4" s="37"/>
      <c r="D4" s="36"/>
      <c r="E4" s="36"/>
      <c r="F4" s="36"/>
      <c r="G4" s="36"/>
      <c r="H4" s="36"/>
    </row>
    <row r="5" spans="1:8" ht="6.75" customHeight="1">
      <c r="A5" s="38"/>
      <c r="B5" s="39"/>
      <c r="C5" s="40"/>
      <c r="D5" s="39"/>
      <c r="E5" s="39"/>
      <c r="F5" s="41"/>
      <c r="G5" s="42"/>
      <c r="H5" s="42"/>
    </row>
    <row r="6" spans="1:8" ht="12.75" customHeight="1">
      <c r="A6" s="43" t="s">
        <v>370</v>
      </c>
      <c r="B6" s="43"/>
      <c r="C6" s="43"/>
      <c r="D6" s="43"/>
      <c r="E6" s="43"/>
      <c r="F6" s="43"/>
      <c r="G6" s="43"/>
      <c r="H6" s="43"/>
    </row>
    <row r="7" spans="1:8" ht="13.5" customHeight="1">
      <c r="A7" s="43" t="s">
        <v>371</v>
      </c>
      <c r="B7" s="43"/>
      <c r="C7" s="43"/>
      <c r="D7" s="43"/>
      <c r="E7" s="43"/>
      <c r="F7" s="43"/>
      <c r="G7" s="43" t="s">
        <v>372</v>
      </c>
      <c r="H7" s="43"/>
    </row>
    <row r="8" spans="1:8" ht="13.5" customHeight="1">
      <c r="A8" s="43" t="s">
        <v>373</v>
      </c>
      <c r="B8" s="44"/>
      <c r="C8" s="44"/>
      <c r="D8" s="44"/>
      <c r="E8" s="44"/>
      <c r="F8" s="45"/>
      <c r="G8" s="43" t="s">
        <v>374</v>
      </c>
      <c r="H8" s="46"/>
    </row>
    <row r="9" spans="1:8" ht="6" customHeight="1" thickBot="1">
      <c r="A9" s="47"/>
      <c r="B9" s="47"/>
      <c r="C9" s="47"/>
      <c r="D9" s="47"/>
      <c r="E9" s="47"/>
      <c r="F9" s="47"/>
      <c r="G9" s="47"/>
      <c r="H9" s="47"/>
    </row>
    <row r="10" spans="1:8" ht="25.5" customHeight="1" thickBot="1">
      <c r="A10" s="48" t="s">
        <v>375</v>
      </c>
      <c r="B10" s="48" t="s">
        <v>376</v>
      </c>
      <c r="C10" s="48" t="s">
        <v>377</v>
      </c>
      <c r="D10" s="48" t="s">
        <v>35</v>
      </c>
      <c r="E10" s="48" t="s">
        <v>36</v>
      </c>
      <c r="F10" s="48" t="s">
        <v>378</v>
      </c>
      <c r="G10" s="48" t="s">
        <v>379</v>
      </c>
      <c r="H10" s="48" t="s">
        <v>380</v>
      </c>
    </row>
    <row r="11" spans="1:8" ht="12.75" hidden="1" customHeight="1">
      <c r="A11" s="48" t="s">
        <v>28</v>
      </c>
      <c r="B11" s="48" t="s">
        <v>29</v>
      </c>
      <c r="C11" s="48" t="s">
        <v>46</v>
      </c>
      <c r="D11" s="48" t="s">
        <v>45</v>
      </c>
      <c r="E11" s="48" t="s">
        <v>47</v>
      </c>
      <c r="F11" s="48" t="s">
        <v>48</v>
      </c>
      <c r="G11" s="48" t="s">
        <v>49</v>
      </c>
      <c r="H11" s="48" t="s">
        <v>51</v>
      </c>
    </row>
    <row r="12" spans="1:8" ht="4.5" customHeight="1">
      <c r="A12" s="47"/>
      <c r="B12" s="47"/>
      <c r="C12" s="47"/>
      <c r="D12" s="47"/>
      <c r="E12" s="47"/>
      <c r="F12" s="47"/>
      <c r="G12" s="47"/>
      <c r="H12" s="47"/>
    </row>
    <row r="13" spans="1:8" ht="30.75" customHeight="1">
      <c r="A13" s="49"/>
      <c r="B13" s="50"/>
      <c r="C13" s="50" t="s">
        <v>381</v>
      </c>
      <c r="D13" s="50" t="s">
        <v>382</v>
      </c>
      <c r="E13" s="50"/>
      <c r="F13" s="51"/>
      <c r="G13" s="52"/>
      <c r="H13" s="52">
        <f>H14</f>
        <v>0</v>
      </c>
    </row>
    <row r="14" spans="1:8" ht="28.5" customHeight="1">
      <c r="A14" s="53"/>
      <c r="B14" s="54"/>
      <c r="C14" s="54" t="s">
        <v>52</v>
      </c>
      <c r="D14" s="54" t="s">
        <v>383</v>
      </c>
      <c r="E14" s="54"/>
      <c r="F14" s="55"/>
      <c r="G14" s="56"/>
      <c r="H14" s="56">
        <f>H15</f>
        <v>0</v>
      </c>
    </row>
    <row r="15" spans="1:8" ht="24" customHeight="1">
      <c r="A15" s="57">
        <v>1</v>
      </c>
      <c r="B15" s="58" t="s">
        <v>384</v>
      </c>
      <c r="C15" s="58" t="s">
        <v>94</v>
      </c>
      <c r="D15" s="58" t="s">
        <v>385</v>
      </c>
      <c r="E15" s="58" t="s">
        <v>76</v>
      </c>
      <c r="F15" s="59">
        <v>9.6</v>
      </c>
      <c r="G15" s="60"/>
      <c r="H15" s="60">
        <f>F15*G15</f>
        <v>0</v>
      </c>
    </row>
    <row r="16" spans="1:8" ht="13.5" customHeight="1">
      <c r="A16" s="61"/>
      <c r="B16" s="62"/>
      <c r="C16" s="62"/>
      <c r="D16" s="62" t="s">
        <v>386</v>
      </c>
      <c r="E16" s="62"/>
      <c r="F16" s="63">
        <v>9.6</v>
      </c>
      <c r="G16" s="64"/>
      <c r="H16" s="64"/>
    </row>
    <row r="17" spans="1:8" ht="30.75" customHeight="1">
      <c r="A17" s="49"/>
      <c r="B17" s="50"/>
      <c r="C17" s="50" t="s">
        <v>387</v>
      </c>
      <c r="D17" s="50" t="s">
        <v>388</v>
      </c>
      <c r="E17" s="50"/>
      <c r="F17" s="51"/>
      <c r="G17" s="52"/>
      <c r="H17" s="52">
        <f>H18+H28+H40</f>
        <v>0</v>
      </c>
    </row>
    <row r="18" spans="1:8" ht="28.5" customHeight="1">
      <c r="A18" s="53"/>
      <c r="B18" s="54"/>
      <c r="C18" s="54" t="s">
        <v>389</v>
      </c>
      <c r="D18" s="54" t="s">
        <v>390</v>
      </c>
      <c r="E18" s="54"/>
      <c r="F18" s="55"/>
      <c r="G18" s="56"/>
      <c r="H18" s="56">
        <f>SUM(H19:H27)</f>
        <v>0</v>
      </c>
    </row>
    <row r="19" spans="1:8" ht="24" customHeight="1">
      <c r="A19" s="57">
        <v>2</v>
      </c>
      <c r="B19" s="58" t="s">
        <v>389</v>
      </c>
      <c r="C19" s="58" t="s">
        <v>145</v>
      </c>
      <c r="D19" s="58" t="s">
        <v>391</v>
      </c>
      <c r="E19" s="58" t="s">
        <v>76</v>
      </c>
      <c r="F19" s="59">
        <v>2.5</v>
      </c>
      <c r="G19" s="60"/>
      <c r="H19" s="60">
        <f>F19*G19</f>
        <v>0</v>
      </c>
    </row>
    <row r="20" spans="1:8" ht="13.5" customHeight="1">
      <c r="A20" s="61"/>
      <c r="B20" s="62"/>
      <c r="C20" s="62"/>
      <c r="D20" s="62" t="s">
        <v>392</v>
      </c>
      <c r="E20" s="62"/>
      <c r="F20" s="63">
        <v>2.5</v>
      </c>
      <c r="G20" s="64"/>
      <c r="H20" s="64"/>
    </row>
    <row r="21" spans="1:8" ht="24" customHeight="1">
      <c r="A21" s="57">
        <v>3</v>
      </c>
      <c r="B21" s="58" t="s">
        <v>389</v>
      </c>
      <c r="C21" s="58" t="s">
        <v>146</v>
      </c>
      <c r="D21" s="58" t="s">
        <v>393</v>
      </c>
      <c r="E21" s="58" t="s">
        <v>76</v>
      </c>
      <c r="F21" s="59">
        <v>7.1</v>
      </c>
      <c r="G21" s="60"/>
      <c r="H21" s="60">
        <f>F21*G21</f>
        <v>0</v>
      </c>
    </row>
    <row r="22" spans="1:8" ht="13.5" customHeight="1">
      <c r="A22" s="61"/>
      <c r="B22" s="62"/>
      <c r="C22" s="62"/>
      <c r="D22" s="62" t="s">
        <v>394</v>
      </c>
      <c r="E22" s="62"/>
      <c r="F22" s="63">
        <v>7.1</v>
      </c>
      <c r="G22" s="64"/>
      <c r="H22" s="64"/>
    </row>
    <row r="23" spans="1:8" ht="24" customHeight="1">
      <c r="A23" s="57">
        <v>4</v>
      </c>
      <c r="B23" s="58" t="s">
        <v>389</v>
      </c>
      <c r="C23" s="58" t="s">
        <v>147</v>
      </c>
      <c r="D23" s="58" t="s">
        <v>395</v>
      </c>
      <c r="E23" s="58" t="s">
        <v>76</v>
      </c>
      <c r="F23" s="59">
        <v>17</v>
      </c>
      <c r="G23" s="60"/>
      <c r="H23" s="60">
        <f>F23*G23</f>
        <v>0</v>
      </c>
    </row>
    <row r="24" spans="1:8" ht="13.5" customHeight="1">
      <c r="A24" s="61"/>
      <c r="B24" s="62"/>
      <c r="C24" s="62"/>
      <c r="D24" s="62" t="s">
        <v>396</v>
      </c>
      <c r="E24" s="62"/>
      <c r="F24" s="63">
        <v>17</v>
      </c>
      <c r="G24" s="64"/>
      <c r="H24" s="64"/>
    </row>
    <row r="25" spans="1:8" ht="13.5" customHeight="1">
      <c r="A25" s="57">
        <v>5</v>
      </c>
      <c r="B25" s="58" t="s">
        <v>389</v>
      </c>
      <c r="C25" s="58" t="s">
        <v>397</v>
      </c>
      <c r="D25" s="58" t="s">
        <v>398</v>
      </c>
      <c r="E25" s="58" t="s">
        <v>55</v>
      </c>
      <c r="F25" s="59">
        <v>1</v>
      </c>
      <c r="G25" s="60"/>
      <c r="H25" s="60">
        <f>F25*G25</f>
        <v>0</v>
      </c>
    </row>
    <row r="26" spans="1:8" ht="24" customHeight="1">
      <c r="A26" s="57">
        <v>6</v>
      </c>
      <c r="B26" s="58" t="s">
        <v>389</v>
      </c>
      <c r="C26" s="58" t="s">
        <v>148</v>
      </c>
      <c r="D26" s="58" t="s">
        <v>399</v>
      </c>
      <c r="E26" s="58" t="s">
        <v>76</v>
      </c>
      <c r="F26" s="59">
        <v>24.1</v>
      </c>
      <c r="G26" s="60"/>
      <c r="H26" s="60">
        <f>F26*G26</f>
        <v>0</v>
      </c>
    </row>
    <row r="27" spans="1:8" ht="34.5" customHeight="1">
      <c r="A27" s="57">
        <v>7</v>
      </c>
      <c r="B27" s="58" t="s">
        <v>389</v>
      </c>
      <c r="C27" s="58" t="s">
        <v>149</v>
      </c>
      <c r="D27" s="58" t="s">
        <v>400</v>
      </c>
      <c r="E27" s="58" t="s">
        <v>50</v>
      </c>
      <c r="F27" s="59">
        <v>1.2999999999999999E-2</v>
      </c>
      <c r="G27" s="60"/>
      <c r="H27" s="60">
        <f>F27*G27</f>
        <v>0</v>
      </c>
    </row>
    <row r="28" spans="1:8" ht="28.5" customHeight="1">
      <c r="A28" s="53"/>
      <c r="B28" s="54"/>
      <c r="C28" s="54" t="s">
        <v>401</v>
      </c>
      <c r="D28" s="54" t="s">
        <v>402</v>
      </c>
      <c r="E28" s="54"/>
      <c r="F28" s="55"/>
      <c r="G28" s="56"/>
      <c r="H28" s="56">
        <f>SUM(H29:H39)</f>
        <v>0</v>
      </c>
    </row>
    <row r="29" spans="1:8" ht="24" customHeight="1">
      <c r="A29" s="57">
        <v>8</v>
      </c>
      <c r="B29" s="58" t="s">
        <v>389</v>
      </c>
      <c r="C29" s="58" t="s">
        <v>150</v>
      </c>
      <c r="D29" s="58" t="s">
        <v>403</v>
      </c>
      <c r="E29" s="58" t="s">
        <v>76</v>
      </c>
      <c r="F29" s="59">
        <v>71.599999999999994</v>
      </c>
      <c r="G29" s="60"/>
      <c r="H29" s="60">
        <f>F29*G29</f>
        <v>0</v>
      </c>
    </row>
    <row r="30" spans="1:8" ht="24" customHeight="1">
      <c r="A30" s="61"/>
      <c r="B30" s="62"/>
      <c r="C30" s="62"/>
      <c r="D30" s="62" t="s">
        <v>404</v>
      </c>
      <c r="E30" s="62"/>
      <c r="F30" s="63">
        <v>30.7</v>
      </c>
      <c r="G30" s="64"/>
      <c r="H30" s="64"/>
    </row>
    <row r="31" spans="1:8" ht="24" customHeight="1">
      <c r="A31" s="61"/>
      <c r="B31" s="62"/>
      <c r="C31" s="62"/>
      <c r="D31" s="62" t="s">
        <v>405</v>
      </c>
      <c r="E31" s="62"/>
      <c r="F31" s="63">
        <v>33.5</v>
      </c>
      <c r="G31" s="64"/>
      <c r="H31" s="64"/>
    </row>
    <row r="32" spans="1:8" ht="13.5" customHeight="1">
      <c r="A32" s="61"/>
      <c r="B32" s="62"/>
      <c r="C32" s="62"/>
      <c r="D32" s="62" t="s">
        <v>406</v>
      </c>
      <c r="E32" s="62"/>
      <c r="F32" s="63">
        <v>7.4</v>
      </c>
      <c r="G32" s="64"/>
      <c r="H32" s="64"/>
    </row>
    <row r="33" spans="1:8" ht="13.5" customHeight="1">
      <c r="A33" s="65"/>
      <c r="B33" s="66"/>
      <c r="C33" s="66"/>
      <c r="D33" s="66" t="s">
        <v>407</v>
      </c>
      <c r="E33" s="66"/>
      <c r="F33" s="67">
        <v>71.599999999999994</v>
      </c>
      <c r="G33" s="68"/>
      <c r="H33" s="68"/>
    </row>
    <row r="34" spans="1:8" ht="45" customHeight="1">
      <c r="A34" s="57">
        <v>9</v>
      </c>
      <c r="B34" s="58" t="s">
        <v>389</v>
      </c>
      <c r="C34" s="58" t="s">
        <v>408</v>
      </c>
      <c r="D34" s="58" t="s">
        <v>409</v>
      </c>
      <c r="E34" s="58" t="s">
        <v>76</v>
      </c>
      <c r="F34" s="59">
        <v>33.200000000000003</v>
      </c>
      <c r="G34" s="60"/>
      <c r="H34" s="60">
        <f>F34*G34</f>
        <v>0</v>
      </c>
    </row>
    <row r="35" spans="1:8" ht="13.5" customHeight="1">
      <c r="A35" s="61"/>
      <c r="B35" s="62"/>
      <c r="C35" s="62"/>
      <c r="D35" s="62" t="s">
        <v>410</v>
      </c>
      <c r="E35" s="62"/>
      <c r="F35" s="63">
        <v>33.200000000000003</v>
      </c>
      <c r="G35" s="64"/>
      <c r="H35" s="64"/>
    </row>
    <row r="36" spans="1:8" ht="24" customHeight="1">
      <c r="A36" s="57">
        <v>10</v>
      </c>
      <c r="B36" s="58" t="s">
        <v>389</v>
      </c>
      <c r="C36" s="58" t="s">
        <v>151</v>
      </c>
      <c r="D36" s="58" t="s">
        <v>411</v>
      </c>
      <c r="E36" s="58" t="s">
        <v>55</v>
      </c>
      <c r="F36" s="59">
        <v>24</v>
      </c>
      <c r="G36" s="60"/>
      <c r="H36" s="60">
        <f>F36*G36</f>
        <v>0</v>
      </c>
    </row>
    <row r="37" spans="1:8" ht="13.5" customHeight="1">
      <c r="A37" s="57">
        <v>11</v>
      </c>
      <c r="B37" s="58" t="s">
        <v>389</v>
      </c>
      <c r="C37" s="58" t="s">
        <v>412</v>
      </c>
      <c r="D37" s="58" t="s">
        <v>413</v>
      </c>
      <c r="E37" s="58" t="s">
        <v>55</v>
      </c>
      <c r="F37" s="59">
        <v>2</v>
      </c>
      <c r="G37" s="60"/>
      <c r="H37" s="60">
        <f>F37*G37</f>
        <v>0</v>
      </c>
    </row>
    <row r="38" spans="1:8" ht="34.5" customHeight="1">
      <c r="A38" s="57">
        <v>12</v>
      </c>
      <c r="B38" s="58" t="s">
        <v>389</v>
      </c>
      <c r="C38" s="58" t="s">
        <v>414</v>
      </c>
      <c r="D38" s="58" t="s">
        <v>415</v>
      </c>
      <c r="E38" s="58" t="s">
        <v>76</v>
      </c>
      <c r="F38" s="59">
        <v>71.599999999999994</v>
      </c>
      <c r="G38" s="60"/>
      <c r="H38" s="60">
        <f>F38*G38</f>
        <v>0</v>
      </c>
    </row>
    <row r="39" spans="1:8" ht="34.5" customHeight="1">
      <c r="A39" s="57">
        <v>13</v>
      </c>
      <c r="B39" s="58" t="s">
        <v>389</v>
      </c>
      <c r="C39" s="58" t="s">
        <v>153</v>
      </c>
      <c r="D39" s="58" t="s">
        <v>416</v>
      </c>
      <c r="E39" s="58" t="s">
        <v>50</v>
      </c>
      <c r="F39" s="59">
        <v>8.1000000000000003E-2</v>
      </c>
      <c r="G39" s="60"/>
      <c r="H39" s="60">
        <f>F39*G39</f>
        <v>0</v>
      </c>
    </row>
    <row r="40" spans="1:8" ht="28.5" customHeight="1">
      <c r="A40" s="53"/>
      <c r="B40" s="54"/>
      <c r="C40" s="54" t="s">
        <v>417</v>
      </c>
      <c r="D40" s="54" t="s">
        <v>418</v>
      </c>
      <c r="E40" s="54"/>
      <c r="F40" s="55"/>
      <c r="G40" s="56"/>
      <c r="H40" s="56">
        <f>SUM(H41:H52)</f>
        <v>0</v>
      </c>
    </row>
    <row r="41" spans="1:8" ht="24" customHeight="1">
      <c r="A41" s="57">
        <v>14</v>
      </c>
      <c r="B41" s="58" t="s">
        <v>389</v>
      </c>
      <c r="C41" s="58" t="s">
        <v>154</v>
      </c>
      <c r="D41" s="58" t="s">
        <v>419</v>
      </c>
      <c r="E41" s="58" t="s">
        <v>152</v>
      </c>
      <c r="F41" s="59">
        <v>-2</v>
      </c>
      <c r="G41" s="60"/>
      <c r="H41" s="60">
        <f>F41*G41</f>
        <v>0</v>
      </c>
    </row>
    <row r="42" spans="1:8" ht="13.5" customHeight="1">
      <c r="A42" s="69">
        <v>15</v>
      </c>
      <c r="B42" s="70" t="s">
        <v>319</v>
      </c>
      <c r="C42" s="70" t="s">
        <v>155</v>
      </c>
      <c r="D42" s="70" t="s">
        <v>420</v>
      </c>
      <c r="E42" s="70" t="s">
        <v>55</v>
      </c>
      <c r="F42" s="71">
        <v>-2</v>
      </c>
      <c r="G42" s="72"/>
      <c r="H42" s="211">
        <f>F42*G42</f>
        <v>0</v>
      </c>
    </row>
    <row r="43" spans="1:8" ht="24" customHeight="1">
      <c r="A43" s="57">
        <v>16</v>
      </c>
      <c r="B43" s="58" t="s">
        <v>389</v>
      </c>
      <c r="C43" s="58" t="s">
        <v>421</v>
      </c>
      <c r="D43" s="58" t="s">
        <v>422</v>
      </c>
      <c r="E43" s="58" t="s">
        <v>152</v>
      </c>
      <c r="F43" s="59">
        <v>1</v>
      </c>
      <c r="G43" s="60"/>
      <c r="H43" s="60">
        <f>F43*G43</f>
        <v>0</v>
      </c>
    </row>
    <row r="44" spans="1:8" ht="24" customHeight="1">
      <c r="A44" s="69">
        <v>17</v>
      </c>
      <c r="B44" s="70" t="s">
        <v>423</v>
      </c>
      <c r="C44" s="70" t="s">
        <v>424</v>
      </c>
      <c r="D44" s="70" t="s">
        <v>425</v>
      </c>
      <c r="E44" s="70" t="s">
        <v>55</v>
      </c>
      <c r="F44" s="71">
        <v>1</v>
      </c>
      <c r="G44" s="72"/>
      <c r="H44" s="211">
        <f t="shared" ref="H44:H52" si="0">F44*G44</f>
        <v>0</v>
      </c>
    </row>
    <row r="45" spans="1:8" ht="24" customHeight="1">
      <c r="A45" s="57">
        <v>18</v>
      </c>
      <c r="B45" s="58" t="s">
        <v>389</v>
      </c>
      <c r="C45" s="58" t="s">
        <v>156</v>
      </c>
      <c r="D45" s="58" t="s">
        <v>426</v>
      </c>
      <c r="E45" s="58" t="s">
        <v>152</v>
      </c>
      <c r="F45" s="59">
        <v>22</v>
      </c>
      <c r="G45" s="60"/>
      <c r="H45" s="60">
        <f t="shared" si="0"/>
        <v>0</v>
      </c>
    </row>
    <row r="46" spans="1:8" ht="13.5" customHeight="1">
      <c r="A46" s="69">
        <v>19</v>
      </c>
      <c r="B46" s="70" t="s">
        <v>423</v>
      </c>
      <c r="C46" s="70" t="s">
        <v>157</v>
      </c>
      <c r="D46" s="70" t="s">
        <v>427</v>
      </c>
      <c r="E46" s="70" t="s">
        <v>55</v>
      </c>
      <c r="F46" s="71">
        <v>22</v>
      </c>
      <c r="G46" s="72"/>
      <c r="H46" s="211">
        <f t="shared" si="0"/>
        <v>0</v>
      </c>
    </row>
    <row r="47" spans="1:8" ht="24" customHeight="1">
      <c r="A47" s="57">
        <v>20</v>
      </c>
      <c r="B47" s="58" t="s">
        <v>389</v>
      </c>
      <c r="C47" s="58" t="s">
        <v>158</v>
      </c>
      <c r="D47" s="58" t="s">
        <v>428</v>
      </c>
      <c r="E47" s="58" t="s">
        <v>152</v>
      </c>
      <c r="F47" s="59">
        <v>-2</v>
      </c>
      <c r="G47" s="60"/>
      <c r="H47" s="60">
        <f t="shared" si="0"/>
        <v>0</v>
      </c>
    </row>
    <row r="48" spans="1:8" ht="24" customHeight="1">
      <c r="A48" s="57">
        <v>21</v>
      </c>
      <c r="B48" s="58" t="s">
        <v>389</v>
      </c>
      <c r="C48" s="58" t="s">
        <v>429</v>
      </c>
      <c r="D48" s="58" t="s">
        <v>430</v>
      </c>
      <c r="E48" s="58" t="s">
        <v>55</v>
      </c>
      <c r="F48" s="59">
        <v>11</v>
      </c>
      <c r="G48" s="60"/>
      <c r="H48" s="60">
        <f t="shared" si="0"/>
        <v>0</v>
      </c>
    </row>
    <row r="49" spans="1:8" ht="24" customHeight="1">
      <c r="A49" s="57">
        <v>22</v>
      </c>
      <c r="B49" s="58" t="s">
        <v>389</v>
      </c>
      <c r="C49" s="58" t="s">
        <v>159</v>
      </c>
      <c r="D49" s="58" t="s">
        <v>431</v>
      </c>
      <c r="E49" s="58" t="s">
        <v>55</v>
      </c>
      <c r="F49" s="59">
        <v>-2</v>
      </c>
      <c r="G49" s="60"/>
      <c r="H49" s="60">
        <f t="shared" si="0"/>
        <v>0</v>
      </c>
    </row>
    <row r="50" spans="1:8" ht="24" customHeight="1">
      <c r="A50" s="57">
        <v>23</v>
      </c>
      <c r="B50" s="58" t="s">
        <v>389</v>
      </c>
      <c r="C50" s="58" t="s">
        <v>432</v>
      </c>
      <c r="D50" s="58" t="s">
        <v>433</v>
      </c>
      <c r="E50" s="58" t="s">
        <v>55</v>
      </c>
      <c r="F50" s="59">
        <v>1</v>
      </c>
      <c r="G50" s="60"/>
      <c r="H50" s="60">
        <f t="shared" si="0"/>
        <v>0</v>
      </c>
    </row>
    <row r="51" spans="1:8" ht="45" customHeight="1">
      <c r="A51" s="69">
        <v>24</v>
      </c>
      <c r="B51" s="70" t="s">
        <v>423</v>
      </c>
      <c r="C51" s="70" t="s">
        <v>434</v>
      </c>
      <c r="D51" s="70" t="s">
        <v>435</v>
      </c>
      <c r="E51" s="70" t="s">
        <v>55</v>
      </c>
      <c r="F51" s="71">
        <v>1</v>
      </c>
      <c r="G51" s="72"/>
      <c r="H51" s="211">
        <f t="shared" si="0"/>
        <v>0</v>
      </c>
    </row>
    <row r="52" spans="1:8" ht="34.5" customHeight="1">
      <c r="A52" s="57">
        <v>25</v>
      </c>
      <c r="B52" s="58" t="s">
        <v>389</v>
      </c>
      <c r="C52" s="58" t="s">
        <v>160</v>
      </c>
      <c r="D52" s="58" t="s">
        <v>436</v>
      </c>
      <c r="E52" s="58" t="s">
        <v>50</v>
      </c>
      <c r="F52" s="59">
        <v>-2.5000000000000001E-2</v>
      </c>
      <c r="G52" s="60"/>
      <c r="H52" s="60">
        <f t="shared" si="0"/>
        <v>0</v>
      </c>
    </row>
    <row r="53" spans="1:8" ht="30.75" customHeight="1">
      <c r="A53" s="73"/>
      <c r="B53" s="74"/>
      <c r="C53" s="74"/>
      <c r="D53" s="74" t="s">
        <v>437</v>
      </c>
      <c r="E53" s="74"/>
      <c r="F53" s="75"/>
      <c r="G53" s="76"/>
      <c r="H53" s="76">
        <f>H17+H13</f>
        <v>0</v>
      </c>
    </row>
  </sheetData>
  <mergeCells count="1">
    <mergeCell ref="A1:H1"/>
  </mergeCells>
  <pageMargins left="0.39370079040527345" right="0.39370079040527345" top="0.7874015808105469" bottom="0.7874015808105469" header="0" footer="0"/>
  <pageSetup paperSize="9" fitToHeight="100" orientation="portrait" blackAndWhite="1" r:id="rId1"/>
  <headerFooter alignWithMargins="0">
    <oddFooter>&amp;C   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M198"/>
  <sheetViews>
    <sheetView showGridLines="0" view="pageBreakPreview" zoomScaleNormal="100" zoomScaleSheetLayoutView="100" workbookViewId="0">
      <selection activeCell="X200" sqref="X200"/>
    </sheetView>
  </sheetViews>
  <sheetFormatPr defaultRowHeight="11.25"/>
  <cols>
    <col min="1" max="1" width="8.33203125" style="832" customWidth="1"/>
    <col min="2" max="2" width="1.6640625" style="832" customWidth="1"/>
    <col min="3" max="3" width="4.1640625" style="832" customWidth="1"/>
    <col min="4" max="4" width="4.33203125" style="832" customWidth="1"/>
    <col min="5" max="5" width="17.1640625" style="832" customWidth="1"/>
    <col min="6" max="6" width="100.83203125" style="832" customWidth="1"/>
    <col min="7" max="7" width="8.6640625" style="832" customWidth="1"/>
    <col min="8" max="8" width="11.1640625" style="832" customWidth="1"/>
    <col min="9" max="9" width="14.1640625" style="832" customWidth="1"/>
    <col min="10" max="10" width="23.5" style="832" customWidth="1"/>
    <col min="11" max="11" width="15.5" style="832" hidden="1" customWidth="1"/>
    <col min="12" max="12" width="9.33203125" style="832" customWidth="1"/>
    <col min="13" max="13" width="10.83203125" style="832" hidden="1" customWidth="1"/>
    <col min="14" max="14" width="9.33203125" style="832"/>
    <col min="15" max="20" width="14.1640625" style="832" hidden="1" customWidth="1"/>
    <col min="21" max="21" width="16.33203125" style="832" hidden="1" customWidth="1"/>
    <col min="22" max="22" width="12.33203125" style="832" customWidth="1"/>
    <col min="23" max="23" width="16.33203125" style="832" customWidth="1"/>
    <col min="24" max="24" width="12.33203125" style="832" customWidth="1"/>
    <col min="25" max="25" width="15" style="832" customWidth="1"/>
    <col min="26" max="26" width="11" style="832" customWidth="1"/>
    <col min="27" max="27" width="15" style="832" customWidth="1"/>
    <col min="28" max="28" width="16.33203125" style="832" customWidth="1"/>
    <col min="29" max="29" width="11" style="832" customWidth="1"/>
    <col min="30" max="30" width="15" style="832" customWidth="1"/>
    <col min="31" max="31" width="16.33203125" style="832" customWidth="1"/>
    <col min="32" max="16384" width="9.33203125" style="832"/>
  </cols>
  <sheetData>
    <row r="1" spans="1:46">
      <c r="A1" s="620"/>
    </row>
    <row r="2" spans="1:46" ht="36.950000000000003" customHeight="1">
      <c r="L2" s="901" t="s">
        <v>689</v>
      </c>
      <c r="M2" s="894"/>
      <c r="N2" s="894"/>
      <c r="O2" s="894"/>
      <c r="P2" s="894"/>
      <c r="Q2" s="894"/>
      <c r="R2" s="894"/>
      <c r="S2" s="894"/>
      <c r="T2" s="894"/>
      <c r="U2" s="894"/>
      <c r="V2" s="894"/>
      <c r="AT2" s="621" t="s">
        <v>1993</v>
      </c>
    </row>
    <row r="3" spans="1:46" ht="6.95" hidden="1" customHeight="1">
      <c r="B3" s="83"/>
      <c r="C3" s="84"/>
      <c r="D3" s="84"/>
      <c r="E3" s="84"/>
      <c r="F3" s="84"/>
      <c r="G3" s="84"/>
      <c r="H3" s="84"/>
      <c r="I3" s="84"/>
      <c r="J3" s="84"/>
      <c r="K3" s="84"/>
      <c r="L3" s="85"/>
      <c r="AT3" s="621" t="s">
        <v>29</v>
      </c>
    </row>
    <row r="4" spans="1:46" ht="24.95" hidden="1" customHeight="1">
      <c r="B4" s="85"/>
      <c r="D4" s="622" t="s">
        <v>438</v>
      </c>
      <c r="L4" s="85"/>
      <c r="M4" s="623" t="s">
        <v>4</v>
      </c>
      <c r="AT4" s="621" t="s">
        <v>1</v>
      </c>
    </row>
    <row r="5" spans="1:46" ht="6.95" hidden="1" customHeight="1">
      <c r="B5" s="85"/>
      <c r="L5" s="85"/>
    </row>
    <row r="6" spans="1:46" ht="12" hidden="1" customHeight="1">
      <c r="B6" s="85"/>
      <c r="D6" s="833" t="s">
        <v>5</v>
      </c>
      <c r="L6" s="85"/>
    </row>
    <row r="7" spans="1:46" ht="16.5" hidden="1" customHeight="1">
      <c r="B7" s="85"/>
      <c r="E7" s="899" t="s">
        <v>1391</v>
      </c>
      <c r="F7" s="900"/>
      <c r="G7" s="900"/>
      <c r="H7" s="900"/>
      <c r="L7" s="85"/>
    </row>
    <row r="8" spans="1:46" s="834" customFormat="1" ht="12" hidden="1" customHeight="1">
      <c r="B8" s="624"/>
      <c r="D8" s="833" t="s">
        <v>609</v>
      </c>
      <c r="L8" s="624"/>
    </row>
    <row r="9" spans="1:46" s="834" customFormat="1" ht="36.950000000000003" hidden="1" customHeight="1">
      <c r="B9" s="624"/>
      <c r="E9" s="897" t="s">
        <v>1459</v>
      </c>
      <c r="F9" s="898"/>
      <c r="G9" s="898"/>
      <c r="H9" s="898"/>
      <c r="L9" s="624"/>
    </row>
    <row r="10" spans="1:46" s="834" customFormat="1" hidden="1">
      <c r="B10" s="624"/>
      <c r="L10" s="624"/>
    </row>
    <row r="11" spans="1:46" s="834" customFormat="1" ht="12" hidden="1" customHeight="1">
      <c r="B11" s="624"/>
      <c r="D11" s="833" t="s">
        <v>439</v>
      </c>
      <c r="F11" s="621" t="s">
        <v>0</v>
      </c>
      <c r="I11" s="833" t="s">
        <v>6</v>
      </c>
      <c r="J11" s="621" t="s">
        <v>0</v>
      </c>
      <c r="L11" s="624"/>
    </row>
    <row r="12" spans="1:46" s="834" customFormat="1" ht="12" hidden="1" customHeight="1">
      <c r="B12" s="624"/>
      <c r="D12" s="833" t="s">
        <v>7</v>
      </c>
      <c r="F12" s="621" t="s">
        <v>8</v>
      </c>
      <c r="I12" s="833" t="s">
        <v>9</v>
      </c>
      <c r="J12" s="625" t="s">
        <v>1392</v>
      </c>
      <c r="L12" s="624"/>
    </row>
    <row r="13" spans="1:46" s="834" customFormat="1" ht="10.9" hidden="1" customHeight="1">
      <c r="B13" s="624"/>
      <c r="L13" s="624"/>
    </row>
    <row r="14" spans="1:46" s="834" customFormat="1" ht="12" hidden="1" customHeight="1">
      <c r="B14" s="624"/>
      <c r="D14" s="833" t="s">
        <v>440</v>
      </c>
      <c r="I14" s="833" t="s">
        <v>10</v>
      </c>
      <c r="J14" s="621" t="s">
        <v>0</v>
      </c>
      <c r="L14" s="624"/>
    </row>
    <row r="15" spans="1:46" s="834" customFormat="1" ht="18" hidden="1" customHeight="1">
      <c r="B15" s="624"/>
      <c r="E15" s="621" t="s">
        <v>8</v>
      </c>
      <c r="I15" s="833" t="s">
        <v>11</v>
      </c>
      <c r="J15" s="621" t="s">
        <v>0</v>
      </c>
      <c r="L15" s="624"/>
    </row>
    <row r="16" spans="1:46" s="834" customFormat="1" ht="6.95" hidden="1" customHeight="1">
      <c r="B16" s="624"/>
      <c r="L16" s="624"/>
    </row>
    <row r="17" spans="2:12" s="834" customFormat="1" ht="12" hidden="1" customHeight="1">
      <c r="B17" s="624"/>
      <c r="D17" s="833" t="s">
        <v>441</v>
      </c>
      <c r="I17" s="833" t="s">
        <v>10</v>
      </c>
      <c r="J17" s="621" t="s">
        <v>0</v>
      </c>
      <c r="L17" s="624"/>
    </row>
    <row r="18" spans="2:12" s="834" customFormat="1" ht="18" hidden="1" customHeight="1">
      <c r="B18" s="624"/>
      <c r="E18" s="621" t="s">
        <v>8</v>
      </c>
      <c r="I18" s="833" t="s">
        <v>11</v>
      </c>
      <c r="J18" s="621" t="s">
        <v>0</v>
      </c>
      <c r="L18" s="624"/>
    </row>
    <row r="19" spans="2:12" s="834" customFormat="1" ht="6.95" hidden="1" customHeight="1">
      <c r="B19" s="624"/>
      <c r="L19" s="624"/>
    </row>
    <row r="20" spans="2:12" s="834" customFormat="1" ht="12" hidden="1" customHeight="1">
      <c r="B20" s="624"/>
      <c r="D20" s="833" t="s">
        <v>12</v>
      </c>
      <c r="I20" s="833" t="s">
        <v>10</v>
      </c>
      <c r="J20" s="621" t="s">
        <v>0</v>
      </c>
      <c r="L20" s="624"/>
    </row>
    <row r="21" spans="2:12" s="834" customFormat="1" ht="18" hidden="1" customHeight="1">
      <c r="B21" s="624"/>
      <c r="E21" s="621" t="s">
        <v>8</v>
      </c>
      <c r="I21" s="833" t="s">
        <v>11</v>
      </c>
      <c r="J21" s="621" t="s">
        <v>0</v>
      </c>
      <c r="L21" s="624"/>
    </row>
    <row r="22" spans="2:12" s="834" customFormat="1" ht="6.95" hidden="1" customHeight="1">
      <c r="B22" s="624"/>
      <c r="L22" s="624"/>
    </row>
    <row r="23" spans="2:12" s="834" customFormat="1" ht="12" hidden="1" customHeight="1">
      <c r="B23" s="624"/>
      <c r="D23" s="833" t="s">
        <v>13</v>
      </c>
      <c r="I23" s="833" t="s">
        <v>10</v>
      </c>
      <c r="J23" s="621" t="s">
        <v>0</v>
      </c>
      <c r="L23" s="624"/>
    </row>
    <row r="24" spans="2:12" s="834" customFormat="1" ht="18" hidden="1" customHeight="1">
      <c r="B24" s="624"/>
      <c r="E24" s="621" t="s">
        <v>8</v>
      </c>
      <c r="I24" s="833" t="s">
        <v>11</v>
      </c>
      <c r="J24" s="621" t="s">
        <v>0</v>
      </c>
      <c r="L24" s="624"/>
    </row>
    <row r="25" spans="2:12" s="834" customFormat="1" ht="6.95" hidden="1" customHeight="1">
      <c r="B25" s="624"/>
      <c r="L25" s="624"/>
    </row>
    <row r="26" spans="2:12" s="834" customFormat="1" ht="12" hidden="1" customHeight="1">
      <c r="B26" s="624"/>
      <c r="D26" s="833" t="s">
        <v>14</v>
      </c>
      <c r="L26" s="624"/>
    </row>
    <row r="27" spans="2:12" s="627" customFormat="1" ht="16.5" hidden="1" customHeight="1">
      <c r="B27" s="626"/>
      <c r="E27" s="903" t="s">
        <v>0</v>
      </c>
      <c r="F27" s="903"/>
      <c r="G27" s="903"/>
      <c r="H27" s="903"/>
      <c r="L27" s="626"/>
    </row>
    <row r="28" spans="2:12" s="834" customFormat="1" ht="6.95" hidden="1" customHeight="1">
      <c r="B28" s="624"/>
      <c r="L28" s="624"/>
    </row>
    <row r="29" spans="2:12" s="834" customFormat="1" ht="6.95" hidden="1" customHeight="1">
      <c r="B29" s="624"/>
      <c r="D29" s="628"/>
      <c r="E29" s="628"/>
      <c r="F29" s="628"/>
      <c r="G29" s="628"/>
      <c r="H29" s="628"/>
      <c r="I29" s="628"/>
      <c r="J29" s="628"/>
      <c r="K29" s="628"/>
      <c r="L29" s="624"/>
    </row>
    <row r="30" spans="2:12" s="834" customFormat="1" ht="25.35" hidden="1" customHeight="1">
      <c r="B30" s="624"/>
      <c r="D30" s="629" t="s">
        <v>15</v>
      </c>
      <c r="J30" s="630">
        <f>ROUND(J89, 2)</f>
        <v>0</v>
      </c>
      <c r="L30" s="624"/>
    </row>
    <row r="31" spans="2:12" s="834" customFormat="1" ht="6.95" hidden="1" customHeight="1">
      <c r="B31" s="624"/>
      <c r="D31" s="628"/>
      <c r="E31" s="628"/>
      <c r="F31" s="628"/>
      <c r="G31" s="628"/>
      <c r="H31" s="628"/>
      <c r="I31" s="628"/>
      <c r="J31" s="628"/>
      <c r="K31" s="628"/>
      <c r="L31" s="624"/>
    </row>
    <row r="32" spans="2:12" s="834" customFormat="1" ht="14.45" hidden="1" customHeight="1">
      <c r="B32" s="624"/>
      <c r="F32" s="631" t="s">
        <v>442</v>
      </c>
      <c r="I32" s="631" t="s">
        <v>443</v>
      </c>
      <c r="J32" s="631" t="s">
        <v>444</v>
      </c>
      <c r="L32" s="624"/>
    </row>
    <row r="33" spans="2:12" s="834" customFormat="1" ht="14.45" hidden="1" customHeight="1">
      <c r="B33" s="624"/>
      <c r="D33" s="833" t="s">
        <v>16</v>
      </c>
      <c r="E33" s="833" t="s">
        <v>17</v>
      </c>
      <c r="F33" s="632">
        <f>ROUND((SUM(BE89:BE197)),  2)</f>
        <v>0</v>
      </c>
      <c r="I33" s="633">
        <v>0.21</v>
      </c>
      <c r="J33" s="632">
        <f>ROUND(((SUM(BE89:BE197))*I33),  2)</f>
        <v>0</v>
      </c>
      <c r="L33" s="624"/>
    </row>
    <row r="34" spans="2:12" s="834" customFormat="1" ht="14.45" hidden="1" customHeight="1">
      <c r="B34" s="624"/>
      <c r="E34" s="833" t="s">
        <v>18</v>
      </c>
      <c r="F34" s="632">
        <f>ROUND((SUM(BF89:BF197)),  2)</f>
        <v>0</v>
      </c>
      <c r="I34" s="633">
        <v>0.15</v>
      </c>
      <c r="J34" s="632">
        <f>ROUND(((SUM(BF89:BF197))*I34),  2)</f>
        <v>0</v>
      </c>
      <c r="L34" s="624"/>
    </row>
    <row r="35" spans="2:12" s="834" customFormat="1" ht="14.45" hidden="1" customHeight="1">
      <c r="B35" s="624"/>
      <c r="E35" s="833" t="s">
        <v>19</v>
      </c>
      <c r="F35" s="632">
        <f>ROUND((SUM(BG89:BG197)),  2)</f>
        <v>0</v>
      </c>
      <c r="I35" s="633">
        <v>0.21</v>
      </c>
      <c r="J35" s="632">
        <f>0</f>
        <v>0</v>
      </c>
      <c r="L35" s="624"/>
    </row>
    <row r="36" spans="2:12" s="834" customFormat="1" ht="14.45" hidden="1" customHeight="1">
      <c r="B36" s="624"/>
      <c r="E36" s="833" t="s">
        <v>20</v>
      </c>
      <c r="F36" s="632">
        <f>ROUND((SUM(BH89:BH197)),  2)</f>
        <v>0</v>
      </c>
      <c r="I36" s="633">
        <v>0.15</v>
      </c>
      <c r="J36" s="632">
        <f>0</f>
        <v>0</v>
      </c>
      <c r="L36" s="624"/>
    </row>
    <row r="37" spans="2:12" s="834" customFormat="1" ht="14.45" hidden="1" customHeight="1">
      <c r="B37" s="624"/>
      <c r="E37" s="833" t="s">
        <v>21</v>
      </c>
      <c r="F37" s="632">
        <f>ROUND((SUM(BI89:BI197)),  2)</f>
        <v>0</v>
      </c>
      <c r="I37" s="633">
        <v>0</v>
      </c>
      <c r="J37" s="632">
        <f>0</f>
        <v>0</v>
      </c>
      <c r="L37" s="624"/>
    </row>
    <row r="38" spans="2:12" s="834" customFormat="1" ht="6.95" hidden="1" customHeight="1">
      <c r="B38" s="624"/>
      <c r="L38" s="624"/>
    </row>
    <row r="39" spans="2:12" s="834" customFormat="1" ht="25.35" hidden="1" customHeight="1">
      <c r="B39" s="624"/>
      <c r="C39" s="634"/>
      <c r="D39" s="635" t="s">
        <v>22</v>
      </c>
      <c r="E39" s="636"/>
      <c r="F39" s="636"/>
      <c r="G39" s="637" t="s">
        <v>23</v>
      </c>
      <c r="H39" s="638" t="s">
        <v>24</v>
      </c>
      <c r="I39" s="636"/>
      <c r="J39" s="639">
        <f>SUM(J30:J37)</f>
        <v>0</v>
      </c>
      <c r="K39" s="640"/>
      <c r="L39" s="624"/>
    </row>
    <row r="40" spans="2:12" s="834" customFormat="1" ht="14.45" hidden="1" customHeight="1">
      <c r="B40" s="641"/>
      <c r="C40" s="642"/>
      <c r="D40" s="642"/>
      <c r="E40" s="642"/>
      <c r="F40" s="642"/>
      <c r="G40" s="642"/>
      <c r="H40" s="642"/>
      <c r="I40" s="642"/>
      <c r="J40" s="642"/>
      <c r="K40" s="642"/>
      <c r="L40" s="624"/>
    </row>
    <row r="41" spans="2:12" hidden="1"/>
    <row r="42" spans="2:12" hidden="1"/>
    <row r="43" spans="2:12" hidden="1"/>
    <row r="44" spans="2:12" s="834" customFormat="1" ht="6.95" hidden="1" customHeight="1">
      <c r="B44" s="643"/>
      <c r="C44" s="644"/>
      <c r="D44" s="644"/>
      <c r="E44" s="644"/>
      <c r="F44" s="644"/>
      <c r="G44" s="644"/>
      <c r="H44" s="644"/>
      <c r="I44" s="644"/>
      <c r="J44" s="644"/>
      <c r="K44" s="644"/>
      <c r="L44" s="624"/>
    </row>
    <row r="45" spans="2:12" s="834" customFormat="1" ht="24.95" hidden="1" customHeight="1">
      <c r="B45" s="624"/>
      <c r="C45" s="622" t="s">
        <v>445</v>
      </c>
      <c r="L45" s="624"/>
    </row>
    <row r="46" spans="2:12" s="834" customFormat="1" ht="6.95" hidden="1" customHeight="1">
      <c r="B46" s="624"/>
      <c r="L46" s="624"/>
    </row>
    <row r="47" spans="2:12" s="834" customFormat="1" ht="12" hidden="1" customHeight="1">
      <c r="B47" s="624"/>
      <c r="C47" s="833" t="s">
        <v>5</v>
      </c>
      <c r="L47" s="624"/>
    </row>
    <row r="48" spans="2:12" s="834" customFormat="1" ht="16.5" hidden="1" customHeight="1">
      <c r="B48" s="624"/>
      <c r="E48" s="899" t="str">
        <f>E7</f>
        <v>BUDOVA T TECHNICKÉ UNIVERZITY V LIBERCI - DOPROJEKTOVÁNÍ PROSTOROVÝCH REZERV</v>
      </c>
      <c r="F48" s="900"/>
      <c r="G48" s="900"/>
      <c r="H48" s="900"/>
      <c r="L48" s="624"/>
    </row>
    <row r="49" spans="2:47" s="834" customFormat="1" ht="12" hidden="1" customHeight="1">
      <c r="B49" s="624"/>
      <c r="C49" s="833" t="s">
        <v>609</v>
      </c>
      <c r="L49" s="624"/>
    </row>
    <row r="50" spans="2:47" s="834" customFormat="1" ht="16.5" hidden="1" customHeight="1">
      <c r="B50" s="624"/>
      <c r="E50" s="897" t="str">
        <f>E9</f>
        <v>TU-Lib (2) - Třebízského-doprojektování2019-VYT-úprava1</v>
      </c>
      <c r="F50" s="898"/>
      <c r="G50" s="898"/>
      <c r="H50" s="898"/>
      <c r="L50" s="624"/>
    </row>
    <row r="51" spans="2:47" s="834" customFormat="1" ht="6.95" hidden="1" customHeight="1">
      <c r="B51" s="624"/>
      <c r="L51" s="624"/>
    </row>
    <row r="52" spans="2:47" s="834" customFormat="1" ht="12" hidden="1" customHeight="1">
      <c r="B52" s="624"/>
      <c r="C52" s="833" t="s">
        <v>7</v>
      </c>
      <c r="F52" s="621" t="str">
        <f>F12</f>
        <v xml:space="preserve"> </v>
      </c>
      <c r="I52" s="833" t="s">
        <v>9</v>
      </c>
      <c r="J52" s="625" t="str">
        <f>IF(J12="","",J12)</f>
        <v>19. 3. 2019</v>
      </c>
      <c r="L52" s="624"/>
    </row>
    <row r="53" spans="2:47" s="834" customFormat="1" ht="6.95" hidden="1" customHeight="1">
      <c r="B53" s="624"/>
      <c r="L53" s="624"/>
    </row>
    <row r="54" spans="2:47" s="834" customFormat="1" ht="13.7" hidden="1" customHeight="1">
      <c r="B54" s="624"/>
      <c r="C54" s="833" t="s">
        <v>440</v>
      </c>
      <c r="F54" s="621" t="str">
        <f>E15</f>
        <v xml:space="preserve"> </v>
      </c>
      <c r="I54" s="833" t="s">
        <v>12</v>
      </c>
      <c r="J54" s="835" t="str">
        <f>E21</f>
        <v xml:space="preserve"> </v>
      </c>
      <c r="L54" s="624"/>
    </row>
    <row r="55" spans="2:47" s="834" customFormat="1" ht="13.7" hidden="1" customHeight="1">
      <c r="B55" s="624"/>
      <c r="C55" s="833" t="s">
        <v>441</v>
      </c>
      <c r="F55" s="621" t="str">
        <f>IF(E18="","",E18)</f>
        <v xml:space="preserve"> </v>
      </c>
      <c r="I55" s="833" t="s">
        <v>13</v>
      </c>
      <c r="J55" s="835" t="str">
        <f>E24</f>
        <v xml:space="preserve"> </v>
      </c>
      <c r="L55" s="624"/>
    </row>
    <row r="56" spans="2:47" s="834" customFormat="1" ht="10.35" hidden="1" customHeight="1">
      <c r="B56" s="624"/>
      <c r="L56" s="624"/>
    </row>
    <row r="57" spans="2:47" s="834" customFormat="1" ht="29.25" hidden="1" customHeight="1">
      <c r="B57" s="624"/>
      <c r="C57" s="645" t="s">
        <v>446</v>
      </c>
      <c r="D57" s="634"/>
      <c r="E57" s="634"/>
      <c r="F57" s="634"/>
      <c r="G57" s="634"/>
      <c r="H57" s="634"/>
      <c r="I57" s="634"/>
      <c r="J57" s="646" t="s">
        <v>30</v>
      </c>
      <c r="K57" s="634"/>
      <c r="L57" s="624"/>
    </row>
    <row r="58" spans="2:47" s="834" customFormat="1" ht="10.35" hidden="1" customHeight="1">
      <c r="B58" s="624"/>
      <c r="L58" s="624"/>
    </row>
    <row r="59" spans="2:47" s="834" customFormat="1" ht="22.9" hidden="1" customHeight="1">
      <c r="B59" s="624"/>
      <c r="C59" s="647" t="s">
        <v>447</v>
      </c>
      <c r="J59" s="630">
        <f>J89</f>
        <v>0</v>
      </c>
      <c r="L59" s="624"/>
      <c r="AU59" s="621" t="s">
        <v>31</v>
      </c>
    </row>
    <row r="60" spans="2:47" s="649" customFormat="1" ht="24.95" hidden="1" customHeight="1">
      <c r="B60" s="648"/>
      <c r="D60" s="650" t="s">
        <v>32</v>
      </c>
      <c r="E60" s="651"/>
      <c r="F60" s="651"/>
      <c r="G60" s="651"/>
      <c r="H60" s="651"/>
      <c r="I60" s="651"/>
      <c r="J60" s="652">
        <f>J90</f>
        <v>0</v>
      </c>
      <c r="L60" s="648"/>
    </row>
    <row r="61" spans="2:47" s="654" customFormat="1" ht="19.899999999999999" hidden="1" customHeight="1">
      <c r="B61" s="653"/>
      <c r="D61" s="655" t="s">
        <v>86</v>
      </c>
      <c r="E61" s="656"/>
      <c r="F61" s="656"/>
      <c r="G61" s="656"/>
      <c r="H61" s="656"/>
      <c r="I61" s="656"/>
      <c r="J61" s="657">
        <f>J91</f>
        <v>0</v>
      </c>
      <c r="L61" s="653"/>
    </row>
    <row r="62" spans="2:47" s="654" customFormat="1" ht="19.899999999999999" hidden="1" customHeight="1">
      <c r="B62" s="653"/>
      <c r="D62" s="655" t="s">
        <v>161</v>
      </c>
      <c r="E62" s="656"/>
      <c r="F62" s="656"/>
      <c r="G62" s="656"/>
      <c r="H62" s="656"/>
      <c r="I62" s="656"/>
      <c r="J62" s="657">
        <f>J104</f>
        <v>0</v>
      </c>
      <c r="L62" s="653"/>
    </row>
    <row r="63" spans="2:47" s="654" customFormat="1" ht="19.899999999999999" hidden="1" customHeight="1">
      <c r="B63" s="653"/>
      <c r="D63" s="655" t="s">
        <v>144</v>
      </c>
      <c r="E63" s="656"/>
      <c r="F63" s="656"/>
      <c r="G63" s="656"/>
      <c r="H63" s="656"/>
      <c r="I63" s="656"/>
      <c r="J63" s="657">
        <f>J115</f>
        <v>0</v>
      </c>
      <c r="L63" s="653"/>
    </row>
    <row r="64" spans="2:47" s="654" customFormat="1" ht="19.899999999999999" hidden="1" customHeight="1">
      <c r="B64" s="653"/>
      <c r="D64" s="655" t="s">
        <v>162</v>
      </c>
      <c r="E64" s="656"/>
      <c r="F64" s="656"/>
      <c r="G64" s="656"/>
      <c r="H64" s="656"/>
      <c r="I64" s="656"/>
      <c r="J64" s="657">
        <f>J128</f>
        <v>0</v>
      </c>
      <c r="L64" s="653"/>
    </row>
    <row r="65" spans="2:12" s="654" customFormat="1" ht="19.899999999999999" hidden="1" customHeight="1">
      <c r="B65" s="653"/>
      <c r="D65" s="655" t="s">
        <v>163</v>
      </c>
      <c r="E65" s="656"/>
      <c r="F65" s="656"/>
      <c r="G65" s="656"/>
      <c r="H65" s="656"/>
      <c r="I65" s="656"/>
      <c r="J65" s="657">
        <f>J147</f>
        <v>0</v>
      </c>
      <c r="L65" s="653"/>
    </row>
    <row r="66" spans="2:12" s="654" customFormat="1" ht="19.899999999999999" hidden="1" customHeight="1">
      <c r="B66" s="653"/>
      <c r="D66" s="655" t="s">
        <v>164</v>
      </c>
      <c r="E66" s="656"/>
      <c r="F66" s="656"/>
      <c r="G66" s="656"/>
      <c r="H66" s="656"/>
      <c r="I66" s="656"/>
      <c r="J66" s="657">
        <f>J171</f>
        <v>0</v>
      </c>
      <c r="L66" s="653"/>
    </row>
    <row r="67" spans="2:12" s="654" customFormat="1" ht="19.899999999999999" hidden="1" customHeight="1">
      <c r="B67" s="653"/>
      <c r="D67" s="655" t="s">
        <v>127</v>
      </c>
      <c r="E67" s="656"/>
      <c r="F67" s="656"/>
      <c r="G67" s="656"/>
      <c r="H67" s="656"/>
      <c r="I67" s="656"/>
      <c r="J67" s="657">
        <f>J176</f>
        <v>0</v>
      </c>
      <c r="L67" s="653"/>
    </row>
    <row r="68" spans="2:12" s="649" customFormat="1" ht="24.95" hidden="1" customHeight="1">
      <c r="B68" s="648"/>
      <c r="D68" s="650" t="s">
        <v>165</v>
      </c>
      <c r="E68" s="651"/>
      <c r="F68" s="651"/>
      <c r="G68" s="651"/>
      <c r="H68" s="651"/>
      <c r="I68" s="651"/>
      <c r="J68" s="652">
        <f>J179</f>
        <v>0</v>
      </c>
      <c r="L68" s="648"/>
    </row>
    <row r="69" spans="2:12" s="649" customFormat="1" ht="24.95" hidden="1" customHeight="1">
      <c r="B69" s="648"/>
      <c r="D69" s="650" t="s">
        <v>166</v>
      </c>
      <c r="E69" s="651"/>
      <c r="F69" s="651"/>
      <c r="G69" s="651"/>
      <c r="H69" s="651"/>
      <c r="I69" s="651"/>
      <c r="J69" s="652">
        <f>J196</f>
        <v>0</v>
      </c>
      <c r="L69" s="648"/>
    </row>
    <row r="70" spans="2:12" s="834" customFormat="1" ht="21.75" hidden="1" customHeight="1">
      <c r="B70" s="624"/>
      <c r="L70" s="624"/>
    </row>
    <row r="71" spans="2:12" s="834" customFormat="1" ht="6.95" hidden="1" customHeight="1">
      <c r="B71" s="641"/>
      <c r="C71" s="642"/>
      <c r="D71" s="642"/>
      <c r="E71" s="642"/>
      <c r="F71" s="642"/>
      <c r="G71" s="642"/>
      <c r="H71" s="642"/>
      <c r="I71" s="642"/>
      <c r="J71" s="642"/>
      <c r="K71" s="642"/>
      <c r="L71" s="624"/>
    </row>
    <row r="72" spans="2:12" hidden="1"/>
    <row r="73" spans="2:12" hidden="1"/>
    <row r="74" spans="2:12" hidden="1"/>
    <row r="75" spans="2:12" s="834" customFormat="1" ht="6.95" customHeight="1">
      <c r="B75" s="643"/>
      <c r="C75" s="644"/>
      <c r="D75" s="644"/>
      <c r="E75" s="644"/>
      <c r="F75" s="644"/>
      <c r="G75" s="644"/>
      <c r="H75" s="644"/>
      <c r="I75" s="644"/>
      <c r="J75" s="644"/>
      <c r="K75" s="644"/>
      <c r="L75" s="624"/>
    </row>
    <row r="76" spans="2:12" s="834" customFormat="1" ht="24.95" customHeight="1">
      <c r="B76" s="624"/>
      <c r="C76" s="622" t="s">
        <v>448</v>
      </c>
      <c r="L76" s="624"/>
    </row>
    <row r="77" spans="2:12" s="834" customFormat="1" ht="6.95" customHeight="1">
      <c r="B77" s="624"/>
      <c r="L77" s="624"/>
    </row>
    <row r="78" spans="2:12" s="834" customFormat="1" ht="12" customHeight="1">
      <c r="B78" s="624"/>
      <c r="C78" s="833" t="s">
        <v>5</v>
      </c>
      <c r="L78" s="624"/>
    </row>
    <row r="79" spans="2:12" s="834" customFormat="1" ht="16.5" customHeight="1">
      <c r="B79" s="624"/>
      <c r="E79" s="899" t="str">
        <f>E7</f>
        <v>BUDOVA T TECHNICKÉ UNIVERZITY V LIBERCI - DOPROJEKTOVÁNÍ PROSTOROVÝCH REZERV</v>
      </c>
      <c r="F79" s="900"/>
      <c r="G79" s="900"/>
      <c r="H79" s="900"/>
      <c r="L79" s="624"/>
    </row>
    <row r="80" spans="2:12" s="834" customFormat="1" ht="12" customHeight="1">
      <c r="B80" s="624"/>
      <c r="C80" s="833" t="s">
        <v>609</v>
      </c>
      <c r="L80" s="624"/>
    </row>
    <row r="81" spans="2:65" s="834" customFormat="1" ht="16.5" customHeight="1">
      <c r="B81" s="624"/>
      <c r="E81" s="897" t="s">
        <v>358</v>
      </c>
      <c r="F81" s="898"/>
      <c r="G81" s="898"/>
      <c r="H81" s="898"/>
      <c r="L81" s="624"/>
    </row>
    <row r="82" spans="2:65" s="834" customFormat="1" ht="6.95" customHeight="1">
      <c r="B82" s="624"/>
      <c r="L82" s="624"/>
    </row>
    <row r="83" spans="2:65" s="834" customFormat="1" ht="12" customHeight="1">
      <c r="B83" s="624"/>
      <c r="C83" s="833" t="s">
        <v>7</v>
      </c>
      <c r="F83" s="621" t="str">
        <f>F12</f>
        <v xml:space="preserve"> </v>
      </c>
      <c r="I83" s="833" t="s">
        <v>9</v>
      </c>
      <c r="J83" s="625" t="str">
        <f>IF(J12="","",J12)</f>
        <v>19. 3. 2019</v>
      </c>
      <c r="L83" s="624"/>
    </row>
    <row r="84" spans="2:65" s="834" customFormat="1" ht="6.95" customHeight="1">
      <c r="B84" s="624"/>
      <c r="L84" s="624"/>
    </row>
    <row r="85" spans="2:65" s="834" customFormat="1" ht="13.7" customHeight="1">
      <c r="B85" s="624"/>
      <c r="C85" s="833" t="s">
        <v>440</v>
      </c>
      <c r="F85" s="621" t="str">
        <f>E15</f>
        <v xml:space="preserve"> </v>
      </c>
      <c r="I85" s="833" t="s">
        <v>12</v>
      </c>
      <c r="J85" s="835" t="str">
        <f>E21</f>
        <v xml:space="preserve"> </v>
      </c>
      <c r="L85" s="624"/>
    </row>
    <row r="86" spans="2:65" s="834" customFormat="1" ht="13.7" customHeight="1">
      <c r="B86" s="624"/>
      <c r="C86" s="833" t="s">
        <v>441</v>
      </c>
      <c r="F86" s="621" t="str">
        <f>IF(E18="","",E18)</f>
        <v xml:space="preserve"> </v>
      </c>
      <c r="I86" s="833" t="s">
        <v>13</v>
      </c>
      <c r="J86" s="835" t="str">
        <f>E24</f>
        <v xml:space="preserve"> </v>
      </c>
      <c r="L86" s="624"/>
    </row>
    <row r="87" spans="2:65" s="834" customFormat="1" ht="10.35" customHeight="1">
      <c r="B87" s="624"/>
      <c r="L87" s="624"/>
    </row>
    <row r="88" spans="2:65" s="666" customFormat="1" ht="29.25" customHeight="1">
      <c r="B88" s="658"/>
      <c r="C88" s="659" t="s">
        <v>33</v>
      </c>
      <c r="D88" s="660" t="s">
        <v>34</v>
      </c>
      <c r="E88" s="660" t="s">
        <v>25</v>
      </c>
      <c r="F88" s="660" t="s">
        <v>35</v>
      </c>
      <c r="G88" s="660" t="s">
        <v>36</v>
      </c>
      <c r="H88" s="660" t="s">
        <v>37</v>
      </c>
      <c r="I88" s="660" t="s">
        <v>38</v>
      </c>
      <c r="J88" s="661" t="s">
        <v>30</v>
      </c>
      <c r="K88" s="662" t="s">
        <v>449</v>
      </c>
      <c r="L88" s="658"/>
      <c r="M88" s="663" t="s">
        <v>0</v>
      </c>
      <c r="N88" s="664" t="s">
        <v>16</v>
      </c>
      <c r="O88" s="664" t="s">
        <v>39</v>
      </c>
      <c r="P88" s="664" t="s">
        <v>40</v>
      </c>
      <c r="Q88" s="664" t="s">
        <v>450</v>
      </c>
      <c r="R88" s="664" t="s">
        <v>451</v>
      </c>
      <c r="S88" s="664" t="s">
        <v>41</v>
      </c>
      <c r="T88" s="665" t="s">
        <v>42</v>
      </c>
    </row>
    <row r="89" spans="2:65" s="834" customFormat="1" ht="22.9" customHeight="1">
      <c r="B89" s="624"/>
      <c r="C89" s="667" t="s">
        <v>452</v>
      </c>
      <c r="J89" s="668">
        <f>BK89</f>
        <v>0</v>
      </c>
      <c r="L89" s="624"/>
      <c r="M89" s="669"/>
      <c r="N89" s="628"/>
      <c r="O89" s="628"/>
      <c r="P89" s="670">
        <f>P90+P179+P196</f>
        <v>91.628200000000007</v>
      </c>
      <c r="Q89" s="628"/>
      <c r="R89" s="670">
        <f>R90+R179+R196</f>
        <v>0.28992799999999996</v>
      </c>
      <c r="S89" s="628"/>
      <c r="T89" s="671">
        <f>T90+T179+T196</f>
        <v>0.12042000000000001</v>
      </c>
      <c r="AT89" s="621" t="s">
        <v>26</v>
      </c>
      <c r="AU89" s="621" t="s">
        <v>31</v>
      </c>
      <c r="BK89" s="672">
        <f>BK90+BK179+BK196</f>
        <v>0</v>
      </c>
    </row>
    <row r="90" spans="2:65" s="674" customFormat="1" ht="25.9" customHeight="1">
      <c r="B90" s="673"/>
      <c r="D90" s="675" t="s">
        <v>26</v>
      </c>
      <c r="E90" s="676" t="s">
        <v>387</v>
      </c>
      <c r="F90" s="676" t="s">
        <v>453</v>
      </c>
      <c r="J90" s="677">
        <f>BK90</f>
        <v>0</v>
      </c>
      <c r="L90" s="673"/>
      <c r="M90" s="678"/>
      <c r="N90" s="679"/>
      <c r="O90" s="679"/>
      <c r="P90" s="680">
        <f>P91+P104+P115+P128+P147+P171+P176</f>
        <v>91.628200000000007</v>
      </c>
      <c r="Q90" s="679"/>
      <c r="R90" s="680">
        <f>R91+R104+R115+R128+R147+R171+R176</f>
        <v>0.28992799999999996</v>
      </c>
      <c r="S90" s="679"/>
      <c r="T90" s="681">
        <f>T91+T104+T115+T128+T147+T171+T176</f>
        <v>0.12042000000000001</v>
      </c>
      <c r="AR90" s="675" t="s">
        <v>29</v>
      </c>
      <c r="AT90" s="682" t="s">
        <v>26</v>
      </c>
      <c r="AU90" s="682" t="s">
        <v>27</v>
      </c>
      <c r="AY90" s="675" t="s">
        <v>43</v>
      </c>
      <c r="BK90" s="683">
        <f>BK91+BK104+BK115+BK128+BK147+BK171+BK176</f>
        <v>0</v>
      </c>
    </row>
    <row r="91" spans="2:65" s="674" customFormat="1" ht="22.9" customHeight="1">
      <c r="B91" s="673"/>
      <c r="D91" s="675" t="s">
        <v>26</v>
      </c>
      <c r="E91" s="684" t="s">
        <v>454</v>
      </c>
      <c r="F91" s="684" t="s">
        <v>455</v>
      </c>
      <c r="J91" s="685">
        <f>BK91</f>
        <v>0</v>
      </c>
      <c r="L91" s="673"/>
      <c r="M91" s="678"/>
      <c r="N91" s="679"/>
      <c r="O91" s="679"/>
      <c r="P91" s="680">
        <f>SUM(P92:P103)</f>
        <v>32.453200000000002</v>
      </c>
      <c r="Q91" s="679"/>
      <c r="R91" s="680">
        <f>SUM(R92:R103)</f>
        <v>6.5727999999999995E-2</v>
      </c>
      <c r="S91" s="679"/>
      <c r="T91" s="681">
        <f>SUM(T92:T103)</f>
        <v>0</v>
      </c>
      <c r="AR91" s="675" t="s">
        <v>29</v>
      </c>
      <c r="AT91" s="682" t="s">
        <v>26</v>
      </c>
      <c r="AU91" s="682" t="s">
        <v>28</v>
      </c>
      <c r="AY91" s="675" t="s">
        <v>43</v>
      </c>
      <c r="BK91" s="683">
        <f>SUM(BK92:BK103)</f>
        <v>0</v>
      </c>
    </row>
    <row r="92" spans="2:65" s="834" customFormat="1" ht="16.5" customHeight="1">
      <c r="B92" s="686"/>
      <c r="C92" s="687" t="s">
        <v>28</v>
      </c>
      <c r="D92" s="687" t="s">
        <v>44</v>
      </c>
      <c r="E92" s="688" t="s">
        <v>167</v>
      </c>
      <c r="F92" s="689" t="s">
        <v>456</v>
      </c>
      <c r="G92" s="690" t="s">
        <v>76</v>
      </c>
      <c r="H92" s="691">
        <v>-24</v>
      </c>
      <c r="I92" s="692"/>
      <c r="J92" s="692">
        <f>ROUND(I92*H92,2)</f>
        <v>0</v>
      </c>
      <c r="K92" s="689" t="s">
        <v>0</v>
      </c>
      <c r="L92" s="624"/>
      <c r="M92" s="693" t="s">
        <v>0</v>
      </c>
      <c r="N92" s="694" t="s">
        <v>17</v>
      </c>
      <c r="O92" s="695">
        <v>0.316</v>
      </c>
      <c r="P92" s="695">
        <f>O92*H92</f>
        <v>-7.5839999999999996</v>
      </c>
      <c r="Q92" s="695">
        <v>6.4000000000000005E-4</v>
      </c>
      <c r="R92" s="695">
        <f>Q92*H92</f>
        <v>-1.5360000000000002E-2</v>
      </c>
      <c r="S92" s="695">
        <v>0</v>
      </c>
      <c r="T92" s="696">
        <f>S92*H92</f>
        <v>0</v>
      </c>
      <c r="AR92" s="621" t="s">
        <v>60</v>
      </c>
      <c r="AT92" s="621" t="s">
        <v>44</v>
      </c>
      <c r="AU92" s="621" t="s">
        <v>29</v>
      </c>
      <c r="AY92" s="621" t="s">
        <v>43</v>
      </c>
      <c r="BE92" s="697">
        <f>IF(N92="základní",J92,0)</f>
        <v>0</v>
      </c>
      <c r="BF92" s="697">
        <f>IF(N92="snížená",J92,0)</f>
        <v>0</v>
      </c>
      <c r="BG92" s="697">
        <f>IF(N92="zákl. přenesená",J92,0)</f>
        <v>0</v>
      </c>
      <c r="BH92" s="697">
        <f>IF(N92="sníž. přenesená",J92,0)</f>
        <v>0</v>
      </c>
      <c r="BI92" s="697">
        <f>IF(N92="nulová",J92,0)</f>
        <v>0</v>
      </c>
      <c r="BJ92" s="621" t="s">
        <v>28</v>
      </c>
      <c r="BK92" s="697">
        <f>ROUND(I92*H92,2)</f>
        <v>0</v>
      </c>
      <c r="BL92" s="621" t="s">
        <v>60</v>
      </c>
      <c r="BM92" s="621" t="s">
        <v>1994</v>
      </c>
    </row>
    <row r="93" spans="2:65" s="834" customFormat="1" ht="16.5" customHeight="1">
      <c r="B93" s="686"/>
      <c r="C93" s="687" t="s">
        <v>29</v>
      </c>
      <c r="D93" s="687" t="s">
        <v>44</v>
      </c>
      <c r="E93" s="688" t="s">
        <v>295</v>
      </c>
      <c r="F93" s="689" t="s">
        <v>457</v>
      </c>
      <c r="G93" s="690" t="s">
        <v>76</v>
      </c>
      <c r="H93" s="691">
        <v>44</v>
      </c>
      <c r="I93" s="692"/>
      <c r="J93" s="692">
        <f>ROUND(I93*H93,2)</f>
        <v>0</v>
      </c>
      <c r="K93" s="689" t="s">
        <v>0</v>
      </c>
      <c r="L93" s="624"/>
      <c r="M93" s="693" t="s">
        <v>0</v>
      </c>
      <c r="N93" s="694" t="s">
        <v>17</v>
      </c>
      <c r="O93" s="695">
        <v>0.316</v>
      </c>
      <c r="P93" s="695">
        <f>O93*H93</f>
        <v>13.904</v>
      </c>
      <c r="Q93" s="695">
        <v>6.4000000000000005E-4</v>
      </c>
      <c r="R93" s="695">
        <f>Q93*H93</f>
        <v>2.8160000000000001E-2</v>
      </c>
      <c r="S93" s="695">
        <v>0</v>
      </c>
      <c r="T93" s="696">
        <f>S93*H93</f>
        <v>0</v>
      </c>
      <c r="AR93" s="621" t="s">
        <v>60</v>
      </c>
      <c r="AT93" s="621" t="s">
        <v>44</v>
      </c>
      <c r="AU93" s="621" t="s">
        <v>29</v>
      </c>
      <c r="AY93" s="621" t="s">
        <v>43</v>
      </c>
      <c r="BE93" s="697">
        <f>IF(N93="základní",J93,0)</f>
        <v>0</v>
      </c>
      <c r="BF93" s="697">
        <f>IF(N93="snížená",J93,0)</f>
        <v>0</v>
      </c>
      <c r="BG93" s="697">
        <f>IF(N93="zákl. přenesená",J93,0)</f>
        <v>0</v>
      </c>
      <c r="BH93" s="697">
        <f>IF(N93="sníž. přenesená",J93,0)</f>
        <v>0</v>
      </c>
      <c r="BI93" s="697">
        <f>IF(N93="nulová",J93,0)</f>
        <v>0</v>
      </c>
      <c r="BJ93" s="621" t="s">
        <v>28</v>
      </c>
      <c r="BK93" s="697">
        <f>ROUND(I93*H93,2)</f>
        <v>0</v>
      </c>
      <c r="BL93" s="621" t="s">
        <v>60</v>
      </c>
      <c r="BM93" s="621" t="s">
        <v>1995</v>
      </c>
    </row>
    <row r="94" spans="2:65" s="834" customFormat="1" ht="48.75">
      <c r="B94" s="624"/>
      <c r="D94" s="698" t="s">
        <v>1118</v>
      </c>
      <c r="F94" s="699" t="s">
        <v>1125</v>
      </c>
      <c r="L94" s="624"/>
      <c r="M94" s="700"/>
      <c r="N94" s="701"/>
      <c r="O94" s="701"/>
      <c r="P94" s="701"/>
      <c r="Q94" s="701"/>
      <c r="R94" s="701"/>
      <c r="S94" s="701"/>
      <c r="T94" s="702"/>
      <c r="AT94" s="621" t="s">
        <v>1118</v>
      </c>
      <c r="AU94" s="621" t="s">
        <v>29</v>
      </c>
    </row>
    <row r="95" spans="2:65" s="834" customFormat="1" ht="16.5" customHeight="1">
      <c r="B95" s="686"/>
      <c r="C95" s="687" t="s">
        <v>46</v>
      </c>
      <c r="D95" s="687" t="s">
        <v>44</v>
      </c>
      <c r="E95" s="688" t="s">
        <v>168</v>
      </c>
      <c r="F95" s="689" t="s">
        <v>458</v>
      </c>
      <c r="G95" s="690" t="s">
        <v>76</v>
      </c>
      <c r="H95" s="691">
        <v>-20</v>
      </c>
      <c r="I95" s="692"/>
      <c r="J95" s="692">
        <f>ROUND(I95*H95,2)</f>
        <v>0</v>
      </c>
      <c r="K95" s="689" t="s">
        <v>0</v>
      </c>
      <c r="L95" s="624"/>
      <c r="M95" s="693" t="s">
        <v>0</v>
      </c>
      <c r="N95" s="694" t="s">
        <v>17</v>
      </c>
      <c r="O95" s="695">
        <v>0.316</v>
      </c>
      <c r="P95" s="695">
        <f>O95*H95</f>
        <v>-6.32</v>
      </c>
      <c r="Q95" s="695">
        <v>6.4000000000000005E-4</v>
      </c>
      <c r="R95" s="695">
        <f>Q95*H95</f>
        <v>-1.2800000000000001E-2</v>
      </c>
      <c r="S95" s="695">
        <v>0</v>
      </c>
      <c r="T95" s="696">
        <f>S95*H95</f>
        <v>0</v>
      </c>
      <c r="AR95" s="621" t="s">
        <v>60</v>
      </c>
      <c r="AT95" s="621" t="s">
        <v>44</v>
      </c>
      <c r="AU95" s="621" t="s">
        <v>29</v>
      </c>
      <c r="AY95" s="621" t="s">
        <v>43</v>
      </c>
      <c r="BE95" s="697">
        <f>IF(N95="základní",J95,0)</f>
        <v>0</v>
      </c>
      <c r="BF95" s="697">
        <f>IF(N95="snížená",J95,0)</f>
        <v>0</v>
      </c>
      <c r="BG95" s="697">
        <f>IF(N95="zákl. přenesená",J95,0)</f>
        <v>0</v>
      </c>
      <c r="BH95" s="697">
        <f>IF(N95="sníž. přenesená",J95,0)</f>
        <v>0</v>
      </c>
      <c r="BI95" s="697">
        <f>IF(N95="nulová",J95,0)</f>
        <v>0</v>
      </c>
      <c r="BJ95" s="621" t="s">
        <v>28</v>
      </c>
      <c r="BK95" s="697">
        <f>ROUND(I95*H95,2)</f>
        <v>0</v>
      </c>
      <c r="BL95" s="621" t="s">
        <v>60</v>
      </c>
      <c r="BM95" s="621" t="s">
        <v>1996</v>
      </c>
    </row>
    <row r="96" spans="2:65" s="834" customFormat="1" ht="16.5" customHeight="1">
      <c r="B96" s="686"/>
      <c r="C96" s="687" t="s">
        <v>45</v>
      </c>
      <c r="D96" s="687" t="s">
        <v>44</v>
      </c>
      <c r="E96" s="688" t="s">
        <v>459</v>
      </c>
      <c r="F96" s="689" t="s">
        <v>460</v>
      </c>
      <c r="G96" s="690" t="s">
        <v>76</v>
      </c>
      <c r="H96" s="691">
        <v>20</v>
      </c>
      <c r="I96" s="692"/>
      <c r="J96" s="692">
        <f>ROUND(I96*H96,2)</f>
        <v>0</v>
      </c>
      <c r="K96" s="689" t="s">
        <v>0</v>
      </c>
      <c r="L96" s="624"/>
      <c r="M96" s="693" t="s">
        <v>0</v>
      </c>
      <c r="N96" s="694" t="s">
        <v>17</v>
      </c>
      <c r="O96" s="695">
        <v>0.316</v>
      </c>
      <c r="P96" s="695">
        <f>O96*H96</f>
        <v>6.32</v>
      </c>
      <c r="Q96" s="695">
        <v>6.4000000000000005E-4</v>
      </c>
      <c r="R96" s="695">
        <f>Q96*H96</f>
        <v>1.2800000000000001E-2</v>
      </c>
      <c r="S96" s="695">
        <v>0</v>
      </c>
      <c r="T96" s="696">
        <f>S96*H96</f>
        <v>0</v>
      </c>
      <c r="AR96" s="621" t="s">
        <v>60</v>
      </c>
      <c r="AT96" s="621" t="s">
        <v>44</v>
      </c>
      <c r="AU96" s="621" t="s">
        <v>29</v>
      </c>
      <c r="AY96" s="621" t="s">
        <v>43</v>
      </c>
      <c r="BE96" s="697">
        <f>IF(N96="základní",J96,0)</f>
        <v>0</v>
      </c>
      <c r="BF96" s="697">
        <f>IF(N96="snížená",J96,0)</f>
        <v>0</v>
      </c>
      <c r="BG96" s="697">
        <f>IF(N96="zákl. přenesená",J96,0)</f>
        <v>0</v>
      </c>
      <c r="BH96" s="697">
        <f>IF(N96="sníž. přenesená",J96,0)</f>
        <v>0</v>
      </c>
      <c r="BI96" s="697">
        <f>IF(N96="nulová",J96,0)</f>
        <v>0</v>
      </c>
      <c r="BJ96" s="621" t="s">
        <v>28</v>
      </c>
      <c r="BK96" s="697">
        <f>ROUND(I96*H96,2)</f>
        <v>0</v>
      </c>
      <c r="BL96" s="621" t="s">
        <v>60</v>
      </c>
      <c r="BM96" s="621" t="s">
        <v>1997</v>
      </c>
    </row>
    <row r="97" spans="2:65" s="834" customFormat="1" ht="48.75">
      <c r="B97" s="624"/>
      <c r="D97" s="698" t="s">
        <v>1118</v>
      </c>
      <c r="F97" s="699" t="s">
        <v>1126</v>
      </c>
      <c r="L97" s="624"/>
      <c r="M97" s="700"/>
      <c r="N97" s="701"/>
      <c r="O97" s="701"/>
      <c r="P97" s="701"/>
      <c r="Q97" s="701"/>
      <c r="R97" s="701"/>
      <c r="S97" s="701"/>
      <c r="T97" s="702"/>
      <c r="AT97" s="621" t="s">
        <v>1118</v>
      </c>
      <c r="AU97" s="621" t="s">
        <v>29</v>
      </c>
    </row>
    <row r="98" spans="2:65" s="834" customFormat="1" ht="16.5" customHeight="1">
      <c r="B98" s="686"/>
      <c r="C98" s="687" t="s">
        <v>47</v>
      </c>
      <c r="D98" s="687" t="s">
        <v>44</v>
      </c>
      <c r="E98" s="688" t="s">
        <v>461</v>
      </c>
      <c r="F98" s="689" t="s">
        <v>462</v>
      </c>
      <c r="G98" s="690" t="s">
        <v>76</v>
      </c>
      <c r="H98" s="691">
        <v>6</v>
      </c>
      <c r="I98" s="692"/>
      <c r="J98" s="692">
        <f>ROUND(I98*H98,2)</f>
        <v>0</v>
      </c>
      <c r="K98" s="689" t="s">
        <v>0</v>
      </c>
      <c r="L98" s="624"/>
      <c r="M98" s="693" t="s">
        <v>0</v>
      </c>
      <c r="N98" s="694" t="s">
        <v>17</v>
      </c>
      <c r="O98" s="695">
        <v>0.316</v>
      </c>
      <c r="P98" s="695">
        <f>O98*H98</f>
        <v>1.8959999999999999</v>
      </c>
      <c r="Q98" s="695">
        <v>6.4000000000000005E-4</v>
      </c>
      <c r="R98" s="695">
        <f>Q98*H98</f>
        <v>3.8400000000000005E-3</v>
      </c>
      <c r="S98" s="695">
        <v>0</v>
      </c>
      <c r="T98" s="696">
        <f>S98*H98</f>
        <v>0</v>
      </c>
      <c r="AR98" s="621" t="s">
        <v>60</v>
      </c>
      <c r="AT98" s="621" t="s">
        <v>44</v>
      </c>
      <c r="AU98" s="621" t="s">
        <v>29</v>
      </c>
      <c r="AY98" s="621" t="s">
        <v>43</v>
      </c>
      <c r="BE98" s="697">
        <f>IF(N98="základní",J98,0)</f>
        <v>0</v>
      </c>
      <c r="BF98" s="697">
        <f>IF(N98="snížená",J98,0)</f>
        <v>0</v>
      </c>
      <c r="BG98" s="697">
        <f>IF(N98="zákl. přenesená",J98,0)</f>
        <v>0</v>
      </c>
      <c r="BH98" s="697">
        <f>IF(N98="sníž. přenesená",J98,0)</f>
        <v>0</v>
      </c>
      <c r="BI98" s="697">
        <f>IF(N98="nulová",J98,0)</f>
        <v>0</v>
      </c>
      <c r="BJ98" s="621" t="s">
        <v>28</v>
      </c>
      <c r="BK98" s="697">
        <f>ROUND(I98*H98,2)</f>
        <v>0</v>
      </c>
      <c r="BL98" s="621" t="s">
        <v>60</v>
      </c>
      <c r="BM98" s="621" t="s">
        <v>1998</v>
      </c>
    </row>
    <row r="99" spans="2:65" s="834" customFormat="1" ht="39">
      <c r="B99" s="624"/>
      <c r="D99" s="698" t="s">
        <v>1118</v>
      </c>
      <c r="F99" s="699" t="s">
        <v>1127</v>
      </c>
      <c r="L99" s="624"/>
      <c r="M99" s="700"/>
      <c r="N99" s="701"/>
      <c r="O99" s="701"/>
      <c r="P99" s="701"/>
      <c r="Q99" s="701"/>
      <c r="R99" s="701"/>
      <c r="S99" s="701"/>
      <c r="T99" s="702"/>
      <c r="AT99" s="621" t="s">
        <v>1118</v>
      </c>
      <c r="AU99" s="621" t="s">
        <v>29</v>
      </c>
    </row>
    <row r="100" spans="2:65" s="834" customFormat="1" ht="16.5" customHeight="1">
      <c r="B100" s="686"/>
      <c r="C100" s="687" t="s">
        <v>48</v>
      </c>
      <c r="D100" s="687" t="s">
        <v>44</v>
      </c>
      <c r="E100" s="688" t="s">
        <v>1460</v>
      </c>
      <c r="F100" s="689" t="s">
        <v>1461</v>
      </c>
      <c r="G100" s="690" t="s">
        <v>76</v>
      </c>
      <c r="H100" s="691">
        <v>72</v>
      </c>
      <c r="I100" s="692"/>
      <c r="J100" s="692">
        <f>ROUND(I100*H100,2)</f>
        <v>0</v>
      </c>
      <c r="K100" s="689" t="s">
        <v>0</v>
      </c>
      <c r="L100" s="624"/>
      <c r="M100" s="693" t="s">
        <v>0</v>
      </c>
      <c r="N100" s="694" t="s">
        <v>17</v>
      </c>
      <c r="O100" s="695">
        <v>0.316</v>
      </c>
      <c r="P100" s="695">
        <f>O100*H100</f>
        <v>22.751999999999999</v>
      </c>
      <c r="Q100" s="695">
        <v>6.4000000000000005E-4</v>
      </c>
      <c r="R100" s="695">
        <f>Q100*H100</f>
        <v>4.6080000000000003E-2</v>
      </c>
      <c r="S100" s="695">
        <v>0</v>
      </c>
      <c r="T100" s="696">
        <f>S100*H100</f>
        <v>0</v>
      </c>
      <c r="AR100" s="621" t="s">
        <v>60</v>
      </c>
      <c r="AT100" s="621" t="s">
        <v>44</v>
      </c>
      <c r="AU100" s="621" t="s">
        <v>29</v>
      </c>
      <c r="AY100" s="621" t="s">
        <v>43</v>
      </c>
      <c r="BE100" s="697">
        <f>IF(N100="základní",J100,0)</f>
        <v>0</v>
      </c>
      <c r="BF100" s="697">
        <f>IF(N100="snížená",J100,0)</f>
        <v>0</v>
      </c>
      <c r="BG100" s="697">
        <f>IF(N100="zákl. přenesená",J100,0)</f>
        <v>0</v>
      </c>
      <c r="BH100" s="697">
        <f>IF(N100="sníž. přenesená",J100,0)</f>
        <v>0</v>
      </c>
      <c r="BI100" s="697">
        <f>IF(N100="nulová",J100,0)</f>
        <v>0</v>
      </c>
      <c r="BJ100" s="621" t="s">
        <v>28</v>
      </c>
      <c r="BK100" s="697">
        <f>ROUND(I100*H100,2)</f>
        <v>0</v>
      </c>
      <c r="BL100" s="621" t="s">
        <v>60</v>
      </c>
      <c r="BM100" s="621" t="s">
        <v>1999</v>
      </c>
    </row>
    <row r="101" spans="2:65" s="834" customFormat="1" ht="48.75">
      <c r="B101" s="624"/>
      <c r="D101" s="698" t="s">
        <v>1118</v>
      </c>
      <c r="F101" s="699" t="s">
        <v>1462</v>
      </c>
      <c r="L101" s="624"/>
      <c r="M101" s="700"/>
      <c r="N101" s="701"/>
      <c r="O101" s="701"/>
      <c r="P101" s="701"/>
      <c r="Q101" s="701"/>
      <c r="R101" s="701"/>
      <c r="S101" s="701"/>
      <c r="T101" s="702"/>
      <c r="AT101" s="621" t="s">
        <v>1118</v>
      </c>
      <c r="AU101" s="621" t="s">
        <v>29</v>
      </c>
    </row>
    <row r="102" spans="2:65" s="834" customFormat="1" ht="16.5" customHeight="1">
      <c r="B102" s="686"/>
      <c r="C102" s="687" t="s">
        <v>49</v>
      </c>
      <c r="D102" s="687" t="s">
        <v>44</v>
      </c>
      <c r="E102" s="688" t="s">
        <v>463</v>
      </c>
      <c r="F102" s="689" t="s">
        <v>464</v>
      </c>
      <c r="G102" s="690" t="s">
        <v>76</v>
      </c>
      <c r="H102" s="691">
        <v>4.7</v>
      </c>
      <c r="I102" s="692"/>
      <c r="J102" s="692">
        <f>ROUND(I102*H102,2)</f>
        <v>0</v>
      </c>
      <c r="K102" s="689" t="s">
        <v>0</v>
      </c>
      <c r="L102" s="624"/>
      <c r="M102" s="693" t="s">
        <v>0</v>
      </c>
      <c r="N102" s="694" t="s">
        <v>17</v>
      </c>
      <c r="O102" s="695">
        <v>0.316</v>
      </c>
      <c r="P102" s="695">
        <f>O102*H102</f>
        <v>1.4852000000000001</v>
      </c>
      <c r="Q102" s="695">
        <v>6.4000000000000005E-4</v>
      </c>
      <c r="R102" s="695">
        <f>Q102*H102</f>
        <v>3.0080000000000003E-3</v>
      </c>
      <c r="S102" s="695">
        <v>0</v>
      </c>
      <c r="T102" s="696">
        <f>S102*H102</f>
        <v>0</v>
      </c>
      <c r="AR102" s="621" t="s">
        <v>60</v>
      </c>
      <c r="AT102" s="621" t="s">
        <v>44</v>
      </c>
      <c r="AU102" s="621" t="s">
        <v>29</v>
      </c>
      <c r="AY102" s="621" t="s">
        <v>43</v>
      </c>
      <c r="BE102" s="697">
        <f>IF(N102="základní",J102,0)</f>
        <v>0</v>
      </c>
      <c r="BF102" s="697">
        <f>IF(N102="snížená",J102,0)</f>
        <v>0</v>
      </c>
      <c r="BG102" s="697">
        <f>IF(N102="zákl. přenesená",J102,0)</f>
        <v>0</v>
      </c>
      <c r="BH102" s="697">
        <f>IF(N102="sníž. přenesená",J102,0)</f>
        <v>0</v>
      </c>
      <c r="BI102" s="697">
        <f>IF(N102="nulová",J102,0)</f>
        <v>0</v>
      </c>
      <c r="BJ102" s="621" t="s">
        <v>28</v>
      </c>
      <c r="BK102" s="697">
        <f>ROUND(I102*H102,2)</f>
        <v>0</v>
      </c>
      <c r="BL102" s="621" t="s">
        <v>60</v>
      </c>
      <c r="BM102" s="621" t="s">
        <v>2000</v>
      </c>
    </row>
    <row r="103" spans="2:65" s="834" customFormat="1" ht="48.75">
      <c r="B103" s="624"/>
      <c r="D103" s="698" t="s">
        <v>1118</v>
      </c>
      <c r="F103" s="699" t="s">
        <v>1128</v>
      </c>
      <c r="L103" s="624"/>
      <c r="M103" s="700"/>
      <c r="N103" s="701"/>
      <c r="O103" s="701"/>
      <c r="P103" s="701"/>
      <c r="Q103" s="701"/>
      <c r="R103" s="701"/>
      <c r="S103" s="701"/>
      <c r="T103" s="702"/>
      <c r="AT103" s="621" t="s">
        <v>1118</v>
      </c>
      <c r="AU103" s="621" t="s">
        <v>29</v>
      </c>
    </row>
    <row r="104" spans="2:65" s="674" customFormat="1" ht="22.9" customHeight="1">
      <c r="B104" s="673"/>
      <c r="D104" s="675" t="s">
        <v>26</v>
      </c>
      <c r="E104" s="684" t="s">
        <v>465</v>
      </c>
      <c r="F104" s="684" t="s">
        <v>466</v>
      </c>
      <c r="J104" s="685">
        <f>BK104</f>
        <v>0</v>
      </c>
      <c r="L104" s="673"/>
      <c r="M104" s="678"/>
      <c r="N104" s="679"/>
      <c r="O104" s="679"/>
      <c r="P104" s="680">
        <f>SUM(P105:P114)</f>
        <v>0</v>
      </c>
      <c r="Q104" s="679"/>
      <c r="R104" s="680">
        <f>SUM(R105:R114)</f>
        <v>0</v>
      </c>
      <c r="S104" s="679"/>
      <c r="T104" s="681">
        <f>SUM(T105:T114)</f>
        <v>0</v>
      </c>
      <c r="AR104" s="675" t="s">
        <v>29</v>
      </c>
      <c r="AT104" s="682" t="s">
        <v>26</v>
      </c>
      <c r="AU104" s="682" t="s">
        <v>28</v>
      </c>
      <c r="AY104" s="675" t="s">
        <v>43</v>
      </c>
      <c r="BK104" s="683">
        <f>SUM(BK105:BK114)</f>
        <v>0</v>
      </c>
    </row>
    <row r="105" spans="2:65" s="834" customFormat="1" ht="16.5" customHeight="1">
      <c r="B105" s="686"/>
      <c r="C105" s="703" t="s">
        <v>51</v>
      </c>
      <c r="D105" s="703" t="s">
        <v>67</v>
      </c>
      <c r="E105" s="704" t="s">
        <v>29</v>
      </c>
      <c r="F105" s="705" t="s">
        <v>169</v>
      </c>
      <c r="G105" s="706" t="s">
        <v>143</v>
      </c>
      <c r="H105" s="707">
        <v>-3</v>
      </c>
      <c r="I105" s="708"/>
      <c r="J105" s="708">
        <f>ROUND(I105*H105,2)</f>
        <v>0</v>
      </c>
      <c r="K105" s="705" t="s">
        <v>0</v>
      </c>
      <c r="L105" s="709"/>
      <c r="M105" s="710" t="s">
        <v>0</v>
      </c>
      <c r="N105" s="711" t="s">
        <v>17</v>
      </c>
      <c r="O105" s="695">
        <v>0</v>
      </c>
      <c r="P105" s="695">
        <f>O105*H105</f>
        <v>0</v>
      </c>
      <c r="Q105" s="695">
        <v>0</v>
      </c>
      <c r="R105" s="695">
        <f>Q105*H105</f>
        <v>0</v>
      </c>
      <c r="S105" s="695">
        <v>0</v>
      </c>
      <c r="T105" s="696">
        <f>S105*H105</f>
        <v>0</v>
      </c>
      <c r="AR105" s="621" t="s">
        <v>77</v>
      </c>
      <c r="AT105" s="621" t="s">
        <v>67</v>
      </c>
      <c r="AU105" s="621" t="s">
        <v>29</v>
      </c>
      <c r="AY105" s="621" t="s">
        <v>43</v>
      </c>
      <c r="BE105" s="697">
        <f>IF(N105="základní",J105,0)</f>
        <v>0</v>
      </c>
      <c r="BF105" s="697">
        <f>IF(N105="snížená",J105,0)</f>
        <v>0</v>
      </c>
      <c r="BG105" s="697">
        <f>IF(N105="zákl. přenesená",J105,0)</f>
        <v>0</v>
      </c>
      <c r="BH105" s="697">
        <f>IF(N105="sníž. přenesená",J105,0)</f>
        <v>0</v>
      </c>
      <c r="BI105" s="697">
        <f>IF(N105="nulová",J105,0)</f>
        <v>0</v>
      </c>
      <c r="BJ105" s="621" t="s">
        <v>28</v>
      </c>
      <c r="BK105" s="697">
        <f>ROUND(I105*H105,2)</f>
        <v>0</v>
      </c>
      <c r="BL105" s="621" t="s">
        <v>60</v>
      </c>
      <c r="BM105" s="621" t="s">
        <v>2001</v>
      </c>
    </row>
    <row r="106" spans="2:65" s="834" customFormat="1" ht="48.75">
      <c r="B106" s="624"/>
      <c r="D106" s="698" t="s">
        <v>1118</v>
      </c>
      <c r="F106" s="699" t="s">
        <v>1129</v>
      </c>
      <c r="L106" s="624"/>
      <c r="M106" s="700"/>
      <c r="N106" s="701"/>
      <c r="O106" s="701"/>
      <c r="P106" s="701"/>
      <c r="Q106" s="701"/>
      <c r="R106" s="701"/>
      <c r="S106" s="701"/>
      <c r="T106" s="702"/>
      <c r="AT106" s="621" t="s">
        <v>1118</v>
      </c>
      <c r="AU106" s="621" t="s">
        <v>29</v>
      </c>
    </row>
    <row r="107" spans="2:65" s="834" customFormat="1" ht="16.5" customHeight="1">
      <c r="B107" s="686"/>
      <c r="C107" s="703" t="s">
        <v>52</v>
      </c>
      <c r="D107" s="703" t="s">
        <v>67</v>
      </c>
      <c r="E107" s="704" t="s">
        <v>263</v>
      </c>
      <c r="F107" s="705" t="s">
        <v>467</v>
      </c>
      <c r="G107" s="706" t="s">
        <v>143</v>
      </c>
      <c r="H107" s="707">
        <v>3</v>
      </c>
      <c r="I107" s="708"/>
      <c r="J107" s="708">
        <f>ROUND(I107*H107,2)</f>
        <v>0</v>
      </c>
      <c r="K107" s="705" t="s">
        <v>0</v>
      </c>
      <c r="L107" s="709"/>
      <c r="M107" s="710" t="s">
        <v>0</v>
      </c>
      <c r="N107" s="711" t="s">
        <v>17</v>
      </c>
      <c r="O107" s="695">
        <v>0</v>
      </c>
      <c r="P107" s="695">
        <f>O107*H107</f>
        <v>0</v>
      </c>
      <c r="Q107" s="695">
        <v>0</v>
      </c>
      <c r="R107" s="695">
        <f>Q107*H107</f>
        <v>0</v>
      </c>
      <c r="S107" s="695">
        <v>0</v>
      </c>
      <c r="T107" s="696">
        <f>S107*H107</f>
        <v>0</v>
      </c>
      <c r="AR107" s="621" t="s">
        <v>77</v>
      </c>
      <c r="AT107" s="621" t="s">
        <v>67</v>
      </c>
      <c r="AU107" s="621" t="s">
        <v>29</v>
      </c>
      <c r="AY107" s="621" t="s">
        <v>43</v>
      </c>
      <c r="BE107" s="697">
        <f>IF(N107="základní",J107,0)</f>
        <v>0</v>
      </c>
      <c r="BF107" s="697">
        <f>IF(N107="snížená",J107,0)</f>
        <v>0</v>
      </c>
      <c r="BG107" s="697">
        <f>IF(N107="zákl. přenesená",J107,0)</f>
        <v>0</v>
      </c>
      <c r="BH107" s="697">
        <f>IF(N107="sníž. přenesená",J107,0)</f>
        <v>0</v>
      </c>
      <c r="BI107" s="697">
        <f>IF(N107="nulová",J107,0)</f>
        <v>0</v>
      </c>
      <c r="BJ107" s="621" t="s">
        <v>28</v>
      </c>
      <c r="BK107" s="697">
        <f>ROUND(I107*H107,2)</f>
        <v>0</v>
      </c>
      <c r="BL107" s="621" t="s">
        <v>60</v>
      </c>
      <c r="BM107" s="621" t="s">
        <v>2002</v>
      </c>
    </row>
    <row r="108" spans="2:65" s="834" customFormat="1" ht="48.75">
      <c r="B108" s="624"/>
      <c r="D108" s="698" t="s">
        <v>1118</v>
      </c>
      <c r="F108" s="699" t="s">
        <v>1130</v>
      </c>
      <c r="L108" s="624"/>
      <c r="M108" s="700"/>
      <c r="N108" s="701"/>
      <c r="O108" s="701"/>
      <c r="P108" s="701"/>
      <c r="Q108" s="701"/>
      <c r="R108" s="701"/>
      <c r="S108" s="701"/>
      <c r="T108" s="702"/>
      <c r="AT108" s="621" t="s">
        <v>1118</v>
      </c>
      <c r="AU108" s="621" t="s">
        <v>29</v>
      </c>
    </row>
    <row r="109" spans="2:65" s="834" customFormat="1" ht="22.5" customHeight="1">
      <c r="B109" s="686"/>
      <c r="C109" s="703" t="s">
        <v>54</v>
      </c>
      <c r="D109" s="703" t="s">
        <v>67</v>
      </c>
      <c r="E109" s="704" t="s">
        <v>45</v>
      </c>
      <c r="F109" s="705" t="s">
        <v>170</v>
      </c>
      <c r="G109" s="706" t="s">
        <v>143</v>
      </c>
      <c r="H109" s="707">
        <v>-1</v>
      </c>
      <c r="I109" s="708"/>
      <c r="J109" s="708">
        <f>ROUND(I109*H109,2)</f>
        <v>0</v>
      </c>
      <c r="K109" s="705" t="s">
        <v>0</v>
      </c>
      <c r="L109" s="709"/>
      <c r="M109" s="710" t="s">
        <v>0</v>
      </c>
      <c r="N109" s="711" t="s">
        <v>17</v>
      </c>
      <c r="O109" s="695">
        <v>0</v>
      </c>
      <c r="P109" s="695">
        <f>O109*H109</f>
        <v>0</v>
      </c>
      <c r="Q109" s="695">
        <v>0</v>
      </c>
      <c r="R109" s="695">
        <f>Q109*H109</f>
        <v>0</v>
      </c>
      <c r="S109" s="695">
        <v>0</v>
      </c>
      <c r="T109" s="696">
        <f>S109*H109</f>
        <v>0</v>
      </c>
      <c r="AR109" s="621" t="s">
        <v>77</v>
      </c>
      <c r="AT109" s="621" t="s">
        <v>67</v>
      </c>
      <c r="AU109" s="621" t="s">
        <v>29</v>
      </c>
      <c r="AY109" s="621" t="s">
        <v>43</v>
      </c>
      <c r="BE109" s="697">
        <f>IF(N109="základní",J109,0)</f>
        <v>0</v>
      </c>
      <c r="BF109" s="697">
        <f>IF(N109="snížená",J109,0)</f>
        <v>0</v>
      </c>
      <c r="BG109" s="697">
        <f>IF(N109="zákl. přenesená",J109,0)</f>
        <v>0</v>
      </c>
      <c r="BH109" s="697">
        <f>IF(N109="sníž. přenesená",J109,0)</f>
        <v>0</v>
      </c>
      <c r="BI109" s="697">
        <f>IF(N109="nulová",J109,0)</f>
        <v>0</v>
      </c>
      <c r="BJ109" s="621" t="s">
        <v>28</v>
      </c>
      <c r="BK109" s="697">
        <f>ROUND(I109*H109,2)</f>
        <v>0</v>
      </c>
      <c r="BL109" s="621" t="s">
        <v>60</v>
      </c>
      <c r="BM109" s="621" t="s">
        <v>2003</v>
      </c>
    </row>
    <row r="110" spans="2:65" s="834" customFormat="1" ht="22.5" customHeight="1">
      <c r="B110" s="686"/>
      <c r="C110" s="703" t="s">
        <v>56</v>
      </c>
      <c r="D110" s="703" t="s">
        <v>67</v>
      </c>
      <c r="E110" s="704" t="s">
        <v>317</v>
      </c>
      <c r="F110" s="705" t="s">
        <v>468</v>
      </c>
      <c r="G110" s="706" t="s">
        <v>143</v>
      </c>
      <c r="H110" s="707">
        <v>1</v>
      </c>
      <c r="I110" s="708"/>
      <c r="J110" s="708">
        <f>ROUND(I110*H110,2)</f>
        <v>0</v>
      </c>
      <c r="K110" s="705" t="s">
        <v>0</v>
      </c>
      <c r="L110" s="709"/>
      <c r="M110" s="710" t="s">
        <v>0</v>
      </c>
      <c r="N110" s="711" t="s">
        <v>17</v>
      </c>
      <c r="O110" s="695">
        <v>0</v>
      </c>
      <c r="P110" s="695">
        <f>O110*H110</f>
        <v>0</v>
      </c>
      <c r="Q110" s="695">
        <v>0</v>
      </c>
      <c r="R110" s="695">
        <f>Q110*H110</f>
        <v>0</v>
      </c>
      <c r="S110" s="695">
        <v>0</v>
      </c>
      <c r="T110" s="696">
        <f>S110*H110</f>
        <v>0</v>
      </c>
      <c r="AR110" s="621" t="s">
        <v>77</v>
      </c>
      <c r="AT110" s="621" t="s">
        <v>67</v>
      </c>
      <c r="AU110" s="621" t="s">
        <v>29</v>
      </c>
      <c r="AY110" s="621" t="s">
        <v>43</v>
      </c>
      <c r="BE110" s="697">
        <f>IF(N110="základní",J110,0)</f>
        <v>0</v>
      </c>
      <c r="BF110" s="697">
        <f>IF(N110="snížená",J110,0)</f>
        <v>0</v>
      </c>
      <c r="BG110" s="697">
        <f>IF(N110="zákl. přenesená",J110,0)</f>
        <v>0</v>
      </c>
      <c r="BH110" s="697">
        <f>IF(N110="sníž. přenesená",J110,0)</f>
        <v>0</v>
      </c>
      <c r="BI110" s="697">
        <f>IF(N110="nulová",J110,0)</f>
        <v>0</v>
      </c>
      <c r="BJ110" s="621" t="s">
        <v>28</v>
      </c>
      <c r="BK110" s="697">
        <f>ROUND(I110*H110,2)</f>
        <v>0</v>
      </c>
      <c r="BL110" s="621" t="s">
        <v>60</v>
      </c>
      <c r="BM110" s="621" t="s">
        <v>2004</v>
      </c>
    </row>
    <row r="111" spans="2:65" s="834" customFormat="1" ht="16.5" customHeight="1">
      <c r="B111" s="686"/>
      <c r="C111" s="703" t="s">
        <v>57</v>
      </c>
      <c r="D111" s="703" t="s">
        <v>67</v>
      </c>
      <c r="E111" s="704" t="s">
        <v>171</v>
      </c>
      <c r="F111" s="705" t="s">
        <v>172</v>
      </c>
      <c r="G111" s="706" t="s">
        <v>55</v>
      </c>
      <c r="H111" s="707">
        <v>-3</v>
      </c>
      <c r="I111" s="708"/>
      <c r="J111" s="708">
        <f>ROUND(I111*H111,2)</f>
        <v>0</v>
      </c>
      <c r="K111" s="705" t="s">
        <v>0</v>
      </c>
      <c r="L111" s="709"/>
      <c r="M111" s="710" t="s">
        <v>0</v>
      </c>
      <c r="N111" s="711" t="s">
        <v>17</v>
      </c>
      <c r="O111" s="695">
        <v>0</v>
      </c>
      <c r="P111" s="695">
        <f>O111*H111</f>
        <v>0</v>
      </c>
      <c r="Q111" s="695">
        <v>0</v>
      </c>
      <c r="R111" s="695">
        <f>Q111*H111</f>
        <v>0</v>
      </c>
      <c r="S111" s="695">
        <v>0</v>
      </c>
      <c r="T111" s="696">
        <f>S111*H111</f>
        <v>0</v>
      </c>
      <c r="AR111" s="621" t="s">
        <v>77</v>
      </c>
      <c r="AT111" s="621" t="s">
        <v>67</v>
      </c>
      <c r="AU111" s="621" t="s">
        <v>29</v>
      </c>
      <c r="AY111" s="621" t="s">
        <v>43</v>
      </c>
      <c r="BE111" s="697">
        <f>IF(N111="základní",J111,0)</f>
        <v>0</v>
      </c>
      <c r="BF111" s="697">
        <f>IF(N111="snížená",J111,0)</f>
        <v>0</v>
      </c>
      <c r="BG111" s="697">
        <f>IF(N111="zákl. přenesená",J111,0)</f>
        <v>0</v>
      </c>
      <c r="BH111" s="697">
        <f>IF(N111="sníž. přenesená",J111,0)</f>
        <v>0</v>
      </c>
      <c r="BI111" s="697">
        <f>IF(N111="nulová",J111,0)</f>
        <v>0</v>
      </c>
      <c r="BJ111" s="621" t="s">
        <v>28</v>
      </c>
      <c r="BK111" s="697">
        <f>ROUND(I111*H111,2)</f>
        <v>0</v>
      </c>
      <c r="BL111" s="621" t="s">
        <v>60</v>
      </c>
      <c r="BM111" s="621" t="s">
        <v>2005</v>
      </c>
    </row>
    <row r="112" spans="2:65" s="834" customFormat="1" ht="39">
      <c r="B112" s="624"/>
      <c r="D112" s="698" t="s">
        <v>1118</v>
      </c>
      <c r="F112" s="699" t="s">
        <v>1131</v>
      </c>
      <c r="L112" s="624"/>
      <c r="M112" s="700"/>
      <c r="N112" s="701"/>
      <c r="O112" s="701"/>
      <c r="P112" s="701"/>
      <c r="Q112" s="701"/>
      <c r="R112" s="701"/>
      <c r="S112" s="701"/>
      <c r="T112" s="702"/>
      <c r="AT112" s="621" t="s">
        <v>1118</v>
      </c>
      <c r="AU112" s="621" t="s">
        <v>29</v>
      </c>
    </row>
    <row r="113" spans="2:65" s="834" customFormat="1" ht="16.5" customHeight="1">
      <c r="B113" s="686"/>
      <c r="C113" s="703" t="s">
        <v>58</v>
      </c>
      <c r="D113" s="703" t="s">
        <v>67</v>
      </c>
      <c r="E113" s="704" t="s">
        <v>318</v>
      </c>
      <c r="F113" s="705" t="s">
        <v>469</v>
      </c>
      <c r="G113" s="706" t="s">
        <v>55</v>
      </c>
      <c r="H113" s="707">
        <v>3</v>
      </c>
      <c r="I113" s="708"/>
      <c r="J113" s="708">
        <f>ROUND(I113*H113,2)</f>
        <v>0</v>
      </c>
      <c r="K113" s="705" t="s">
        <v>0</v>
      </c>
      <c r="L113" s="709"/>
      <c r="M113" s="710" t="s">
        <v>0</v>
      </c>
      <c r="N113" s="711" t="s">
        <v>17</v>
      </c>
      <c r="O113" s="695">
        <v>0</v>
      </c>
      <c r="P113" s="695">
        <f>O113*H113</f>
        <v>0</v>
      </c>
      <c r="Q113" s="695">
        <v>0</v>
      </c>
      <c r="R113" s="695">
        <f>Q113*H113</f>
        <v>0</v>
      </c>
      <c r="S113" s="695">
        <v>0</v>
      </c>
      <c r="T113" s="696">
        <f>S113*H113</f>
        <v>0</v>
      </c>
      <c r="AR113" s="621" t="s">
        <v>77</v>
      </c>
      <c r="AT113" s="621" t="s">
        <v>67</v>
      </c>
      <c r="AU113" s="621" t="s">
        <v>29</v>
      </c>
      <c r="AY113" s="621" t="s">
        <v>43</v>
      </c>
      <c r="BE113" s="697">
        <f>IF(N113="základní",J113,0)</f>
        <v>0</v>
      </c>
      <c r="BF113" s="697">
        <f>IF(N113="snížená",J113,0)</f>
        <v>0</v>
      </c>
      <c r="BG113" s="697">
        <f>IF(N113="zákl. přenesená",J113,0)</f>
        <v>0</v>
      </c>
      <c r="BH113" s="697">
        <f>IF(N113="sníž. přenesená",J113,0)</f>
        <v>0</v>
      </c>
      <c r="BI113" s="697">
        <f>IF(N113="nulová",J113,0)</f>
        <v>0</v>
      </c>
      <c r="BJ113" s="621" t="s">
        <v>28</v>
      </c>
      <c r="BK113" s="697">
        <f>ROUND(I113*H113,2)</f>
        <v>0</v>
      </c>
      <c r="BL113" s="621" t="s">
        <v>60</v>
      </c>
      <c r="BM113" s="621" t="s">
        <v>2006</v>
      </c>
    </row>
    <row r="114" spans="2:65" s="834" customFormat="1" ht="39">
      <c r="B114" s="624"/>
      <c r="D114" s="698" t="s">
        <v>1118</v>
      </c>
      <c r="F114" s="699" t="s">
        <v>1131</v>
      </c>
      <c r="L114" s="624"/>
      <c r="M114" s="700"/>
      <c r="N114" s="701"/>
      <c r="O114" s="701"/>
      <c r="P114" s="701"/>
      <c r="Q114" s="701"/>
      <c r="R114" s="701"/>
      <c r="S114" s="701"/>
      <c r="T114" s="702"/>
      <c r="AT114" s="621" t="s">
        <v>1118</v>
      </c>
      <c r="AU114" s="621" t="s">
        <v>29</v>
      </c>
    </row>
    <row r="115" spans="2:65" s="674" customFormat="1" ht="22.9" customHeight="1">
      <c r="B115" s="673"/>
      <c r="D115" s="675" t="s">
        <v>26</v>
      </c>
      <c r="E115" s="684" t="s">
        <v>470</v>
      </c>
      <c r="F115" s="684" t="s">
        <v>471</v>
      </c>
      <c r="J115" s="685">
        <f>BK115</f>
        <v>0</v>
      </c>
      <c r="L115" s="673"/>
      <c r="M115" s="678"/>
      <c r="N115" s="679"/>
      <c r="O115" s="679"/>
      <c r="P115" s="680">
        <f>SUM(P116:P127)</f>
        <v>13.954000000000001</v>
      </c>
      <c r="Q115" s="679"/>
      <c r="R115" s="680">
        <f>SUM(R116:R127)</f>
        <v>0.17675999999999997</v>
      </c>
      <c r="S115" s="679"/>
      <c r="T115" s="681">
        <f>SUM(T116:T127)</f>
        <v>0</v>
      </c>
      <c r="AR115" s="675" t="s">
        <v>29</v>
      </c>
      <c r="AT115" s="682" t="s">
        <v>26</v>
      </c>
      <c r="AU115" s="682" t="s">
        <v>28</v>
      </c>
      <c r="AY115" s="675" t="s">
        <v>43</v>
      </c>
      <c r="BK115" s="683">
        <f>SUM(BK116:BK127)</f>
        <v>0</v>
      </c>
    </row>
    <row r="116" spans="2:65" s="834" customFormat="1" ht="16.5" customHeight="1">
      <c r="B116" s="686"/>
      <c r="C116" s="687" t="s">
        <v>59</v>
      </c>
      <c r="D116" s="687" t="s">
        <v>44</v>
      </c>
      <c r="E116" s="688" t="s">
        <v>2007</v>
      </c>
      <c r="F116" s="689" t="s">
        <v>2008</v>
      </c>
      <c r="G116" s="690" t="s">
        <v>55</v>
      </c>
      <c r="H116" s="691">
        <v>2</v>
      </c>
      <c r="I116" s="692"/>
      <c r="J116" s="692">
        <f t="shared" ref="J116:J123" si="0">ROUND(I116*H116,2)</f>
        <v>0</v>
      </c>
      <c r="K116" s="689" t="s">
        <v>0</v>
      </c>
      <c r="L116" s="624"/>
      <c r="M116" s="693" t="s">
        <v>0</v>
      </c>
      <c r="N116" s="694" t="s">
        <v>17</v>
      </c>
      <c r="O116" s="695">
        <v>2.8180000000000001</v>
      </c>
      <c r="P116" s="695">
        <f t="shared" ref="P116:P123" si="1">O116*H116</f>
        <v>5.6360000000000001</v>
      </c>
      <c r="Q116" s="695">
        <v>3.6330000000000001E-2</v>
      </c>
      <c r="R116" s="695">
        <f t="shared" ref="R116:R123" si="2">Q116*H116</f>
        <v>7.2660000000000002E-2</v>
      </c>
      <c r="S116" s="695">
        <v>0</v>
      </c>
      <c r="T116" s="696">
        <f t="shared" ref="T116:T123" si="3">S116*H116</f>
        <v>0</v>
      </c>
      <c r="AR116" s="621" t="s">
        <v>60</v>
      </c>
      <c r="AT116" s="621" t="s">
        <v>44</v>
      </c>
      <c r="AU116" s="621" t="s">
        <v>29</v>
      </c>
      <c r="AY116" s="621" t="s">
        <v>43</v>
      </c>
      <c r="BE116" s="697">
        <f t="shared" ref="BE116:BE123" si="4">IF(N116="základní",J116,0)</f>
        <v>0</v>
      </c>
      <c r="BF116" s="697">
        <f t="shared" ref="BF116:BF123" si="5">IF(N116="snížená",J116,0)</f>
        <v>0</v>
      </c>
      <c r="BG116" s="697">
        <f t="shared" ref="BG116:BG123" si="6">IF(N116="zákl. přenesená",J116,0)</f>
        <v>0</v>
      </c>
      <c r="BH116" s="697">
        <f t="shared" ref="BH116:BH123" si="7">IF(N116="sníž. přenesená",J116,0)</f>
        <v>0</v>
      </c>
      <c r="BI116" s="697">
        <f t="shared" ref="BI116:BI123" si="8">IF(N116="nulová",J116,0)</f>
        <v>0</v>
      </c>
      <c r="BJ116" s="621" t="s">
        <v>28</v>
      </c>
      <c r="BK116" s="697">
        <f t="shared" ref="BK116:BK123" si="9">ROUND(I116*H116,2)</f>
        <v>0</v>
      </c>
      <c r="BL116" s="621" t="s">
        <v>60</v>
      </c>
      <c r="BM116" s="621" t="s">
        <v>2009</v>
      </c>
    </row>
    <row r="117" spans="2:65" s="834" customFormat="1" ht="16.5" customHeight="1">
      <c r="B117" s="686"/>
      <c r="C117" s="687" t="s">
        <v>3</v>
      </c>
      <c r="D117" s="687" t="s">
        <v>44</v>
      </c>
      <c r="E117" s="688" t="s">
        <v>2010</v>
      </c>
      <c r="F117" s="689" t="s">
        <v>2011</v>
      </c>
      <c r="G117" s="690" t="s">
        <v>55</v>
      </c>
      <c r="H117" s="691">
        <v>8</v>
      </c>
      <c r="I117" s="692"/>
      <c r="J117" s="692">
        <f t="shared" si="0"/>
        <v>0</v>
      </c>
      <c r="K117" s="689" t="s">
        <v>0</v>
      </c>
      <c r="L117" s="624"/>
      <c r="M117" s="693" t="s">
        <v>0</v>
      </c>
      <c r="N117" s="694" t="s">
        <v>17</v>
      </c>
      <c r="O117" s="695">
        <v>0.109</v>
      </c>
      <c r="P117" s="695">
        <f t="shared" si="1"/>
        <v>0.872</v>
      </c>
      <c r="Q117" s="695">
        <v>9.7400000000000004E-3</v>
      </c>
      <c r="R117" s="695">
        <f t="shared" si="2"/>
        <v>7.7920000000000003E-2</v>
      </c>
      <c r="S117" s="695">
        <v>0</v>
      </c>
      <c r="T117" s="696">
        <f t="shared" si="3"/>
        <v>0</v>
      </c>
      <c r="AR117" s="621" t="s">
        <v>60</v>
      </c>
      <c r="AT117" s="621" t="s">
        <v>44</v>
      </c>
      <c r="AU117" s="621" t="s">
        <v>29</v>
      </c>
      <c r="AY117" s="621" t="s">
        <v>43</v>
      </c>
      <c r="BE117" s="697">
        <f t="shared" si="4"/>
        <v>0</v>
      </c>
      <c r="BF117" s="697">
        <f t="shared" si="5"/>
        <v>0</v>
      </c>
      <c r="BG117" s="697">
        <f t="shared" si="6"/>
        <v>0</v>
      </c>
      <c r="BH117" s="697">
        <f t="shared" si="7"/>
        <v>0</v>
      </c>
      <c r="BI117" s="697">
        <f t="shared" si="8"/>
        <v>0</v>
      </c>
      <c r="BJ117" s="621" t="s">
        <v>28</v>
      </c>
      <c r="BK117" s="697">
        <f t="shared" si="9"/>
        <v>0</v>
      </c>
      <c r="BL117" s="621" t="s">
        <v>60</v>
      </c>
      <c r="BM117" s="621" t="s">
        <v>2012</v>
      </c>
    </row>
    <row r="118" spans="2:65" s="834" customFormat="1" ht="16.5" customHeight="1">
      <c r="B118" s="686"/>
      <c r="C118" s="687" t="s">
        <v>60</v>
      </c>
      <c r="D118" s="687" t="s">
        <v>44</v>
      </c>
      <c r="E118" s="688" t="s">
        <v>2013</v>
      </c>
      <c r="F118" s="689" t="s">
        <v>2014</v>
      </c>
      <c r="G118" s="690" t="s">
        <v>55</v>
      </c>
      <c r="H118" s="691">
        <v>2</v>
      </c>
      <c r="I118" s="692"/>
      <c r="J118" s="692">
        <f t="shared" si="0"/>
        <v>0</v>
      </c>
      <c r="K118" s="689" t="s">
        <v>485</v>
      </c>
      <c r="L118" s="624"/>
      <c r="M118" s="693" t="s">
        <v>0</v>
      </c>
      <c r="N118" s="694" t="s">
        <v>17</v>
      </c>
      <c r="O118" s="695">
        <v>0.28100000000000003</v>
      </c>
      <c r="P118" s="695">
        <f t="shared" si="1"/>
        <v>0.56200000000000006</v>
      </c>
      <c r="Q118" s="695">
        <v>5.9000000000000003E-4</v>
      </c>
      <c r="R118" s="695">
        <f t="shared" si="2"/>
        <v>1.1800000000000001E-3</v>
      </c>
      <c r="S118" s="695">
        <v>0</v>
      </c>
      <c r="T118" s="696">
        <f t="shared" si="3"/>
        <v>0</v>
      </c>
      <c r="AR118" s="621" t="s">
        <v>60</v>
      </c>
      <c r="AT118" s="621" t="s">
        <v>44</v>
      </c>
      <c r="AU118" s="621" t="s">
        <v>29</v>
      </c>
      <c r="AY118" s="621" t="s">
        <v>43</v>
      </c>
      <c r="BE118" s="697">
        <f t="shared" si="4"/>
        <v>0</v>
      </c>
      <c r="BF118" s="697">
        <f t="shared" si="5"/>
        <v>0</v>
      </c>
      <c r="BG118" s="697">
        <f t="shared" si="6"/>
        <v>0</v>
      </c>
      <c r="BH118" s="697">
        <f t="shared" si="7"/>
        <v>0</v>
      </c>
      <c r="BI118" s="697">
        <f t="shared" si="8"/>
        <v>0</v>
      </c>
      <c r="BJ118" s="621" t="s">
        <v>28</v>
      </c>
      <c r="BK118" s="697">
        <f t="shared" si="9"/>
        <v>0</v>
      </c>
      <c r="BL118" s="621" t="s">
        <v>60</v>
      </c>
      <c r="BM118" s="621" t="s">
        <v>2015</v>
      </c>
    </row>
    <row r="119" spans="2:65" s="834" customFormat="1" ht="16.5" customHeight="1">
      <c r="B119" s="686"/>
      <c r="C119" s="687" t="s">
        <v>61</v>
      </c>
      <c r="D119" s="687" t="s">
        <v>44</v>
      </c>
      <c r="E119" s="688" t="s">
        <v>2016</v>
      </c>
      <c r="F119" s="689" t="s">
        <v>2017</v>
      </c>
      <c r="G119" s="690" t="s">
        <v>55</v>
      </c>
      <c r="H119" s="691">
        <v>6</v>
      </c>
      <c r="I119" s="692"/>
      <c r="J119" s="692">
        <f t="shared" si="0"/>
        <v>0</v>
      </c>
      <c r="K119" s="689" t="s">
        <v>485</v>
      </c>
      <c r="L119" s="624"/>
      <c r="M119" s="693" t="s">
        <v>0</v>
      </c>
      <c r="N119" s="694" t="s">
        <v>17</v>
      </c>
      <c r="O119" s="695">
        <v>0.374</v>
      </c>
      <c r="P119" s="695">
        <f t="shared" si="1"/>
        <v>2.2439999999999998</v>
      </c>
      <c r="Q119" s="695">
        <v>7.7999999999999999E-4</v>
      </c>
      <c r="R119" s="695">
        <f t="shared" si="2"/>
        <v>4.6800000000000001E-3</v>
      </c>
      <c r="S119" s="695">
        <v>0</v>
      </c>
      <c r="T119" s="696">
        <f t="shared" si="3"/>
        <v>0</v>
      </c>
      <c r="AR119" s="621" t="s">
        <v>60</v>
      </c>
      <c r="AT119" s="621" t="s">
        <v>44</v>
      </c>
      <c r="AU119" s="621" t="s">
        <v>29</v>
      </c>
      <c r="AY119" s="621" t="s">
        <v>43</v>
      </c>
      <c r="BE119" s="697">
        <f t="shared" si="4"/>
        <v>0</v>
      </c>
      <c r="BF119" s="697">
        <f t="shared" si="5"/>
        <v>0</v>
      </c>
      <c r="BG119" s="697">
        <f t="shared" si="6"/>
        <v>0</v>
      </c>
      <c r="BH119" s="697">
        <f t="shared" si="7"/>
        <v>0</v>
      </c>
      <c r="BI119" s="697">
        <f t="shared" si="8"/>
        <v>0</v>
      </c>
      <c r="BJ119" s="621" t="s">
        <v>28</v>
      </c>
      <c r="BK119" s="697">
        <f t="shared" si="9"/>
        <v>0</v>
      </c>
      <c r="BL119" s="621" t="s">
        <v>60</v>
      </c>
      <c r="BM119" s="621" t="s">
        <v>2018</v>
      </c>
    </row>
    <row r="120" spans="2:65" s="834" customFormat="1" ht="16.5" customHeight="1">
      <c r="B120" s="686"/>
      <c r="C120" s="687" t="s">
        <v>62</v>
      </c>
      <c r="D120" s="687" t="s">
        <v>44</v>
      </c>
      <c r="E120" s="688" t="s">
        <v>2019</v>
      </c>
      <c r="F120" s="689" t="s">
        <v>2020</v>
      </c>
      <c r="G120" s="690" t="s">
        <v>55</v>
      </c>
      <c r="H120" s="691">
        <v>2</v>
      </c>
      <c r="I120" s="692"/>
      <c r="J120" s="692">
        <f t="shared" si="0"/>
        <v>0</v>
      </c>
      <c r="K120" s="689" t="s">
        <v>485</v>
      </c>
      <c r="L120" s="624"/>
      <c r="M120" s="693" t="s">
        <v>0</v>
      </c>
      <c r="N120" s="694" t="s">
        <v>17</v>
      </c>
      <c r="O120" s="695">
        <v>0.439</v>
      </c>
      <c r="P120" s="695">
        <f t="shared" si="1"/>
        <v>0.878</v>
      </c>
      <c r="Q120" s="695">
        <v>1.3799999999999999E-3</v>
      </c>
      <c r="R120" s="695">
        <f t="shared" si="2"/>
        <v>2.7599999999999999E-3</v>
      </c>
      <c r="S120" s="695">
        <v>0</v>
      </c>
      <c r="T120" s="696">
        <f t="shared" si="3"/>
        <v>0</v>
      </c>
      <c r="AR120" s="621" t="s">
        <v>60</v>
      </c>
      <c r="AT120" s="621" t="s">
        <v>44</v>
      </c>
      <c r="AU120" s="621" t="s">
        <v>29</v>
      </c>
      <c r="AY120" s="621" t="s">
        <v>43</v>
      </c>
      <c r="BE120" s="697">
        <f t="shared" si="4"/>
        <v>0</v>
      </c>
      <c r="BF120" s="697">
        <f t="shared" si="5"/>
        <v>0</v>
      </c>
      <c r="BG120" s="697">
        <f t="shared" si="6"/>
        <v>0</v>
      </c>
      <c r="BH120" s="697">
        <f t="shared" si="7"/>
        <v>0</v>
      </c>
      <c r="BI120" s="697">
        <f t="shared" si="8"/>
        <v>0</v>
      </c>
      <c r="BJ120" s="621" t="s">
        <v>28</v>
      </c>
      <c r="BK120" s="697">
        <f t="shared" si="9"/>
        <v>0</v>
      </c>
      <c r="BL120" s="621" t="s">
        <v>60</v>
      </c>
      <c r="BM120" s="621" t="s">
        <v>2021</v>
      </c>
    </row>
    <row r="121" spans="2:65" s="834" customFormat="1" ht="16.5" customHeight="1">
      <c r="B121" s="686"/>
      <c r="C121" s="687" t="s">
        <v>63</v>
      </c>
      <c r="D121" s="687" t="s">
        <v>44</v>
      </c>
      <c r="E121" s="688" t="s">
        <v>2022</v>
      </c>
      <c r="F121" s="689" t="s">
        <v>2023</v>
      </c>
      <c r="G121" s="690" t="s">
        <v>55</v>
      </c>
      <c r="H121" s="691">
        <v>2</v>
      </c>
      <c r="I121" s="692"/>
      <c r="J121" s="692">
        <f t="shared" si="0"/>
        <v>0</v>
      </c>
      <c r="K121" s="689" t="s">
        <v>485</v>
      </c>
      <c r="L121" s="624"/>
      <c r="M121" s="693" t="s">
        <v>0</v>
      </c>
      <c r="N121" s="694" t="s">
        <v>17</v>
      </c>
      <c r="O121" s="695">
        <v>0.53</v>
      </c>
      <c r="P121" s="695">
        <f t="shared" si="1"/>
        <v>1.06</v>
      </c>
      <c r="Q121" s="695">
        <v>1.6999999999999999E-3</v>
      </c>
      <c r="R121" s="695">
        <f t="shared" si="2"/>
        <v>3.3999999999999998E-3</v>
      </c>
      <c r="S121" s="695">
        <v>0</v>
      </c>
      <c r="T121" s="696">
        <f t="shared" si="3"/>
        <v>0</v>
      </c>
      <c r="AR121" s="621" t="s">
        <v>60</v>
      </c>
      <c r="AT121" s="621" t="s">
        <v>44</v>
      </c>
      <c r="AU121" s="621" t="s">
        <v>29</v>
      </c>
      <c r="AY121" s="621" t="s">
        <v>43</v>
      </c>
      <c r="BE121" s="697">
        <f t="shared" si="4"/>
        <v>0</v>
      </c>
      <c r="BF121" s="697">
        <f t="shared" si="5"/>
        <v>0</v>
      </c>
      <c r="BG121" s="697">
        <f t="shared" si="6"/>
        <v>0</v>
      </c>
      <c r="BH121" s="697">
        <f t="shared" si="7"/>
        <v>0</v>
      </c>
      <c r="BI121" s="697">
        <f t="shared" si="8"/>
        <v>0</v>
      </c>
      <c r="BJ121" s="621" t="s">
        <v>28</v>
      </c>
      <c r="BK121" s="697">
        <f t="shared" si="9"/>
        <v>0</v>
      </c>
      <c r="BL121" s="621" t="s">
        <v>60</v>
      </c>
      <c r="BM121" s="621" t="s">
        <v>2024</v>
      </c>
    </row>
    <row r="122" spans="2:65" s="834" customFormat="1" ht="16.5" customHeight="1">
      <c r="B122" s="686"/>
      <c r="C122" s="687" t="s">
        <v>64</v>
      </c>
      <c r="D122" s="687" t="s">
        <v>44</v>
      </c>
      <c r="E122" s="688" t="s">
        <v>2025</v>
      </c>
      <c r="F122" s="689" t="s">
        <v>2026</v>
      </c>
      <c r="G122" s="690" t="s">
        <v>55</v>
      </c>
      <c r="H122" s="691">
        <v>2</v>
      </c>
      <c r="I122" s="692"/>
      <c r="J122" s="692">
        <f t="shared" si="0"/>
        <v>0</v>
      </c>
      <c r="K122" s="689" t="s">
        <v>485</v>
      </c>
      <c r="L122" s="624"/>
      <c r="M122" s="693" t="s">
        <v>0</v>
      </c>
      <c r="N122" s="694" t="s">
        <v>17</v>
      </c>
      <c r="O122" s="695">
        <v>0.61399999999999999</v>
      </c>
      <c r="P122" s="695">
        <f t="shared" si="1"/>
        <v>1.228</v>
      </c>
      <c r="Q122" s="695">
        <v>2.4199999999999998E-3</v>
      </c>
      <c r="R122" s="695">
        <f t="shared" si="2"/>
        <v>4.8399999999999997E-3</v>
      </c>
      <c r="S122" s="695">
        <v>0</v>
      </c>
      <c r="T122" s="696">
        <f t="shared" si="3"/>
        <v>0</v>
      </c>
      <c r="AR122" s="621" t="s">
        <v>60</v>
      </c>
      <c r="AT122" s="621" t="s">
        <v>44</v>
      </c>
      <c r="AU122" s="621" t="s">
        <v>29</v>
      </c>
      <c r="AY122" s="621" t="s">
        <v>43</v>
      </c>
      <c r="BE122" s="697">
        <f t="shared" si="4"/>
        <v>0</v>
      </c>
      <c r="BF122" s="697">
        <f t="shared" si="5"/>
        <v>0</v>
      </c>
      <c r="BG122" s="697">
        <f t="shared" si="6"/>
        <v>0</v>
      </c>
      <c r="BH122" s="697">
        <f t="shared" si="7"/>
        <v>0</v>
      </c>
      <c r="BI122" s="697">
        <f t="shared" si="8"/>
        <v>0</v>
      </c>
      <c r="BJ122" s="621" t="s">
        <v>28</v>
      </c>
      <c r="BK122" s="697">
        <f t="shared" si="9"/>
        <v>0</v>
      </c>
      <c r="BL122" s="621" t="s">
        <v>60</v>
      </c>
      <c r="BM122" s="621" t="s">
        <v>2027</v>
      </c>
    </row>
    <row r="123" spans="2:65" s="834" customFormat="1" ht="16.5" customHeight="1">
      <c r="B123" s="686"/>
      <c r="C123" s="687" t="s">
        <v>2</v>
      </c>
      <c r="D123" s="687" t="s">
        <v>44</v>
      </c>
      <c r="E123" s="688" t="s">
        <v>173</v>
      </c>
      <c r="F123" s="689" t="s">
        <v>174</v>
      </c>
      <c r="G123" s="690" t="s">
        <v>143</v>
      </c>
      <c r="H123" s="691">
        <v>8</v>
      </c>
      <c r="I123" s="692"/>
      <c r="J123" s="692">
        <f t="shared" si="0"/>
        <v>0</v>
      </c>
      <c r="K123" s="689" t="s">
        <v>0</v>
      </c>
      <c r="L123" s="624"/>
      <c r="M123" s="693" t="s">
        <v>0</v>
      </c>
      <c r="N123" s="694" t="s">
        <v>17</v>
      </c>
      <c r="O123" s="695">
        <v>0.114</v>
      </c>
      <c r="P123" s="695">
        <f t="shared" si="1"/>
        <v>0.91200000000000003</v>
      </c>
      <c r="Q123" s="695">
        <v>1.1299999999999999E-3</v>
      </c>
      <c r="R123" s="695">
        <f t="shared" si="2"/>
        <v>9.0399999999999994E-3</v>
      </c>
      <c r="S123" s="695">
        <v>0</v>
      </c>
      <c r="T123" s="696">
        <f t="shared" si="3"/>
        <v>0</v>
      </c>
      <c r="AR123" s="621" t="s">
        <v>60</v>
      </c>
      <c r="AT123" s="621" t="s">
        <v>44</v>
      </c>
      <c r="AU123" s="621" t="s">
        <v>29</v>
      </c>
      <c r="AY123" s="621" t="s">
        <v>43</v>
      </c>
      <c r="BE123" s="697">
        <f t="shared" si="4"/>
        <v>0</v>
      </c>
      <c r="BF123" s="697">
        <f t="shared" si="5"/>
        <v>0</v>
      </c>
      <c r="BG123" s="697">
        <f t="shared" si="6"/>
        <v>0</v>
      </c>
      <c r="BH123" s="697">
        <f t="shared" si="7"/>
        <v>0</v>
      </c>
      <c r="BI123" s="697">
        <f t="shared" si="8"/>
        <v>0</v>
      </c>
      <c r="BJ123" s="621" t="s">
        <v>28</v>
      </c>
      <c r="BK123" s="697">
        <f t="shared" si="9"/>
        <v>0</v>
      </c>
      <c r="BL123" s="621" t="s">
        <v>60</v>
      </c>
      <c r="BM123" s="621" t="s">
        <v>2028</v>
      </c>
    </row>
    <row r="124" spans="2:65" s="834" customFormat="1" ht="29.25">
      <c r="B124" s="624"/>
      <c r="D124" s="698" t="s">
        <v>1118</v>
      </c>
      <c r="F124" s="699" t="s">
        <v>1132</v>
      </c>
      <c r="L124" s="624"/>
      <c r="M124" s="700"/>
      <c r="N124" s="701"/>
      <c r="O124" s="701"/>
      <c r="P124" s="701"/>
      <c r="Q124" s="701"/>
      <c r="R124" s="701"/>
      <c r="S124" s="701"/>
      <c r="T124" s="702"/>
      <c r="AT124" s="621" t="s">
        <v>1118</v>
      </c>
      <c r="AU124" s="621" t="s">
        <v>29</v>
      </c>
    </row>
    <row r="125" spans="2:65" s="834" customFormat="1" ht="16.5" customHeight="1">
      <c r="B125" s="686"/>
      <c r="C125" s="687" t="s">
        <v>65</v>
      </c>
      <c r="D125" s="687" t="s">
        <v>44</v>
      </c>
      <c r="E125" s="688" t="s">
        <v>175</v>
      </c>
      <c r="F125" s="689" t="s">
        <v>472</v>
      </c>
      <c r="G125" s="690" t="s">
        <v>143</v>
      </c>
      <c r="H125" s="691">
        <v>2</v>
      </c>
      <c r="I125" s="692"/>
      <c r="J125" s="692">
        <f>ROUND(I125*H125,2)</f>
        <v>0</v>
      </c>
      <c r="K125" s="689" t="s">
        <v>0</v>
      </c>
      <c r="L125" s="624"/>
      <c r="M125" s="693" t="s">
        <v>0</v>
      </c>
      <c r="N125" s="694" t="s">
        <v>17</v>
      </c>
      <c r="O125" s="695">
        <v>0.28100000000000003</v>
      </c>
      <c r="P125" s="695">
        <f>O125*H125</f>
        <v>0.56200000000000006</v>
      </c>
      <c r="Q125" s="695">
        <v>1.3999999999999999E-4</v>
      </c>
      <c r="R125" s="695">
        <f>Q125*H125</f>
        <v>2.7999999999999998E-4</v>
      </c>
      <c r="S125" s="695">
        <v>0</v>
      </c>
      <c r="T125" s="696">
        <f>S125*H125</f>
        <v>0</v>
      </c>
      <c r="AR125" s="621" t="s">
        <v>60</v>
      </c>
      <c r="AT125" s="621" t="s">
        <v>44</v>
      </c>
      <c r="AU125" s="621" t="s">
        <v>29</v>
      </c>
      <c r="AY125" s="621" t="s">
        <v>43</v>
      </c>
      <c r="BE125" s="697">
        <f>IF(N125="základní",J125,0)</f>
        <v>0</v>
      </c>
      <c r="BF125" s="697">
        <f>IF(N125="snížená",J125,0)</f>
        <v>0</v>
      </c>
      <c r="BG125" s="697">
        <f>IF(N125="zákl. přenesená",J125,0)</f>
        <v>0</v>
      </c>
      <c r="BH125" s="697">
        <f>IF(N125="sníž. přenesená",J125,0)</f>
        <v>0</v>
      </c>
      <c r="BI125" s="697">
        <f>IF(N125="nulová",J125,0)</f>
        <v>0</v>
      </c>
      <c r="BJ125" s="621" t="s">
        <v>28</v>
      </c>
      <c r="BK125" s="697">
        <f>ROUND(I125*H125,2)</f>
        <v>0</v>
      </c>
      <c r="BL125" s="621" t="s">
        <v>60</v>
      </c>
      <c r="BM125" s="621" t="s">
        <v>2029</v>
      </c>
    </row>
    <row r="126" spans="2:65" s="834" customFormat="1" ht="22.5" customHeight="1">
      <c r="B126" s="686"/>
      <c r="C126" s="703" t="s">
        <v>66</v>
      </c>
      <c r="D126" s="703" t="s">
        <v>67</v>
      </c>
      <c r="E126" s="704" t="s">
        <v>54</v>
      </c>
      <c r="F126" s="705" t="s">
        <v>473</v>
      </c>
      <c r="G126" s="706" t="s">
        <v>143</v>
      </c>
      <c r="H126" s="707">
        <v>1</v>
      </c>
      <c r="I126" s="708"/>
      <c r="J126" s="708">
        <f>ROUND(I126*H126,2)</f>
        <v>0</v>
      </c>
      <c r="K126" s="705" t="s">
        <v>0</v>
      </c>
      <c r="L126" s="709"/>
      <c r="M126" s="710" t="s">
        <v>0</v>
      </c>
      <c r="N126" s="711" t="s">
        <v>17</v>
      </c>
      <c r="O126" s="695">
        <v>0</v>
      </c>
      <c r="P126" s="695">
        <f>O126*H126</f>
        <v>0</v>
      </c>
      <c r="Q126" s="695">
        <v>0</v>
      </c>
      <c r="R126" s="695">
        <f>Q126*H126</f>
        <v>0</v>
      </c>
      <c r="S126" s="695">
        <v>0</v>
      </c>
      <c r="T126" s="696">
        <f>S126*H126</f>
        <v>0</v>
      </c>
      <c r="AR126" s="621" t="s">
        <v>77</v>
      </c>
      <c r="AT126" s="621" t="s">
        <v>67</v>
      </c>
      <c r="AU126" s="621" t="s">
        <v>29</v>
      </c>
      <c r="AY126" s="621" t="s">
        <v>43</v>
      </c>
      <c r="BE126" s="697">
        <f>IF(N126="základní",J126,0)</f>
        <v>0</v>
      </c>
      <c r="BF126" s="697">
        <f>IF(N126="snížená",J126,0)</f>
        <v>0</v>
      </c>
      <c r="BG126" s="697">
        <f>IF(N126="zákl. přenesená",J126,0)</f>
        <v>0</v>
      </c>
      <c r="BH126" s="697">
        <f>IF(N126="sníž. přenesená",J126,0)</f>
        <v>0</v>
      </c>
      <c r="BI126" s="697">
        <f>IF(N126="nulová",J126,0)</f>
        <v>0</v>
      </c>
      <c r="BJ126" s="621" t="s">
        <v>28</v>
      </c>
      <c r="BK126" s="697">
        <f>ROUND(I126*H126,2)</f>
        <v>0</v>
      </c>
      <c r="BL126" s="621" t="s">
        <v>60</v>
      </c>
      <c r="BM126" s="621" t="s">
        <v>2030</v>
      </c>
    </row>
    <row r="127" spans="2:65" s="834" customFormat="1" ht="22.5" customHeight="1">
      <c r="B127" s="686"/>
      <c r="C127" s="703" t="s">
        <v>68</v>
      </c>
      <c r="D127" s="703" t="s">
        <v>67</v>
      </c>
      <c r="E127" s="704" t="s">
        <v>57</v>
      </c>
      <c r="F127" s="705" t="s">
        <v>474</v>
      </c>
      <c r="G127" s="706" t="s">
        <v>143</v>
      </c>
      <c r="H127" s="707">
        <v>1</v>
      </c>
      <c r="I127" s="708"/>
      <c r="J127" s="708">
        <f>ROUND(I127*H127,2)</f>
        <v>0</v>
      </c>
      <c r="K127" s="705" t="s">
        <v>0</v>
      </c>
      <c r="L127" s="709"/>
      <c r="M127" s="710" t="s">
        <v>0</v>
      </c>
      <c r="N127" s="711" t="s">
        <v>17</v>
      </c>
      <c r="O127" s="695">
        <v>0</v>
      </c>
      <c r="P127" s="695">
        <f>O127*H127</f>
        <v>0</v>
      </c>
      <c r="Q127" s="695">
        <v>0</v>
      </c>
      <c r="R127" s="695">
        <f>Q127*H127</f>
        <v>0</v>
      </c>
      <c r="S127" s="695">
        <v>0</v>
      </c>
      <c r="T127" s="696">
        <f>S127*H127</f>
        <v>0</v>
      </c>
      <c r="AR127" s="621" t="s">
        <v>77</v>
      </c>
      <c r="AT127" s="621" t="s">
        <v>67</v>
      </c>
      <c r="AU127" s="621" t="s">
        <v>29</v>
      </c>
      <c r="AY127" s="621" t="s">
        <v>43</v>
      </c>
      <c r="BE127" s="697">
        <f>IF(N127="základní",J127,0)</f>
        <v>0</v>
      </c>
      <c r="BF127" s="697">
        <f>IF(N127="snížená",J127,0)</f>
        <v>0</v>
      </c>
      <c r="BG127" s="697">
        <f>IF(N127="zákl. přenesená",J127,0)</f>
        <v>0</v>
      </c>
      <c r="BH127" s="697">
        <f>IF(N127="sníž. přenesená",J127,0)</f>
        <v>0</v>
      </c>
      <c r="BI127" s="697">
        <f>IF(N127="nulová",J127,0)</f>
        <v>0</v>
      </c>
      <c r="BJ127" s="621" t="s">
        <v>28</v>
      </c>
      <c r="BK127" s="697">
        <f>ROUND(I127*H127,2)</f>
        <v>0</v>
      </c>
      <c r="BL127" s="621" t="s">
        <v>60</v>
      </c>
      <c r="BM127" s="621" t="s">
        <v>2031</v>
      </c>
    </row>
    <row r="128" spans="2:65" s="674" customFormat="1" ht="22.9" customHeight="1">
      <c r="B128" s="673"/>
      <c r="D128" s="675" t="s">
        <v>26</v>
      </c>
      <c r="E128" s="684" t="s">
        <v>475</v>
      </c>
      <c r="F128" s="684" t="s">
        <v>476</v>
      </c>
      <c r="J128" s="685">
        <f>BK128</f>
        <v>0</v>
      </c>
      <c r="L128" s="673"/>
      <c r="M128" s="678"/>
      <c r="N128" s="679"/>
      <c r="O128" s="679"/>
      <c r="P128" s="680">
        <f>SUM(P129:P146)</f>
        <v>25.29</v>
      </c>
      <c r="Q128" s="679"/>
      <c r="R128" s="680">
        <f>SUM(R129:R146)</f>
        <v>0.106</v>
      </c>
      <c r="S128" s="679"/>
      <c r="T128" s="681">
        <f>SUM(T129:T146)</f>
        <v>0.12042000000000001</v>
      </c>
      <c r="AR128" s="675" t="s">
        <v>29</v>
      </c>
      <c r="AT128" s="682" t="s">
        <v>26</v>
      </c>
      <c r="AU128" s="682" t="s">
        <v>28</v>
      </c>
      <c r="AY128" s="675" t="s">
        <v>43</v>
      </c>
      <c r="BK128" s="683">
        <f>SUM(BK129:BK146)</f>
        <v>0</v>
      </c>
    </row>
    <row r="129" spans="2:65" s="834" customFormat="1" ht="22.5" customHeight="1">
      <c r="B129" s="686"/>
      <c r="C129" s="687" t="s">
        <v>69</v>
      </c>
      <c r="D129" s="687" t="s">
        <v>44</v>
      </c>
      <c r="E129" s="688" t="s">
        <v>176</v>
      </c>
      <c r="F129" s="689" t="s">
        <v>177</v>
      </c>
      <c r="G129" s="690" t="s">
        <v>106</v>
      </c>
      <c r="H129" s="691">
        <v>15</v>
      </c>
      <c r="I129" s="692"/>
      <c r="J129" s="692">
        <f>ROUND(I129*H129,2)</f>
        <v>0</v>
      </c>
      <c r="K129" s="689" t="s">
        <v>0</v>
      </c>
      <c r="L129" s="624"/>
      <c r="M129" s="693" t="s">
        <v>0</v>
      </c>
      <c r="N129" s="694" t="s">
        <v>17</v>
      </c>
      <c r="O129" s="695">
        <v>5.2999999999999999E-2</v>
      </c>
      <c r="P129" s="695">
        <f>O129*H129</f>
        <v>0.79499999999999993</v>
      </c>
      <c r="Q129" s="695">
        <v>2.0000000000000002E-5</v>
      </c>
      <c r="R129" s="695">
        <f>Q129*H129</f>
        <v>3.0000000000000003E-4</v>
      </c>
      <c r="S129" s="695">
        <v>3.2000000000000002E-3</v>
      </c>
      <c r="T129" s="696">
        <f>S129*H129</f>
        <v>4.8000000000000001E-2</v>
      </c>
      <c r="AR129" s="621" t="s">
        <v>60</v>
      </c>
      <c r="AT129" s="621" t="s">
        <v>44</v>
      </c>
      <c r="AU129" s="621" t="s">
        <v>29</v>
      </c>
      <c r="AY129" s="621" t="s">
        <v>43</v>
      </c>
      <c r="BE129" s="697">
        <f>IF(N129="základní",J129,0)</f>
        <v>0</v>
      </c>
      <c r="BF129" s="697">
        <f>IF(N129="snížená",J129,0)</f>
        <v>0</v>
      </c>
      <c r="BG129" s="697">
        <f>IF(N129="zákl. přenesená",J129,0)</f>
        <v>0</v>
      </c>
      <c r="BH129" s="697">
        <f>IF(N129="sníž. přenesená",J129,0)</f>
        <v>0</v>
      </c>
      <c r="BI129" s="697">
        <f>IF(N129="nulová",J129,0)</f>
        <v>0</v>
      </c>
      <c r="BJ129" s="621" t="s">
        <v>28</v>
      </c>
      <c r="BK129" s="697">
        <f>ROUND(I129*H129,2)</f>
        <v>0</v>
      </c>
      <c r="BL129" s="621" t="s">
        <v>60</v>
      </c>
      <c r="BM129" s="621" t="s">
        <v>2032</v>
      </c>
    </row>
    <row r="130" spans="2:65" s="834" customFormat="1" ht="29.25">
      <c r="B130" s="624"/>
      <c r="D130" s="698" t="s">
        <v>1118</v>
      </c>
      <c r="F130" s="699" t="s">
        <v>1133</v>
      </c>
      <c r="L130" s="624"/>
      <c r="M130" s="700"/>
      <c r="N130" s="701"/>
      <c r="O130" s="701"/>
      <c r="P130" s="701"/>
      <c r="Q130" s="701"/>
      <c r="R130" s="701"/>
      <c r="S130" s="701"/>
      <c r="T130" s="702"/>
      <c r="AT130" s="621" t="s">
        <v>1118</v>
      </c>
      <c r="AU130" s="621" t="s">
        <v>29</v>
      </c>
    </row>
    <row r="131" spans="2:65" s="834" customFormat="1" ht="16.5" customHeight="1">
      <c r="B131" s="686"/>
      <c r="C131" s="687" t="s">
        <v>70</v>
      </c>
      <c r="D131" s="687" t="s">
        <v>44</v>
      </c>
      <c r="E131" s="688" t="s">
        <v>178</v>
      </c>
      <c r="F131" s="689" t="s">
        <v>179</v>
      </c>
      <c r="G131" s="690" t="s">
        <v>143</v>
      </c>
      <c r="H131" s="691">
        <v>12</v>
      </c>
      <c r="I131" s="692"/>
      <c r="J131" s="692">
        <f>ROUND(I131*H131,2)</f>
        <v>0</v>
      </c>
      <c r="K131" s="689" t="s">
        <v>0</v>
      </c>
      <c r="L131" s="624"/>
      <c r="M131" s="693" t="s">
        <v>0</v>
      </c>
      <c r="N131" s="694" t="s">
        <v>17</v>
      </c>
      <c r="O131" s="695">
        <v>0.10299999999999999</v>
      </c>
      <c r="P131" s="695">
        <f>O131*H131</f>
        <v>1.236</v>
      </c>
      <c r="Q131" s="695">
        <v>5.0000000000000002E-5</v>
      </c>
      <c r="R131" s="695">
        <f>Q131*H131</f>
        <v>6.0000000000000006E-4</v>
      </c>
      <c r="S131" s="695">
        <v>5.3200000000000001E-3</v>
      </c>
      <c r="T131" s="696">
        <f>S131*H131</f>
        <v>6.3840000000000008E-2</v>
      </c>
      <c r="AR131" s="621" t="s">
        <v>60</v>
      </c>
      <c r="AT131" s="621" t="s">
        <v>44</v>
      </c>
      <c r="AU131" s="621" t="s">
        <v>29</v>
      </c>
      <c r="AY131" s="621" t="s">
        <v>43</v>
      </c>
      <c r="BE131" s="697">
        <f>IF(N131="základní",J131,0)</f>
        <v>0</v>
      </c>
      <c r="BF131" s="697">
        <f>IF(N131="snížená",J131,0)</f>
        <v>0</v>
      </c>
      <c r="BG131" s="697">
        <f>IF(N131="zákl. přenesená",J131,0)</f>
        <v>0</v>
      </c>
      <c r="BH131" s="697">
        <f>IF(N131="sníž. přenesená",J131,0)</f>
        <v>0</v>
      </c>
      <c r="BI131" s="697">
        <f>IF(N131="nulová",J131,0)</f>
        <v>0</v>
      </c>
      <c r="BJ131" s="621" t="s">
        <v>28</v>
      </c>
      <c r="BK131" s="697">
        <f>ROUND(I131*H131,2)</f>
        <v>0</v>
      </c>
      <c r="BL131" s="621" t="s">
        <v>60</v>
      </c>
      <c r="BM131" s="621" t="s">
        <v>2033</v>
      </c>
    </row>
    <row r="132" spans="2:65" s="834" customFormat="1" ht="29.25">
      <c r="B132" s="624"/>
      <c r="D132" s="698" t="s">
        <v>1118</v>
      </c>
      <c r="F132" s="699" t="s">
        <v>1134</v>
      </c>
      <c r="L132" s="624"/>
      <c r="M132" s="700"/>
      <c r="N132" s="701"/>
      <c r="O132" s="701"/>
      <c r="P132" s="701"/>
      <c r="Q132" s="701"/>
      <c r="R132" s="701"/>
      <c r="S132" s="701"/>
      <c r="T132" s="702"/>
      <c r="AT132" s="621" t="s">
        <v>1118</v>
      </c>
      <c r="AU132" s="621" t="s">
        <v>29</v>
      </c>
    </row>
    <row r="133" spans="2:65" s="834" customFormat="1" ht="16.5" customHeight="1">
      <c r="B133" s="686"/>
      <c r="C133" s="687" t="s">
        <v>71</v>
      </c>
      <c r="D133" s="687" t="s">
        <v>44</v>
      </c>
      <c r="E133" s="688" t="s">
        <v>180</v>
      </c>
      <c r="F133" s="689" t="s">
        <v>181</v>
      </c>
      <c r="G133" s="690" t="s">
        <v>143</v>
      </c>
      <c r="H133" s="691">
        <v>-2</v>
      </c>
      <c r="I133" s="692"/>
      <c r="J133" s="692">
        <f t="shared" ref="J133:J146" si="10">ROUND(I133*H133,2)</f>
        <v>0</v>
      </c>
      <c r="K133" s="689" t="s">
        <v>0</v>
      </c>
      <c r="L133" s="624"/>
      <c r="M133" s="693" t="s">
        <v>0</v>
      </c>
      <c r="N133" s="694" t="s">
        <v>17</v>
      </c>
      <c r="O133" s="695">
        <v>0.10299999999999999</v>
      </c>
      <c r="P133" s="695">
        <f t="shared" ref="P133:P146" si="11">O133*H133</f>
        <v>-0.20599999999999999</v>
      </c>
      <c r="Q133" s="695">
        <v>5.0000000000000002E-5</v>
      </c>
      <c r="R133" s="695">
        <f t="shared" ref="R133:R146" si="12">Q133*H133</f>
        <v>-1E-4</v>
      </c>
      <c r="S133" s="695">
        <v>5.3200000000000001E-3</v>
      </c>
      <c r="T133" s="696">
        <f t="shared" ref="T133:T146" si="13">S133*H133</f>
        <v>-1.064E-2</v>
      </c>
      <c r="AR133" s="621" t="s">
        <v>60</v>
      </c>
      <c r="AT133" s="621" t="s">
        <v>44</v>
      </c>
      <c r="AU133" s="621" t="s">
        <v>29</v>
      </c>
      <c r="AY133" s="621" t="s">
        <v>43</v>
      </c>
      <c r="BE133" s="697">
        <f t="shared" ref="BE133:BE146" si="14">IF(N133="základní",J133,0)</f>
        <v>0</v>
      </c>
      <c r="BF133" s="697">
        <f t="shared" ref="BF133:BF146" si="15">IF(N133="snížená",J133,0)</f>
        <v>0</v>
      </c>
      <c r="BG133" s="697">
        <f t="shared" ref="BG133:BG146" si="16">IF(N133="zákl. přenesená",J133,0)</f>
        <v>0</v>
      </c>
      <c r="BH133" s="697">
        <f t="shared" ref="BH133:BH146" si="17">IF(N133="sníž. přenesená",J133,0)</f>
        <v>0</v>
      </c>
      <c r="BI133" s="697">
        <f t="shared" ref="BI133:BI146" si="18">IF(N133="nulová",J133,0)</f>
        <v>0</v>
      </c>
      <c r="BJ133" s="621" t="s">
        <v>28</v>
      </c>
      <c r="BK133" s="697">
        <f t="shared" ref="BK133:BK146" si="19">ROUND(I133*H133,2)</f>
        <v>0</v>
      </c>
      <c r="BL133" s="621" t="s">
        <v>60</v>
      </c>
      <c r="BM133" s="621" t="s">
        <v>2034</v>
      </c>
    </row>
    <row r="134" spans="2:65" s="834" customFormat="1" ht="16.5" customHeight="1">
      <c r="B134" s="686"/>
      <c r="C134" s="687" t="s">
        <v>72</v>
      </c>
      <c r="D134" s="687" t="s">
        <v>44</v>
      </c>
      <c r="E134" s="688" t="s">
        <v>477</v>
      </c>
      <c r="F134" s="689" t="s">
        <v>478</v>
      </c>
      <c r="G134" s="690" t="s">
        <v>143</v>
      </c>
      <c r="H134" s="691">
        <v>2</v>
      </c>
      <c r="I134" s="692"/>
      <c r="J134" s="692">
        <f t="shared" si="10"/>
        <v>0</v>
      </c>
      <c r="K134" s="689" t="s">
        <v>0</v>
      </c>
      <c r="L134" s="624"/>
      <c r="M134" s="693" t="s">
        <v>0</v>
      </c>
      <c r="N134" s="694" t="s">
        <v>17</v>
      </c>
      <c r="O134" s="695">
        <v>0.10299999999999999</v>
      </c>
      <c r="P134" s="695">
        <f t="shared" si="11"/>
        <v>0.20599999999999999</v>
      </c>
      <c r="Q134" s="695">
        <v>5.0000000000000002E-5</v>
      </c>
      <c r="R134" s="695">
        <f t="shared" si="12"/>
        <v>1E-4</v>
      </c>
      <c r="S134" s="695">
        <v>5.3200000000000001E-3</v>
      </c>
      <c r="T134" s="696">
        <f t="shared" si="13"/>
        <v>1.064E-2</v>
      </c>
      <c r="AR134" s="621" t="s">
        <v>60</v>
      </c>
      <c r="AT134" s="621" t="s">
        <v>44</v>
      </c>
      <c r="AU134" s="621" t="s">
        <v>29</v>
      </c>
      <c r="AY134" s="621" t="s">
        <v>43</v>
      </c>
      <c r="BE134" s="697">
        <f t="shared" si="14"/>
        <v>0</v>
      </c>
      <c r="BF134" s="697">
        <f t="shared" si="15"/>
        <v>0</v>
      </c>
      <c r="BG134" s="697">
        <f t="shared" si="16"/>
        <v>0</v>
      </c>
      <c r="BH134" s="697">
        <f t="shared" si="17"/>
        <v>0</v>
      </c>
      <c r="BI134" s="697">
        <f t="shared" si="18"/>
        <v>0</v>
      </c>
      <c r="BJ134" s="621" t="s">
        <v>28</v>
      </c>
      <c r="BK134" s="697">
        <f t="shared" si="19"/>
        <v>0</v>
      </c>
      <c r="BL134" s="621" t="s">
        <v>60</v>
      </c>
      <c r="BM134" s="621" t="s">
        <v>2035</v>
      </c>
    </row>
    <row r="135" spans="2:65" s="834" customFormat="1" ht="16.5" customHeight="1">
      <c r="B135" s="686"/>
      <c r="C135" s="687" t="s">
        <v>73</v>
      </c>
      <c r="D135" s="687" t="s">
        <v>44</v>
      </c>
      <c r="E135" s="688" t="s">
        <v>479</v>
      </c>
      <c r="F135" s="689" t="s">
        <v>480</v>
      </c>
      <c r="G135" s="690" t="s">
        <v>143</v>
      </c>
      <c r="H135" s="691">
        <v>1</v>
      </c>
      <c r="I135" s="692"/>
      <c r="J135" s="692">
        <f t="shared" si="10"/>
        <v>0</v>
      </c>
      <c r="K135" s="689" t="s">
        <v>0</v>
      </c>
      <c r="L135" s="624"/>
      <c r="M135" s="693" t="s">
        <v>0</v>
      </c>
      <c r="N135" s="694" t="s">
        <v>17</v>
      </c>
      <c r="O135" s="695">
        <v>0.10299999999999999</v>
      </c>
      <c r="P135" s="695">
        <f t="shared" si="11"/>
        <v>0.10299999999999999</v>
      </c>
      <c r="Q135" s="695">
        <v>9.0000000000000006E-5</v>
      </c>
      <c r="R135" s="695">
        <f t="shared" si="12"/>
        <v>9.0000000000000006E-5</v>
      </c>
      <c r="S135" s="695">
        <v>8.5800000000000008E-3</v>
      </c>
      <c r="T135" s="696">
        <f t="shared" si="13"/>
        <v>8.5800000000000008E-3</v>
      </c>
      <c r="AR135" s="621" t="s">
        <v>60</v>
      </c>
      <c r="AT135" s="621" t="s">
        <v>44</v>
      </c>
      <c r="AU135" s="621" t="s">
        <v>29</v>
      </c>
      <c r="AY135" s="621" t="s">
        <v>43</v>
      </c>
      <c r="BE135" s="697">
        <f t="shared" si="14"/>
        <v>0</v>
      </c>
      <c r="BF135" s="697">
        <f t="shared" si="15"/>
        <v>0</v>
      </c>
      <c r="BG135" s="697">
        <f t="shared" si="16"/>
        <v>0</v>
      </c>
      <c r="BH135" s="697">
        <f t="shared" si="17"/>
        <v>0</v>
      </c>
      <c r="BI135" s="697">
        <f t="shared" si="18"/>
        <v>0</v>
      </c>
      <c r="BJ135" s="621" t="s">
        <v>28</v>
      </c>
      <c r="BK135" s="697">
        <f t="shared" si="19"/>
        <v>0</v>
      </c>
      <c r="BL135" s="621" t="s">
        <v>60</v>
      </c>
      <c r="BM135" s="621" t="s">
        <v>2036</v>
      </c>
    </row>
    <row r="136" spans="2:65" s="834" customFormat="1" ht="16.5" customHeight="1">
      <c r="B136" s="686"/>
      <c r="C136" s="687" t="s">
        <v>74</v>
      </c>
      <c r="D136" s="687" t="s">
        <v>44</v>
      </c>
      <c r="E136" s="688" t="s">
        <v>182</v>
      </c>
      <c r="F136" s="689" t="s">
        <v>183</v>
      </c>
      <c r="G136" s="690" t="s">
        <v>55</v>
      </c>
      <c r="H136" s="691">
        <v>3</v>
      </c>
      <c r="I136" s="692"/>
      <c r="J136" s="692">
        <f t="shared" si="10"/>
        <v>0</v>
      </c>
      <c r="K136" s="689" t="s">
        <v>0</v>
      </c>
      <c r="L136" s="624"/>
      <c r="M136" s="693" t="s">
        <v>0</v>
      </c>
      <c r="N136" s="694" t="s">
        <v>17</v>
      </c>
      <c r="O136" s="695">
        <v>1.1020000000000001</v>
      </c>
      <c r="P136" s="695">
        <f t="shared" si="11"/>
        <v>3.306</v>
      </c>
      <c r="Q136" s="695">
        <v>1.6299999999999999E-3</v>
      </c>
      <c r="R136" s="695">
        <f t="shared" si="12"/>
        <v>4.8900000000000002E-3</v>
      </c>
      <c r="S136" s="695">
        <v>0</v>
      </c>
      <c r="T136" s="696">
        <f t="shared" si="13"/>
        <v>0</v>
      </c>
      <c r="AR136" s="621" t="s">
        <v>60</v>
      </c>
      <c r="AT136" s="621" t="s">
        <v>44</v>
      </c>
      <c r="AU136" s="621" t="s">
        <v>29</v>
      </c>
      <c r="AY136" s="621" t="s">
        <v>43</v>
      </c>
      <c r="BE136" s="697">
        <f t="shared" si="14"/>
        <v>0</v>
      </c>
      <c r="BF136" s="697">
        <f t="shared" si="15"/>
        <v>0</v>
      </c>
      <c r="BG136" s="697">
        <f t="shared" si="16"/>
        <v>0</v>
      </c>
      <c r="BH136" s="697">
        <f t="shared" si="17"/>
        <v>0</v>
      </c>
      <c r="BI136" s="697">
        <f t="shared" si="18"/>
        <v>0</v>
      </c>
      <c r="BJ136" s="621" t="s">
        <v>28</v>
      </c>
      <c r="BK136" s="697">
        <f t="shared" si="19"/>
        <v>0</v>
      </c>
      <c r="BL136" s="621" t="s">
        <v>60</v>
      </c>
      <c r="BM136" s="621" t="s">
        <v>2037</v>
      </c>
    </row>
    <row r="137" spans="2:65" s="834" customFormat="1" ht="16.5" customHeight="1">
      <c r="B137" s="686"/>
      <c r="C137" s="687" t="s">
        <v>75</v>
      </c>
      <c r="D137" s="687" t="s">
        <v>44</v>
      </c>
      <c r="E137" s="688" t="s">
        <v>184</v>
      </c>
      <c r="F137" s="689" t="s">
        <v>185</v>
      </c>
      <c r="G137" s="690" t="s">
        <v>76</v>
      </c>
      <c r="H137" s="691">
        <v>9</v>
      </c>
      <c r="I137" s="692"/>
      <c r="J137" s="692">
        <f t="shared" si="10"/>
        <v>0</v>
      </c>
      <c r="K137" s="689" t="s">
        <v>481</v>
      </c>
      <c r="L137" s="624"/>
      <c r="M137" s="693" t="s">
        <v>0</v>
      </c>
      <c r="N137" s="694" t="s">
        <v>17</v>
      </c>
      <c r="O137" s="695">
        <v>0.42399999999999999</v>
      </c>
      <c r="P137" s="695">
        <f t="shared" si="11"/>
        <v>3.8159999999999998</v>
      </c>
      <c r="Q137" s="695">
        <v>7.2000000000000005E-4</v>
      </c>
      <c r="R137" s="695">
        <f t="shared" si="12"/>
        <v>6.4800000000000005E-3</v>
      </c>
      <c r="S137" s="695">
        <v>0</v>
      </c>
      <c r="T137" s="696">
        <f t="shared" si="13"/>
        <v>0</v>
      </c>
      <c r="AR137" s="621" t="s">
        <v>60</v>
      </c>
      <c r="AT137" s="621" t="s">
        <v>44</v>
      </c>
      <c r="AU137" s="621" t="s">
        <v>29</v>
      </c>
      <c r="AY137" s="621" t="s">
        <v>43</v>
      </c>
      <c r="BE137" s="697">
        <f t="shared" si="14"/>
        <v>0</v>
      </c>
      <c r="BF137" s="697">
        <f t="shared" si="15"/>
        <v>0</v>
      </c>
      <c r="BG137" s="697">
        <f t="shared" si="16"/>
        <v>0</v>
      </c>
      <c r="BH137" s="697">
        <f t="shared" si="17"/>
        <v>0</v>
      </c>
      <c r="BI137" s="697">
        <f t="shared" si="18"/>
        <v>0</v>
      </c>
      <c r="BJ137" s="621" t="s">
        <v>28</v>
      </c>
      <c r="BK137" s="697">
        <f t="shared" si="19"/>
        <v>0</v>
      </c>
      <c r="BL137" s="621" t="s">
        <v>60</v>
      </c>
      <c r="BM137" s="621" t="s">
        <v>2038</v>
      </c>
    </row>
    <row r="138" spans="2:65" s="834" customFormat="1" ht="16.5" customHeight="1">
      <c r="B138" s="686"/>
      <c r="C138" s="687" t="s">
        <v>77</v>
      </c>
      <c r="D138" s="687" t="s">
        <v>44</v>
      </c>
      <c r="E138" s="688" t="s">
        <v>186</v>
      </c>
      <c r="F138" s="689" t="s">
        <v>187</v>
      </c>
      <c r="G138" s="690" t="s">
        <v>76</v>
      </c>
      <c r="H138" s="691">
        <v>2</v>
      </c>
      <c r="I138" s="692"/>
      <c r="J138" s="692">
        <f t="shared" si="10"/>
        <v>0</v>
      </c>
      <c r="K138" s="689" t="s">
        <v>481</v>
      </c>
      <c r="L138" s="624"/>
      <c r="M138" s="693" t="s">
        <v>0</v>
      </c>
      <c r="N138" s="694" t="s">
        <v>17</v>
      </c>
      <c r="O138" s="695">
        <v>0.438</v>
      </c>
      <c r="P138" s="695">
        <f t="shared" si="11"/>
        <v>0.876</v>
      </c>
      <c r="Q138" s="695">
        <v>1.2800000000000001E-3</v>
      </c>
      <c r="R138" s="695">
        <f t="shared" si="12"/>
        <v>2.5600000000000002E-3</v>
      </c>
      <c r="S138" s="695">
        <v>0</v>
      </c>
      <c r="T138" s="696">
        <f t="shared" si="13"/>
        <v>0</v>
      </c>
      <c r="AR138" s="621" t="s">
        <v>60</v>
      </c>
      <c r="AT138" s="621" t="s">
        <v>44</v>
      </c>
      <c r="AU138" s="621" t="s">
        <v>29</v>
      </c>
      <c r="AY138" s="621" t="s">
        <v>43</v>
      </c>
      <c r="BE138" s="697">
        <f t="shared" si="14"/>
        <v>0</v>
      </c>
      <c r="BF138" s="697">
        <f t="shared" si="15"/>
        <v>0</v>
      </c>
      <c r="BG138" s="697">
        <f t="shared" si="16"/>
        <v>0</v>
      </c>
      <c r="BH138" s="697">
        <f t="shared" si="17"/>
        <v>0</v>
      </c>
      <c r="BI138" s="697">
        <f t="shared" si="18"/>
        <v>0</v>
      </c>
      <c r="BJ138" s="621" t="s">
        <v>28</v>
      </c>
      <c r="BK138" s="697">
        <f t="shared" si="19"/>
        <v>0</v>
      </c>
      <c r="BL138" s="621" t="s">
        <v>60</v>
      </c>
      <c r="BM138" s="621" t="s">
        <v>2039</v>
      </c>
    </row>
    <row r="139" spans="2:65" s="834" customFormat="1" ht="16.5" customHeight="1">
      <c r="B139" s="686"/>
      <c r="C139" s="687" t="s">
        <v>78</v>
      </c>
      <c r="D139" s="687" t="s">
        <v>44</v>
      </c>
      <c r="E139" s="688" t="s">
        <v>188</v>
      </c>
      <c r="F139" s="689" t="s">
        <v>189</v>
      </c>
      <c r="G139" s="690" t="s">
        <v>76</v>
      </c>
      <c r="H139" s="691">
        <v>9</v>
      </c>
      <c r="I139" s="692"/>
      <c r="J139" s="692">
        <f t="shared" si="10"/>
        <v>0</v>
      </c>
      <c r="K139" s="689" t="s">
        <v>481</v>
      </c>
      <c r="L139" s="624"/>
      <c r="M139" s="693" t="s">
        <v>0</v>
      </c>
      <c r="N139" s="694" t="s">
        <v>17</v>
      </c>
      <c r="O139" s="695">
        <v>0.443</v>
      </c>
      <c r="P139" s="695">
        <f t="shared" si="11"/>
        <v>3.9870000000000001</v>
      </c>
      <c r="Q139" s="695">
        <v>1.6100000000000001E-3</v>
      </c>
      <c r="R139" s="695">
        <f t="shared" si="12"/>
        <v>1.4490000000000001E-2</v>
      </c>
      <c r="S139" s="695">
        <v>0</v>
      </c>
      <c r="T139" s="696">
        <f t="shared" si="13"/>
        <v>0</v>
      </c>
      <c r="AR139" s="621" t="s">
        <v>60</v>
      </c>
      <c r="AT139" s="621" t="s">
        <v>44</v>
      </c>
      <c r="AU139" s="621" t="s">
        <v>29</v>
      </c>
      <c r="AY139" s="621" t="s">
        <v>43</v>
      </c>
      <c r="BE139" s="697">
        <f t="shared" si="14"/>
        <v>0</v>
      </c>
      <c r="BF139" s="697">
        <f t="shared" si="15"/>
        <v>0</v>
      </c>
      <c r="BG139" s="697">
        <f t="shared" si="16"/>
        <v>0</v>
      </c>
      <c r="BH139" s="697">
        <f t="shared" si="17"/>
        <v>0</v>
      </c>
      <c r="BI139" s="697">
        <f t="shared" si="18"/>
        <v>0</v>
      </c>
      <c r="BJ139" s="621" t="s">
        <v>28</v>
      </c>
      <c r="BK139" s="697">
        <f t="shared" si="19"/>
        <v>0</v>
      </c>
      <c r="BL139" s="621" t="s">
        <v>60</v>
      </c>
      <c r="BM139" s="621" t="s">
        <v>2040</v>
      </c>
    </row>
    <row r="140" spans="2:65" s="834" customFormat="1" ht="16.5" customHeight="1">
      <c r="B140" s="686"/>
      <c r="C140" s="687" t="s">
        <v>79</v>
      </c>
      <c r="D140" s="687" t="s">
        <v>44</v>
      </c>
      <c r="E140" s="688" t="s">
        <v>190</v>
      </c>
      <c r="F140" s="689" t="s">
        <v>191</v>
      </c>
      <c r="G140" s="690" t="s">
        <v>76</v>
      </c>
      <c r="H140" s="691">
        <v>-15</v>
      </c>
      <c r="I140" s="692"/>
      <c r="J140" s="692">
        <f t="shared" si="10"/>
        <v>0</v>
      </c>
      <c r="K140" s="689" t="s">
        <v>481</v>
      </c>
      <c r="L140" s="624"/>
      <c r="M140" s="693" t="s">
        <v>0</v>
      </c>
      <c r="N140" s="694" t="s">
        <v>17</v>
      </c>
      <c r="O140" s="695">
        <v>0.46100000000000002</v>
      </c>
      <c r="P140" s="695">
        <f t="shared" si="11"/>
        <v>-6.915</v>
      </c>
      <c r="Q140" s="695">
        <v>1.9599999999999999E-3</v>
      </c>
      <c r="R140" s="695">
        <f t="shared" si="12"/>
        <v>-2.9399999999999999E-2</v>
      </c>
      <c r="S140" s="695">
        <v>0</v>
      </c>
      <c r="T140" s="696">
        <f t="shared" si="13"/>
        <v>0</v>
      </c>
      <c r="AR140" s="621" t="s">
        <v>60</v>
      </c>
      <c r="AT140" s="621" t="s">
        <v>44</v>
      </c>
      <c r="AU140" s="621" t="s">
        <v>29</v>
      </c>
      <c r="AY140" s="621" t="s">
        <v>43</v>
      </c>
      <c r="BE140" s="697">
        <f t="shared" si="14"/>
        <v>0</v>
      </c>
      <c r="BF140" s="697">
        <f t="shared" si="15"/>
        <v>0</v>
      </c>
      <c r="BG140" s="697">
        <f t="shared" si="16"/>
        <v>0</v>
      </c>
      <c r="BH140" s="697">
        <f t="shared" si="17"/>
        <v>0</v>
      </c>
      <c r="BI140" s="697">
        <f t="shared" si="18"/>
        <v>0</v>
      </c>
      <c r="BJ140" s="621" t="s">
        <v>28</v>
      </c>
      <c r="BK140" s="697">
        <f t="shared" si="19"/>
        <v>0</v>
      </c>
      <c r="BL140" s="621" t="s">
        <v>60</v>
      </c>
      <c r="BM140" s="621" t="s">
        <v>2041</v>
      </c>
    </row>
    <row r="141" spans="2:65" s="834" customFormat="1" ht="16.5" customHeight="1">
      <c r="B141" s="686"/>
      <c r="C141" s="687" t="s">
        <v>80</v>
      </c>
      <c r="D141" s="687" t="s">
        <v>44</v>
      </c>
      <c r="E141" s="688" t="s">
        <v>192</v>
      </c>
      <c r="F141" s="689" t="s">
        <v>193</v>
      </c>
      <c r="G141" s="690" t="s">
        <v>76</v>
      </c>
      <c r="H141" s="691">
        <v>-19</v>
      </c>
      <c r="I141" s="692"/>
      <c r="J141" s="692">
        <f t="shared" si="10"/>
        <v>0</v>
      </c>
      <c r="K141" s="689" t="s">
        <v>481</v>
      </c>
      <c r="L141" s="624"/>
      <c r="M141" s="693" t="s">
        <v>0</v>
      </c>
      <c r="N141" s="694" t="s">
        <v>17</v>
      </c>
      <c r="O141" s="695">
        <v>0.50600000000000001</v>
      </c>
      <c r="P141" s="695">
        <f t="shared" si="11"/>
        <v>-9.6140000000000008</v>
      </c>
      <c r="Q141" s="695">
        <v>3.3899999999999998E-3</v>
      </c>
      <c r="R141" s="695">
        <f t="shared" si="12"/>
        <v>-6.4409999999999995E-2</v>
      </c>
      <c r="S141" s="695">
        <v>0</v>
      </c>
      <c r="T141" s="696">
        <f t="shared" si="13"/>
        <v>0</v>
      </c>
      <c r="AR141" s="621" t="s">
        <v>60</v>
      </c>
      <c r="AT141" s="621" t="s">
        <v>44</v>
      </c>
      <c r="AU141" s="621" t="s">
        <v>29</v>
      </c>
      <c r="AY141" s="621" t="s">
        <v>43</v>
      </c>
      <c r="BE141" s="697">
        <f t="shared" si="14"/>
        <v>0</v>
      </c>
      <c r="BF141" s="697">
        <f t="shared" si="15"/>
        <v>0</v>
      </c>
      <c r="BG141" s="697">
        <f t="shared" si="16"/>
        <v>0</v>
      </c>
      <c r="BH141" s="697">
        <f t="shared" si="17"/>
        <v>0</v>
      </c>
      <c r="BI141" s="697">
        <f t="shared" si="18"/>
        <v>0</v>
      </c>
      <c r="BJ141" s="621" t="s">
        <v>28</v>
      </c>
      <c r="BK141" s="697">
        <f t="shared" si="19"/>
        <v>0</v>
      </c>
      <c r="BL141" s="621" t="s">
        <v>60</v>
      </c>
      <c r="BM141" s="621" t="s">
        <v>2042</v>
      </c>
    </row>
    <row r="142" spans="2:65" s="834" customFormat="1" ht="16.5" customHeight="1">
      <c r="B142" s="686"/>
      <c r="C142" s="687" t="s">
        <v>81</v>
      </c>
      <c r="D142" s="687" t="s">
        <v>44</v>
      </c>
      <c r="E142" s="688" t="s">
        <v>482</v>
      </c>
      <c r="F142" s="689" t="s">
        <v>483</v>
      </c>
      <c r="G142" s="690" t="s">
        <v>76</v>
      </c>
      <c r="H142" s="691">
        <v>42</v>
      </c>
      <c r="I142" s="692"/>
      <c r="J142" s="692">
        <f t="shared" si="10"/>
        <v>0</v>
      </c>
      <c r="K142" s="689" t="s">
        <v>484</v>
      </c>
      <c r="L142" s="624"/>
      <c r="M142" s="693" t="s">
        <v>0</v>
      </c>
      <c r="N142" s="694" t="s">
        <v>17</v>
      </c>
      <c r="O142" s="695">
        <v>0.57799999999999996</v>
      </c>
      <c r="P142" s="695">
        <f t="shared" si="11"/>
        <v>24.276</v>
      </c>
      <c r="Q142" s="695">
        <v>4.0400000000000002E-3</v>
      </c>
      <c r="R142" s="695">
        <f t="shared" si="12"/>
        <v>0.16968</v>
      </c>
      <c r="S142" s="695">
        <v>0</v>
      </c>
      <c r="T142" s="696">
        <f t="shared" si="13"/>
        <v>0</v>
      </c>
      <c r="AR142" s="621" t="s">
        <v>60</v>
      </c>
      <c r="AT142" s="621" t="s">
        <v>44</v>
      </c>
      <c r="AU142" s="621" t="s">
        <v>29</v>
      </c>
      <c r="AY142" s="621" t="s">
        <v>43</v>
      </c>
      <c r="BE142" s="697">
        <f t="shared" si="14"/>
        <v>0</v>
      </c>
      <c r="BF142" s="697">
        <f t="shared" si="15"/>
        <v>0</v>
      </c>
      <c r="BG142" s="697">
        <f t="shared" si="16"/>
        <v>0</v>
      </c>
      <c r="BH142" s="697">
        <f t="shared" si="17"/>
        <v>0</v>
      </c>
      <c r="BI142" s="697">
        <f t="shared" si="18"/>
        <v>0</v>
      </c>
      <c r="BJ142" s="621" t="s">
        <v>28</v>
      </c>
      <c r="BK142" s="697">
        <f t="shared" si="19"/>
        <v>0</v>
      </c>
      <c r="BL142" s="621" t="s">
        <v>60</v>
      </c>
      <c r="BM142" s="621" t="s">
        <v>2043</v>
      </c>
    </row>
    <row r="143" spans="2:65" s="834" customFormat="1" ht="16.5" customHeight="1">
      <c r="B143" s="686"/>
      <c r="C143" s="687" t="s">
        <v>82</v>
      </c>
      <c r="D143" s="687" t="s">
        <v>44</v>
      </c>
      <c r="E143" s="688" t="s">
        <v>194</v>
      </c>
      <c r="F143" s="689" t="s">
        <v>195</v>
      </c>
      <c r="G143" s="690" t="s">
        <v>55</v>
      </c>
      <c r="H143" s="691">
        <v>4</v>
      </c>
      <c r="I143" s="692"/>
      <c r="J143" s="692">
        <f t="shared" si="10"/>
        <v>0</v>
      </c>
      <c r="K143" s="689" t="s">
        <v>481</v>
      </c>
      <c r="L143" s="624"/>
      <c r="M143" s="693" t="s">
        <v>0</v>
      </c>
      <c r="N143" s="694" t="s">
        <v>17</v>
      </c>
      <c r="O143" s="695">
        <v>0.36399999999999999</v>
      </c>
      <c r="P143" s="695">
        <f t="shared" si="11"/>
        <v>1.456</v>
      </c>
      <c r="Q143" s="695">
        <v>6.0000000000000002E-5</v>
      </c>
      <c r="R143" s="695">
        <f t="shared" si="12"/>
        <v>2.4000000000000001E-4</v>
      </c>
      <c r="S143" s="695">
        <v>0</v>
      </c>
      <c r="T143" s="696">
        <f t="shared" si="13"/>
        <v>0</v>
      </c>
      <c r="AR143" s="621" t="s">
        <v>60</v>
      </c>
      <c r="AT143" s="621" t="s">
        <v>44</v>
      </c>
      <c r="AU143" s="621" t="s">
        <v>29</v>
      </c>
      <c r="AY143" s="621" t="s">
        <v>43</v>
      </c>
      <c r="BE143" s="697">
        <f t="shared" si="14"/>
        <v>0</v>
      </c>
      <c r="BF143" s="697">
        <f t="shared" si="15"/>
        <v>0</v>
      </c>
      <c r="BG143" s="697">
        <f t="shared" si="16"/>
        <v>0</v>
      </c>
      <c r="BH143" s="697">
        <f t="shared" si="17"/>
        <v>0</v>
      </c>
      <c r="BI143" s="697">
        <f t="shared" si="18"/>
        <v>0</v>
      </c>
      <c r="BJ143" s="621" t="s">
        <v>28</v>
      </c>
      <c r="BK143" s="697">
        <f t="shared" si="19"/>
        <v>0</v>
      </c>
      <c r="BL143" s="621" t="s">
        <v>60</v>
      </c>
      <c r="BM143" s="621" t="s">
        <v>2044</v>
      </c>
    </row>
    <row r="144" spans="2:65" s="834" customFormat="1" ht="16.5" customHeight="1">
      <c r="B144" s="686"/>
      <c r="C144" s="687" t="s">
        <v>83</v>
      </c>
      <c r="D144" s="687" t="s">
        <v>44</v>
      </c>
      <c r="E144" s="688" t="s">
        <v>296</v>
      </c>
      <c r="F144" s="689" t="s">
        <v>297</v>
      </c>
      <c r="G144" s="690" t="s">
        <v>55</v>
      </c>
      <c r="H144" s="691">
        <v>2</v>
      </c>
      <c r="I144" s="692"/>
      <c r="J144" s="692">
        <f t="shared" si="10"/>
        <v>0</v>
      </c>
      <c r="K144" s="689" t="s">
        <v>485</v>
      </c>
      <c r="L144" s="624"/>
      <c r="M144" s="693" t="s">
        <v>0</v>
      </c>
      <c r="N144" s="694" t="s">
        <v>17</v>
      </c>
      <c r="O144" s="695">
        <v>0.42</v>
      </c>
      <c r="P144" s="695">
        <f t="shared" si="11"/>
        <v>0.84</v>
      </c>
      <c r="Q144" s="695">
        <v>2.4000000000000001E-4</v>
      </c>
      <c r="R144" s="695">
        <f t="shared" si="12"/>
        <v>4.8000000000000001E-4</v>
      </c>
      <c r="S144" s="695">
        <v>0</v>
      </c>
      <c r="T144" s="696">
        <f t="shared" si="13"/>
        <v>0</v>
      </c>
      <c r="AR144" s="621" t="s">
        <v>60</v>
      </c>
      <c r="AT144" s="621" t="s">
        <v>44</v>
      </c>
      <c r="AU144" s="621" t="s">
        <v>29</v>
      </c>
      <c r="AY144" s="621" t="s">
        <v>43</v>
      </c>
      <c r="BE144" s="697">
        <f t="shared" si="14"/>
        <v>0</v>
      </c>
      <c r="BF144" s="697">
        <f t="shared" si="15"/>
        <v>0</v>
      </c>
      <c r="BG144" s="697">
        <f t="shared" si="16"/>
        <v>0</v>
      </c>
      <c r="BH144" s="697">
        <f t="shared" si="17"/>
        <v>0</v>
      </c>
      <c r="BI144" s="697">
        <f t="shared" si="18"/>
        <v>0</v>
      </c>
      <c r="BJ144" s="621" t="s">
        <v>28</v>
      </c>
      <c r="BK144" s="697">
        <f t="shared" si="19"/>
        <v>0</v>
      </c>
      <c r="BL144" s="621" t="s">
        <v>60</v>
      </c>
      <c r="BM144" s="621" t="s">
        <v>2045</v>
      </c>
    </row>
    <row r="145" spans="2:65" s="834" customFormat="1" ht="16.5" customHeight="1">
      <c r="B145" s="686"/>
      <c r="C145" s="687" t="s">
        <v>84</v>
      </c>
      <c r="D145" s="687" t="s">
        <v>44</v>
      </c>
      <c r="E145" s="688" t="s">
        <v>196</v>
      </c>
      <c r="F145" s="689" t="s">
        <v>197</v>
      </c>
      <c r="G145" s="690" t="s">
        <v>76</v>
      </c>
      <c r="H145" s="691">
        <v>20</v>
      </c>
      <c r="I145" s="692"/>
      <c r="J145" s="692">
        <f t="shared" si="10"/>
        <v>0</v>
      </c>
      <c r="K145" s="689" t="s">
        <v>481</v>
      </c>
      <c r="L145" s="624"/>
      <c r="M145" s="693" t="s">
        <v>0</v>
      </c>
      <c r="N145" s="694" t="s">
        <v>17</v>
      </c>
      <c r="O145" s="695">
        <v>3.7999999999999999E-2</v>
      </c>
      <c r="P145" s="695">
        <f t="shared" si="11"/>
        <v>0.76</v>
      </c>
      <c r="Q145" s="695">
        <v>0</v>
      </c>
      <c r="R145" s="695">
        <f t="shared" si="12"/>
        <v>0</v>
      </c>
      <c r="S145" s="695">
        <v>0</v>
      </c>
      <c r="T145" s="696">
        <f t="shared" si="13"/>
        <v>0</v>
      </c>
      <c r="AR145" s="621" t="s">
        <v>60</v>
      </c>
      <c r="AT145" s="621" t="s">
        <v>44</v>
      </c>
      <c r="AU145" s="621" t="s">
        <v>29</v>
      </c>
      <c r="AY145" s="621" t="s">
        <v>43</v>
      </c>
      <c r="BE145" s="697">
        <f t="shared" si="14"/>
        <v>0</v>
      </c>
      <c r="BF145" s="697">
        <f t="shared" si="15"/>
        <v>0</v>
      </c>
      <c r="BG145" s="697">
        <f t="shared" si="16"/>
        <v>0</v>
      </c>
      <c r="BH145" s="697">
        <f t="shared" si="17"/>
        <v>0</v>
      </c>
      <c r="BI145" s="697">
        <f t="shared" si="18"/>
        <v>0</v>
      </c>
      <c r="BJ145" s="621" t="s">
        <v>28</v>
      </c>
      <c r="BK145" s="697">
        <f t="shared" si="19"/>
        <v>0</v>
      </c>
      <c r="BL145" s="621" t="s">
        <v>60</v>
      </c>
      <c r="BM145" s="621" t="s">
        <v>2046</v>
      </c>
    </row>
    <row r="146" spans="2:65" s="834" customFormat="1" ht="16.5" customHeight="1">
      <c r="B146" s="686"/>
      <c r="C146" s="687" t="s">
        <v>88</v>
      </c>
      <c r="D146" s="687" t="s">
        <v>44</v>
      </c>
      <c r="E146" s="688" t="s">
        <v>198</v>
      </c>
      <c r="F146" s="689" t="s">
        <v>199</v>
      </c>
      <c r="G146" s="690" t="s">
        <v>76</v>
      </c>
      <c r="H146" s="691">
        <v>8</v>
      </c>
      <c r="I146" s="692"/>
      <c r="J146" s="692">
        <f t="shared" si="10"/>
        <v>0</v>
      </c>
      <c r="K146" s="689" t="s">
        <v>481</v>
      </c>
      <c r="L146" s="624"/>
      <c r="M146" s="693" t="s">
        <v>0</v>
      </c>
      <c r="N146" s="694" t="s">
        <v>17</v>
      </c>
      <c r="O146" s="695">
        <v>4.5999999999999999E-2</v>
      </c>
      <c r="P146" s="695">
        <f t="shared" si="11"/>
        <v>0.36799999999999999</v>
      </c>
      <c r="Q146" s="695">
        <v>0</v>
      </c>
      <c r="R146" s="695">
        <f t="shared" si="12"/>
        <v>0</v>
      </c>
      <c r="S146" s="695">
        <v>0</v>
      </c>
      <c r="T146" s="696">
        <f t="shared" si="13"/>
        <v>0</v>
      </c>
      <c r="AR146" s="621" t="s">
        <v>60</v>
      </c>
      <c r="AT146" s="621" t="s">
        <v>44</v>
      </c>
      <c r="AU146" s="621" t="s">
        <v>29</v>
      </c>
      <c r="AY146" s="621" t="s">
        <v>43</v>
      </c>
      <c r="BE146" s="697">
        <f t="shared" si="14"/>
        <v>0</v>
      </c>
      <c r="BF146" s="697">
        <f t="shared" si="15"/>
        <v>0</v>
      </c>
      <c r="BG146" s="697">
        <f t="shared" si="16"/>
        <v>0</v>
      </c>
      <c r="BH146" s="697">
        <f t="shared" si="17"/>
        <v>0</v>
      </c>
      <c r="BI146" s="697">
        <f t="shared" si="18"/>
        <v>0</v>
      </c>
      <c r="BJ146" s="621" t="s">
        <v>28</v>
      </c>
      <c r="BK146" s="697">
        <f t="shared" si="19"/>
        <v>0</v>
      </c>
      <c r="BL146" s="621" t="s">
        <v>60</v>
      </c>
      <c r="BM146" s="621" t="s">
        <v>2047</v>
      </c>
    </row>
    <row r="147" spans="2:65" s="674" customFormat="1" ht="22.9" customHeight="1">
      <c r="B147" s="673"/>
      <c r="D147" s="675" t="s">
        <v>26</v>
      </c>
      <c r="E147" s="684" t="s">
        <v>486</v>
      </c>
      <c r="F147" s="684" t="s">
        <v>487</v>
      </c>
      <c r="J147" s="685">
        <f>BK147</f>
        <v>0</v>
      </c>
      <c r="L147" s="673"/>
      <c r="M147" s="678"/>
      <c r="N147" s="679"/>
      <c r="O147" s="679"/>
      <c r="P147" s="680">
        <f>SUM(P148:P170)</f>
        <v>15.679</v>
      </c>
      <c r="Q147" s="679"/>
      <c r="R147" s="680">
        <f>SUM(R148:R170)</f>
        <v>6.4770000000000008E-2</v>
      </c>
      <c r="S147" s="679"/>
      <c r="T147" s="681">
        <f>SUM(T148:T170)</f>
        <v>0</v>
      </c>
      <c r="AR147" s="675" t="s">
        <v>29</v>
      </c>
      <c r="AT147" s="682" t="s">
        <v>26</v>
      </c>
      <c r="AU147" s="682" t="s">
        <v>28</v>
      </c>
      <c r="AY147" s="675" t="s">
        <v>43</v>
      </c>
      <c r="BK147" s="683">
        <f>SUM(BK148:BK170)</f>
        <v>0</v>
      </c>
    </row>
    <row r="148" spans="2:65" s="834" customFormat="1" ht="16.5" customHeight="1">
      <c r="B148" s="686"/>
      <c r="C148" s="687" t="s">
        <v>89</v>
      </c>
      <c r="D148" s="687" t="s">
        <v>44</v>
      </c>
      <c r="E148" s="688" t="s">
        <v>200</v>
      </c>
      <c r="F148" s="689" t="s">
        <v>201</v>
      </c>
      <c r="G148" s="690" t="s">
        <v>55</v>
      </c>
      <c r="H148" s="691">
        <v>2</v>
      </c>
      <c r="I148" s="692"/>
      <c r="J148" s="692">
        <f t="shared" ref="J148:J170" si="20">ROUND(I148*H148,2)</f>
        <v>0</v>
      </c>
      <c r="K148" s="689" t="s">
        <v>0</v>
      </c>
      <c r="L148" s="624"/>
      <c r="M148" s="693" t="s">
        <v>0</v>
      </c>
      <c r="N148" s="694" t="s">
        <v>17</v>
      </c>
      <c r="O148" s="695">
        <v>0.216</v>
      </c>
      <c r="P148" s="695">
        <f t="shared" ref="P148:P170" si="21">O148*H148</f>
        <v>0.432</v>
      </c>
      <c r="Q148" s="695">
        <v>1.2E-4</v>
      </c>
      <c r="R148" s="695">
        <f t="shared" ref="R148:R170" si="22">Q148*H148</f>
        <v>2.4000000000000001E-4</v>
      </c>
      <c r="S148" s="695">
        <v>0</v>
      </c>
      <c r="T148" s="696">
        <f t="shared" ref="T148:T170" si="23">S148*H148</f>
        <v>0</v>
      </c>
      <c r="AR148" s="621" t="s">
        <v>60</v>
      </c>
      <c r="AT148" s="621" t="s">
        <v>44</v>
      </c>
      <c r="AU148" s="621" t="s">
        <v>29</v>
      </c>
      <c r="AY148" s="621" t="s">
        <v>43</v>
      </c>
      <c r="BE148" s="697">
        <f t="shared" ref="BE148:BE170" si="24">IF(N148="základní",J148,0)</f>
        <v>0</v>
      </c>
      <c r="BF148" s="697">
        <f t="shared" ref="BF148:BF170" si="25">IF(N148="snížená",J148,0)</f>
        <v>0</v>
      </c>
      <c r="BG148" s="697">
        <f t="shared" ref="BG148:BG170" si="26">IF(N148="zákl. přenesená",J148,0)</f>
        <v>0</v>
      </c>
      <c r="BH148" s="697">
        <f t="shared" ref="BH148:BH170" si="27">IF(N148="sníž. přenesená",J148,0)</f>
        <v>0</v>
      </c>
      <c r="BI148" s="697">
        <f t="shared" ref="BI148:BI170" si="28">IF(N148="nulová",J148,0)</f>
        <v>0</v>
      </c>
      <c r="BJ148" s="621" t="s">
        <v>28</v>
      </c>
      <c r="BK148" s="697">
        <f t="shared" ref="BK148:BK170" si="29">ROUND(I148*H148,2)</f>
        <v>0</v>
      </c>
      <c r="BL148" s="621" t="s">
        <v>60</v>
      </c>
      <c r="BM148" s="621" t="s">
        <v>2048</v>
      </c>
    </row>
    <row r="149" spans="2:65" s="834" customFormat="1" ht="16.5" customHeight="1">
      <c r="B149" s="686"/>
      <c r="C149" s="687" t="s">
        <v>90</v>
      </c>
      <c r="D149" s="687" t="s">
        <v>44</v>
      </c>
      <c r="E149" s="688" t="s">
        <v>202</v>
      </c>
      <c r="F149" s="689" t="s">
        <v>203</v>
      </c>
      <c r="G149" s="690" t="s">
        <v>55</v>
      </c>
      <c r="H149" s="691">
        <v>2</v>
      </c>
      <c r="I149" s="692"/>
      <c r="J149" s="692">
        <f t="shared" si="20"/>
        <v>0</v>
      </c>
      <c r="K149" s="689" t="s">
        <v>0</v>
      </c>
      <c r="L149" s="624"/>
      <c r="M149" s="693" t="s">
        <v>0</v>
      </c>
      <c r="N149" s="694" t="s">
        <v>17</v>
      </c>
      <c r="O149" s="695">
        <v>0.20599999999999999</v>
      </c>
      <c r="P149" s="695">
        <f t="shared" si="21"/>
        <v>0.41199999999999998</v>
      </c>
      <c r="Q149" s="695">
        <v>1.8000000000000001E-4</v>
      </c>
      <c r="R149" s="695">
        <f t="shared" si="22"/>
        <v>3.6000000000000002E-4</v>
      </c>
      <c r="S149" s="695">
        <v>0</v>
      </c>
      <c r="T149" s="696">
        <f t="shared" si="23"/>
        <v>0</v>
      </c>
      <c r="AR149" s="621" t="s">
        <v>60</v>
      </c>
      <c r="AT149" s="621" t="s">
        <v>44</v>
      </c>
      <c r="AU149" s="621" t="s">
        <v>29</v>
      </c>
      <c r="AY149" s="621" t="s">
        <v>43</v>
      </c>
      <c r="BE149" s="697">
        <f t="shared" si="24"/>
        <v>0</v>
      </c>
      <c r="BF149" s="697">
        <f t="shared" si="25"/>
        <v>0</v>
      </c>
      <c r="BG149" s="697">
        <f t="shared" si="26"/>
        <v>0</v>
      </c>
      <c r="BH149" s="697">
        <f t="shared" si="27"/>
        <v>0</v>
      </c>
      <c r="BI149" s="697">
        <f t="shared" si="28"/>
        <v>0</v>
      </c>
      <c r="BJ149" s="621" t="s">
        <v>28</v>
      </c>
      <c r="BK149" s="697">
        <f t="shared" si="29"/>
        <v>0</v>
      </c>
      <c r="BL149" s="621" t="s">
        <v>60</v>
      </c>
      <c r="BM149" s="621" t="s">
        <v>2049</v>
      </c>
    </row>
    <row r="150" spans="2:65" s="834" customFormat="1" ht="16.5" customHeight="1">
      <c r="B150" s="686"/>
      <c r="C150" s="687" t="s">
        <v>91</v>
      </c>
      <c r="D150" s="687" t="s">
        <v>44</v>
      </c>
      <c r="E150" s="688" t="s">
        <v>204</v>
      </c>
      <c r="F150" s="689" t="s">
        <v>205</v>
      </c>
      <c r="G150" s="690" t="s">
        <v>55</v>
      </c>
      <c r="H150" s="691">
        <v>1</v>
      </c>
      <c r="I150" s="692"/>
      <c r="J150" s="692">
        <f t="shared" si="20"/>
        <v>0</v>
      </c>
      <c r="K150" s="689" t="s">
        <v>0</v>
      </c>
      <c r="L150" s="624"/>
      <c r="M150" s="693" t="s">
        <v>0</v>
      </c>
      <c r="N150" s="694" t="s">
        <v>17</v>
      </c>
      <c r="O150" s="695">
        <v>0.20599999999999999</v>
      </c>
      <c r="P150" s="695">
        <f t="shared" si="21"/>
        <v>0.20599999999999999</v>
      </c>
      <c r="Q150" s="695">
        <v>1.8000000000000001E-4</v>
      </c>
      <c r="R150" s="695">
        <f t="shared" si="22"/>
        <v>1.8000000000000001E-4</v>
      </c>
      <c r="S150" s="695">
        <v>0</v>
      </c>
      <c r="T150" s="696">
        <f t="shared" si="23"/>
        <v>0</v>
      </c>
      <c r="AR150" s="621" t="s">
        <v>60</v>
      </c>
      <c r="AT150" s="621" t="s">
        <v>44</v>
      </c>
      <c r="AU150" s="621" t="s">
        <v>29</v>
      </c>
      <c r="AY150" s="621" t="s">
        <v>43</v>
      </c>
      <c r="BE150" s="697">
        <f t="shared" si="24"/>
        <v>0</v>
      </c>
      <c r="BF150" s="697">
        <f t="shared" si="25"/>
        <v>0</v>
      </c>
      <c r="BG150" s="697">
        <f t="shared" si="26"/>
        <v>0</v>
      </c>
      <c r="BH150" s="697">
        <f t="shared" si="27"/>
        <v>0</v>
      </c>
      <c r="BI150" s="697">
        <f t="shared" si="28"/>
        <v>0</v>
      </c>
      <c r="BJ150" s="621" t="s">
        <v>28</v>
      </c>
      <c r="BK150" s="697">
        <f t="shared" si="29"/>
        <v>0</v>
      </c>
      <c r="BL150" s="621" t="s">
        <v>60</v>
      </c>
      <c r="BM150" s="621" t="s">
        <v>2050</v>
      </c>
    </row>
    <row r="151" spans="2:65" s="834" customFormat="1" ht="16.5" customHeight="1">
      <c r="B151" s="686"/>
      <c r="C151" s="687" t="s">
        <v>92</v>
      </c>
      <c r="D151" s="687" t="s">
        <v>44</v>
      </c>
      <c r="E151" s="688" t="s">
        <v>298</v>
      </c>
      <c r="F151" s="689" t="s">
        <v>488</v>
      </c>
      <c r="G151" s="690" t="s">
        <v>55</v>
      </c>
      <c r="H151" s="691">
        <v>1</v>
      </c>
      <c r="I151" s="692"/>
      <c r="J151" s="692">
        <f t="shared" si="20"/>
        <v>0</v>
      </c>
      <c r="K151" s="689" t="s">
        <v>0</v>
      </c>
      <c r="L151" s="624"/>
      <c r="M151" s="693" t="s">
        <v>0</v>
      </c>
      <c r="N151" s="694" t="s">
        <v>17</v>
      </c>
      <c r="O151" s="695">
        <v>0.20599999999999999</v>
      </c>
      <c r="P151" s="695">
        <f t="shared" si="21"/>
        <v>0.20599999999999999</v>
      </c>
      <c r="Q151" s="695">
        <v>1.8000000000000001E-4</v>
      </c>
      <c r="R151" s="695">
        <f t="shared" si="22"/>
        <v>1.8000000000000001E-4</v>
      </c>
      <c r="S151" s="695">
        <v>0</v>
      </c>
      <c r="T151" s="696">
        <f t="shared" si="23"/>
        <v>0</v>
      </c>
      <c r="AR151" s="621" t="s">
        <v>60</v>
      </c>
      <c r="AT151" s="621" t="s">
        <v>44</v>
      </c>
      <c r="AU151" s="621" t="s">
        <v>29</v>
      </c>
      <c r="AY151" s="621" t="s">
        <v>43</v>
      </c>
      <c r="BE151" s="697">
        <f t="shared" si="24"/>
        <v>0</v>
      </c>
      <c r="BF151" s="697">
        <f t="shared" si="25"/>
        <v>0</v>
      </c>
      <c r="BG151" s="697">
        <f t="shared" si="26"/>
        <v>0</v>
      </c>
      <c r="BH151" s="697">
        <f t="shared" si="27"/>
        <v>0</v>
      </c>
      <c r="BI151" s="697">
        <f t="shared" si="28"/>
        <v>0</v>
      </c>
      <c r="BJ151" s="621" t="s">
        <v>28</v>
      </c>
      <c r="BK151" s="697">
        <f t="shared" si="29"/>
        <v>0</v>
      </c>
      <c r="BL151" s="621" t="s">
        <v>60</v>
      </c>
      <c r="BM151" s="621" t="s">
        <v>2051</v>
      </c>
    </row>
    <row r="152" spans="2:65" s="834" customFormat="1" ht="22.5" customHeight="1">
      <c r="B152" s="686"/>
      <c r="C152" s="687" t="s">
        <v>93</v>
      </c>
      <c r="D152" s="687" t="s">
        <v>44</v>
      </c>
      <c r="E152" s="688" t="s">
        <v>206</v>
      </c>
      <c r="F152" s="689" t="s">
        <v>207</v>
      </c>
      <c r="G152" s="690" t="s">
        <v>55</v>
      </c>
      <c r="H152" s="691">
        <v>-5</v>
      </c>
      <c r="I152" s="692"/>
      <c r="J152" s="692">
        <f t="shared" si="20"/>
        <v>0</v>
      </c>
      <c r="K152" s="689" t="s">
        <v>0</v>
      </c>
      <c r="L152" s="624"/>
      <c r="M152" s="693" t="s">
        <v>0</v>
      </c>
      <c r="N152" s="694" t="s">
        <v>17</v>
      </c>
      <c r="O152" s="695">
        <v>0.15</v>
      </c>
      <c r="P152" s="695">
        <f t="shared" si="21"/>
        <v>-0.75</v>
      </c>
      <c r="Q152" s="695">
        <v>2.9E-4</v>
      </c>
      <c r="R152" s="695">
        <f t="shared" si="22"/>
        <v>-1.4499999999999999E-3</v>
      </c>
      <c r="S152" s="695">
        <v>0</v>
      </c>
      <c r="T152" s="696">
        <f t="shared" si="23"/>
        <v>0</v>
      </c>
      <c r="AR152" s="621" t="s">
        <v>60</v>
      </c>
      <c r="AT152" s="621" t="s">
        <v>44</v>
      </c>
      <c r="AU152" s="621" t="s">
        <v>29</v>
      </c>
      <c r="AY152" s="621" t="s">
        <v>43</v>
      </c>
      <c r="BE152" s="697">
        <f t="shared" si="24"/>
        <v>0</v>
      </c>
      <c r="BF152" s="697">
        <f t="shared" si="25"/>
        <v>0</v>
      </c>
      <c r="BG152" s="697">
        <f t="shared" si="26"/>
        <v>0</v>
      </c>
      <c r="BH152" s="697">
        <f t="shared" si="27"/>
        <v>0</v>
      </c>
      <c r="BI152" s="697">
        <f t="shared" si="28"/>
        <v>0</v>
      </c>
      <c r="BJ152" s="621" t="s">
        <v>28</v>
      </c>
      <c r="BK152" s="697">
        <f t="shared" si="29"/>
        <v>0</v>
      </c>
      <c r="BL152" s="621" t="s">
        <v>60</v>
      </c>
      <c r="BM152" s="621" t="s">
        <v>2052</v>
      </c>
    </row>
    <row r="153" spans="2:65" s="834" customFormat="1" ht="16.5" customHeight="1">
      <c r="B153" s="686"/>
      <c r="C153" s="687" t="s">
        <v>95</v>
      </c>
      <c r="D153" s="687" t="s">
        <v>44</v>
      </c>
      <c r="E153" s="688" t="s">
        <v>208</v>
      </c>
      <c r="F153" s="689" t="s">
        <v>209</v>
      </c>
      <c r="G153" s="690" t="s">
        <v>55</v>
      </c>
      <c r="H153" s="691">
        <v>-5</v>
      </c>
      <c r="I153" s="692"/>
      <c r="J153" s="692">
        <f t="shared" si="20"/>
        <v>0</v>
      </c>
      <c r="K153" s="689" t="s">
        <v>0</v>
      </c>
      <c r="L153" s="624"/>
      <c r="M153" s="693" t="s">
        <v>0</v>
      </c>
      <c r="N153" s="694" t="s">
        <v>17</v>
      </c>
      <c r="O153" s="695">
        <v>3.5000000000000003E-2</v>
      </c>
      <c r="P153" s="695">
        <f t="shared" si="21"/>
        <v>-0.17500000000000002</v>
      </c>
      <c r="Q153" s="695">
        <v>1.4999999999999999E-4</v>
      </c>
      <c r="R153" s="695">
        <f t="shared" si="22"/>
        <v>-7.4999999999999991E-4</v>
      </c>
      <c r="S153" s="695">
        <v>0</v>
      </c>
      <c r="T153" s="696">
        <f t="shared" si="23"/>
        <v>0</v>
      </c>
      <c r="AR153" s="621" t="s">
        <v>60</v>
      </c>
      <c r="AT153" s="621" t="s">
        <v>44</v>
      </c>
      <c r="AU153" s="621" t="s">
        <v>29</v>
      </c>
      <c r="AY153" s="621" t="s">
        <v>43</v>
      </c>
      <c r="BE153" s="697">
        <f t="shared" si="24"/>
        <v>0</v>
      </c>
      <c r="BF153" s="697">
        <f t="shared" si="25"/>
        <v>0</v>
      </c>
      <c r="BG153" s="697">
        <f t="shared" si="26"/>
        <v>0</v>
      </c>
      <c r="BH153" s="697">
        <f t="shared" si="27"/>
        <v>0</v>
      </c>
      <c r="BI153" s="697">
        <f t="shared" si="28"/>
        <v>0</v>
      </c>
      <c r="BJ153" s="621" t="s">
        <v>28</v>
      </c>
      <c r="BK153" s="697">
        <f t="shared" si="29"/>
        <v>0</v>
      </c>
      <c r="BL153" s="621" t="s">
        <v>60</v>
      </c>
      <c r="BM153" s="621" t="s">
        <v>2053</v>
      </c>
    </row>
    <row r="154" spans="2:65" s="834" customFormat="1" ht="16.5" customHeight="1">
      <c r="B154" s="686"/>
      <c r="C154" s="687" t="s">
        <v>96</v>
      </c>
      <c r="D154" s="687" t="s">
        <v>44</v>
      </c>
      <c r="E154" s="688" t="s">
        <v>210</v>
      </c>
      <c r="F154" s="689" t="s">
        <v>211</v>
      </c>
      <c r="G154" s="690" t="s">
        <v>55</v>
      </c>
      <c r="H154" s="691">
        <v>-5</v>
      </c>
      <c r="I154" s="692"/>
      <c r="J154" s="692">
        <f t="shared" si="20"/>
        <v>0</v>
      </c>
      <c r="K154" s="689" t="s">
        <v>0</v>
      </c>
      <c r="L154" s="624"/>
      <c r="M154" s="693" t="s">
        <v>0</v>
      </c>
      <c r="N154" s="694" t="s">
        <v>17</v>
      </c>
      <c r="O154" s="695">
        <v>3.5000000000000003E-2</v>
      </c>
      <c r="P154" s="695">
        <f t="shared" si="21"/>
        <v>-0.17500000000000002</v>
      </c>
      <c r="Q154" s="695">
        <v>1.4999999999999999E-4</v>
      </c>
      <c r="R154" s="695">
        <f t="shared" si="22"/>
        <v>-7.4999999999999991E-4</v>
      </c>
      <c r="S154" s="695">
        <v>0</v>
      </c>
      <c r="T154" s="696">
        <f t="shared" si="23"/>
        <v>0</v>
      </c>
      <c r="AR154" s="621" t="s">
        <v>60</v>
      </c>
      <c r="AT154" s="621" t="s">
        <v>44</v>
      </c>
      <c r="AU154" s="621" t="s">
        <v>29</v>
      </c>
      <c r="AY154" s="621" t="s">
        <v>43</v>
      </c>
      <c r="BE154" s="697">
        <f t="shared" si="24"/>
        <v>0</v>
      </c>
      <c r="BF154" s="697">
        <f t="shared" si="25"/>
        <v>0</v>
      </c>
      <c r="BG154" s="697">
        <f t="shared" si="26"/>
        <v>0</v>
      </c>
      <c r="BH154" s="697">
        <f t="shared" si="27"/>
        <v>0</v>
      </c>
      <c r="BI154" s="697">
        <f t="shared" si="28"/>
        <v>0</v>
      </c>
      <c r="BJ154" s="621" t="s">
        <v>28</v>
      </c>
      <c r="BK154" s="697">
        <f t="shared" si="29"/>
        <v>0</v>
      </c>
      <c r="BL154" s="621" t="s">
        <v>60</v>
      </c>
      <c r="BM154" s="621" t="s">
        <v>2054</v>
      </c>
    </row>
    <row r="155" spans="2:65" s="834" customFormat="1" ht="16.5" customHeight="1">
      <c r="B155" s="686"/>
      <c r="C155" s="687" t="s">
        <v>97</v>
      </c>
      <c r="D155" s="687" t="s">
        <v>44</v>
      </c>
      <c r="E155" s="688" t="s">
        <v>212</v>
      </c>
      <c r="F155" s="689" t="s">
        <v>213</v>
      </c>
      <c r="G155" s="690" t="s">
        <v>55</v>
      </c>
      <c r="H155" s="691">
        <v>-5</v>
      </c>
      <c r="I155" s="692"/>
      <c r="J155" s="692">
        <f t="shared" si="20"/>
        <v>0</v>
      </c>
      <c r="K155" s="689" t="s">
        <v>0</v>
      </c>
      <c r="L155" s="624"/>
      <c r="M155" s="693" t="s">
        <v>0</v>
      </c>
      <c r="N155" s="694" t="s">
        <v>17</v>
      </c>
      <c r="O155" s="695">
        <v>3.5000000000000003E-2</v>
      </c>
      <c r="P155" s="695">
        <f t="shared" si="21"/>
        <v>-0.17500000000000002</v>
      </c>
      <c r="Q155" s="695">
        <v>1.2E-4</v>
      </c>
      <c r="R155" s="695">
        <f t="shared" si="22"/>
        <v>-6.0000000000000006E-4</v>
      </c>
      <c r="S155" s="695">
        <v>0</v>
      </c>
      <c r="T155" s="696">
        <f t="shared" si="23"/>
        <v>0</v>
      </c>
      <c r="AR155" s="621" t="s">
        <v>60</v>
      </c>
      <c r="AT155" s="621" t="s">
        <v>44</v>
      </c>
      <c r="AU155" s="621" t="s">
        <v>29</v>
      </c>
      <c r="AY155" s="621" t="s">
        <v>43</v>
      </c>
      <c r="BE155" s="697">
        <f t="shared" si="24"/>
        <v>0</v>
      </c>
      <c r="BF155" s="697">
        <f t="shared" si="25"/>
        <v>0</v>
      </c>
      <c r="BG155" s="697">
        <f t="shared" si="26"/>
        <v>0</v>
      </c>
      <c r="BH155" s="697">
        <f t="shared" si="27"/>
        <v>0</v>
      </c>
      <c r="BI155" s="697">
        <f t="shared" si="28"/>
        <v>0</v>
      </c>
      <c r="BJ155" s="621" t="s">
        <v>28</v>
      </c>
      <c r="BK155" s="697">
        <f t="shared" si="29"/>
        <v>0</v>
      </c>
      <c r="BL155" s="621" t="s">
        <v>60</v>
      </c>
      <c r="BM155" s="621" t="s">
        <v>2055</v>
      </c>
    </row>
    <row r="156" spans="2:65" s="834" customFormat="1" ht="16.5" customHeight="1">
      <c r="B156" s="686"/>
      <c r="C156" s="687" t="s">
        <v>98</v>
      </c>
      <c r="D156" s="687" t="s">
        <v>44</v>
      </c>
      <c r="E156" s="688" t="s">
        <v>214</v>
      </c>
      <c r="F156" s="689" t="s">
        <v>489</v>
      </c>
      <c r="G156" s="690" t="s">
        <v>55</v>
      </c>
      <c r="H156" s="691">
        <v>2</v>
      </c>
      <c r="I156" s="692"/>
      <c r="J156" s="692">
        <f t="shared" si="20"/>
        <v>0</v>
      </c>
      <c r="K156" s="689" t="s">
        <v>0</v>
      </c>
      <c r="L156" s="624"/>
      <c r="M156" s="693" t="s">
        <v>0</v>
      </c>
      <c r="N156" s="694" t="s">
        <v>17</v>
      </c>
      <c r="O156" s="695">
        <v>0.745</v>
      </c>
      <c r="P156" s="695">
        <f t="shared" si="21"/>
        <v>1.49</v>
      </c>
      <c r="Q156" s="695">
        <v>3.2499999999999999E-3</v>
      </c>
      <c r="R156" s="695">
        <f t="shared" si="22"/>
        <v>6.4999999999999997E-3</v>
      </c>
      <c r="S156" s="695">
        <v>0</v>
      </c>
      <c r="T156" s="696">
        <f t="shared" si="23"/>
        <v>0</v>
      </c>
      <c r="AR156" s="621" t="s">
        <v>60</v>
      </c>
      <c r="AT156" s="621" t="s">
        <v>44</v>
      </c>
      <c r="AU156" s="621" t="s">
        <v>29</v>
      </c>
      <c r="AY156" s="621" t="s">
        <v>43</v>
      </c>
      <c r="BE156" s="697">
        <f t="shared" si="24"/>
        <v>0</v>
      </c>
      <c r="BF156" s="697">
        <f t="shared" si="25"/>
        <v>0</v>
      </c>
      <c r="BG156" s="697">
        <f t="shared" si="26"/>
        <v>0</v>
      </c>
      <c r="BH156" s="697">
        <f t="shared" si="27"/>
        <v>0</v>
      </c>
      <c r="BI156" s="697">
        <f t="shared" si="28"/>
        <v>0</v>
      </c>
      <c r="BJ156" s="621" t="s">
        <v>28</v>
      </c>
      <c r="BK156" s="697">
        <f t="shared" si="29"/>
        <v>0</v>
      </c>
      <c r="BL156" s="621" t="s">
        <v>60</v>
      </c>
      <c r="BM156" s="621" t="s">
        <v>2056</v>
      </c>
    </row>
    <row r="157" spans="2:65" s="834" customFormat="1" ht="16.5" customHeight="1">
      <c r="B157" s="686"/>
      <c r="C157" s="687" t="s">
        <v>99</v>
      </c>
      <c r="D157" s="687" t="s">
        <v>44</v>
      </c>
      <c r="E157" s="688" t="s">
        <v>215</v>
      </c>
      <c r="F157" s="689" t="s">
        <v>490</v>
      </c>
      <c r="G157" s="690" t="s">
        <v>55</v>
      </c>
      <c r="H157" s="691">
        <v>1</v>
      </c>
      <c r="I157" s="692"/>
      <c r="J157" s="692">
        <f t="shared" si="20"/>
        <v>0</v>
      </c>
      <c r="K157" s="689" t="s">
        <v>0</v>
      </c>
      <c r="L157" s="624"/>
      <c r="M157" s="693" t="s">
        <v>0</v>
      </c>
      <c r="N157" s="694" t="s">
        <v>17</v>
      </c>
      <c r="O157" s="695">
        <v>0.745</v>
      </c>
      <c r="P157" s="695">
        <f t="shared" si="21"/>
        <v>0.745</v>
      </c>
      <c r="Q157" s="695">
        <v>3.2499999999999999E-3</v>
      </c>
      <c r="R157" s="695">
        <f t="shared" si="22"/>
        <v>3.2499999999999999E-3</v>
      </c>
      <c r="S157" s="695">
        <v>0</v>
      </c>
      <c r="T157" s="696">
        <f t="shared" si="23"/>
        <v>0</v>
      </c>
      <c r="AR157" s="621" t="s">
        <v>60</v>
      </c>
      <c r="AT157" s="621" t="s">
        <v>44</v>
      </c>
      <c r="AU157" s="621" t="s">
        <v>29</v>
      </c>
      <c r="AY157" s="621" t="s">
        <v>43</v>
      </c>
      <c r="BE157" s="697">
        <f t="shared" si="24"/>
        <v>0</v>
      </c>
      <c r="BF157" s="697">
        <f t="shared" si="25"/>
        <v>0</v>
      </c>
      <c r="BG157" s="697">
        <f t="shared" si="26"/>
        <v>0</v>
      </c>
      <c r="BH157" s="697">
        <f t="shared" si="27"/>
        <v>0</v>
      </c>
      <c r="BI157" s="697">
        <f t="shared" si="28"/>
        <v>0</v>
      </c>
      <c r="BJ157" s="621" t="s">
        <v>28</v>
      </c>
      <c r="BK157" s="697">
        <f t="shared" si="29"/>
        <v>0</v>
      </c>
      <c r="BL157" s="621" t="s">
        <v>60</v>
      </c>
      <c r="BM157" s="621" t="s">
        <v>2057</v>
      </c>
    </row>
    <row r="158" spans="2:65" s="834" customFormat="1" ht="16.5" customHeight="1">
      <c r="B158" s="686"/>
      <c r="C158" s="687" t="s">
        <v>100</v>
      </c>
      <c r="D158" s="687" t="s">
        <v>44</v>
      </c>
      <c r="E158" s="688" t="s">
        <v>491</v>
      </c>
      <c r="F158" s="689" t="s">
        <v>492</v>
      </c>
      <c r="G158" s="690" t="s">
        <v>55</v>
      </c>
      <c r="H158" s="691">
        <v>1</v>
      </c>
      <c r="I158" s="692"/>
      <c r="J158" s="692">
        <f t="shared" si="20"/>
        <v>0</v>
      </c>
      <c r="K158" s="689" t="s">
        <v>0</v>
      </c>
      <c r="L158" s="624"/>
      <c r="M158" s="693" t="s">
        <v>0</v>
      </c>
      <c r="N158" s="694" t="s">
        <v>17</v>
      </c>
      <c r="O158" s="695">
        <v>0.745</v>
      </c>
      <c r="P158" s="695">
        <f t="shared" si="21"/>
        <v>0.745</v>
      </c>
      <c r="Q158" s="695">
        <v>3.2499999999999999E-3</v>
      </c>
      <c r="R158" s="695">
        <f t="shared" si="22"/>
        <v>3.2499999999999999E-3</v>
      </c>
      <c r="S158" s="695">
        <v>0</v>
      </c>
      <c r="T158" s="696">
        <f t="shared" si="23"/>
        <v>0</v>
      </c>
      <c r="AR158" s="621" t="s">
        <v>60</v>
      </c>
      <c r="AT158" s="621" t="s">
        <v>44</v>
      </c>
      <c r="AU158" s="621" t="s">
        <v>29</v>
      </c>
      <c r="AY158" s="621" t="s">
        <v>43</v>
      </c>
      <c r="BE158" s="697">
        <f t="shared" si="24"/>
        <v>0</v>
      </c>
      <c r="BF158" s="697">
        <f t="shared" si="25"/>
        <v>0</v>
      </c>
      <c r="BG158" s="697">
        <f t="shared" si="26"/>
        <v>0</v>
      </c>
      <c r="BH158" s="697">
        <f t="shared" si="27"/>
        <v>0</v>
      </c>
      <c r="BI158" s="697">
        <f t="shared" si="28"/>
        <v>0</v>
      </c>
      <c r="BJ158" s="621" t="s">
        <v>28</v>
      </c>
      <c r="BK158" s="697">
        <f t="shared" si="29"/>
        <v>0</v>
      </c>
      <c r="BL158" s="621" t="s">
        <v>60</v>
      </c>
      <c r="BM158" s="621" t="s">
        <v>2058</v>
      </c>
    </row>
    <row r="159" spans="2:65" s="834" customFormat="1" ht="16.5" customHeight="1">
      <c r="B159" s="686"/>
      <c r="C159" s="687" t="s">
        <v>101</v>
      </c>
      <c r="D159" s="687" t="s">
        <v>44</v>
      </c>
      <c r="E159" s="688" t="s">
        <v>216</v>
      </c>
      <c r="F159" s="689" t="s">
        <v>217</v>
      </c>
      <c r="G159" s="690" t="s">
        <v>55</v>
      </c>
      <c r="H159" s="691">
        <v>2</v>
      </c>
      <c r="I159" s="692"/>
      <c r="J159" s="692">
        <f t="shared" si="20"/>
        <v>0</v>
      </c>
      <c r="K159" s="689" t="s">
        <v>481</v>
      </c>
      <c r="L159" s="624"/>
      <c r="M159" s="693" t="s">
        <v>0</v>
      </c>
      <c r="N159" s="694" t="s">
        <v>17</v>
      </c>
      <c r="O159" s="695">
        <v>0.124</v>
      </c>
      <c r="P159" s="695">
        <f t="shared" si="21"/>
        <v>0.248</v>
      </c>
      <c r="Q159" s="695">
        <v>7.6000000000000004E-4</v>
      </c>
      <c r="R159" s="695">
        <f t="shared" si="22"/>
        <v>1.5200000000000001E-3</v>
      </c>
      <c r="S159" s="695">
        <v>0</v>
      </c>
      <c r="T159" s="696">
        <f t="shared" si="23"/>
        <v>0</v>
      </c>
      <c r="AR159" s="621" t="s">
        <v>60</v>
      </c>
      <c r="AT159" s="621" t="s">
        <v>44</v>
      </c>
      <c r="AU159" s="621" t="s">
        <v>29</v>
      </c>
      <c r="AY159" s="621" t="s">
        <v>43</v>
      </c>
      <c r="BE159" s="697">
        <f t="shared" si="24"/>
        <v>0</v>
      </c>
      <c r="BF159" s="697">
        <f t="shared" si="25"/>
        <v>0</v>
      </c>
      <c r="BG159" s="697">
        <f t="shared" si="26"/>
        <v>0</v>
      </c>
      <c r="BH159" s="697">
        <f t="shared" si="27"/>
        <v>0</v>
      </c>
      <c r="BI159" s="697">
        <f t="shared" si="28"/>
        <v>0</v>
      </c>
      <c r="BJ159" s="621" t="s">
        <v>28</v>
      </c>
      <c r="BK159" s="697">
        <f t="shared" si="29"/>
        <v>0</v>
      </c>
      <c r="BL159" s="621" t="s">
        <v>60</v>
      </c>
      <c r="BM159" s="621" t="s">
        <v>2059</v>
      </c>
    </row>
    <row r="160" spans="2:65" s="834" customFormat="1" ht="16.5" customHeight="1">
      <c r="B160" s="686"/>
      <c r="C160" s="687" t="s">
        <v>102</v>
      </c>
      <c r="D160" s="687" t="s">
        <v>44</v>
      </c>
      <c r="E160" s="688" t="s">
        <v>493</v>
      </c>
      <c r="F160" s="689" t="s">
        <v>494</v>
      </c>
      <c r="G160" s="690" t="s">
        <v>55</v>
      </c>
      <c r="H160" s="691">
        <v>2</v>
      </c>
      <c r="I160" s="692"/>
      <c r="J160" s="692">
        <f t="shared" si="20"/>
        <v>0</v>
      </c>
      <c r="K160" s="689" t="s">
        <v>481</v>
      </c>
      <c r="L160" s="624"/>
      <c r="M160" s="693" t="s">
        <v>0</v>
      </c>
      <c r="N160" s="694" t="s">
        <v>17</v>
      </c>
      <c r="O160" s="695">
        <v>0.14599999999999999</v>
      </c>
      <c r="P160" s="695">
        <f t="shared" si="21"/>
        <v>0.29199999999999998</v>
      </c>
      <c r="Q160" s="695">
        <v>1.82E-3</v>
      </c>
      <c r="R160" s="695">
        <f t="shared" si="22"/>
        <v>3.64E-3</v>
      </c>
      <c r="S160" s="695">
        <v>0</v>
      </c>
      <c r="T160" s="696">
        <f t="shared" si="23"/>
        <v>0</v>
      </c>
      <c r="AR160" s="621" t="s">
        <v>60</v>
      </c>
      <c r="AT160" s="621" t="s">
        <v>44</v>
      </c>
      <c r="AU160" s="621" t="s">
        <v>29</v>
      </c>
      <c r="AY160" s="621" t="s">
        <v>43</v>
      </c>
      <c r="BE160" s="697">
        <f t="shared" si="24"/>
        <v>0</v>
      </c>
      <c r="BF160" s="697">
        <f t="shared" si="25"/>
        <v>0</v>
      </c>
      <c r="BG160" s="697">
        <f t="shared" si="26"/>
        <v>0</v>
      </c>
      <c r="BH160" s="697">
        <f t="shared" si="27"/>
        <v>0</v>
      </c>
      <c r="BI160" s="697">
        <f t="shared" si="28"/>
        <v>0</v>
      </c>
      <c r="BJ160" s="621" t="s">
        <v>28</v>
      </c>
      <c r="BK160" s="697">
        <f t="shared" si="29"/>
        <v>0</v>
      </c>
      <c r="BL160" s="621" t="s">
        <v>60</v>
      </c>
      <c r="BM160" s="621" t="s">
        <v>2060</v>
      </c>
    </row>
    <row r="161" spans="2:65" s="834" customFormat="1" ht="16.5" customHeight="1">
      <c r="B161" s="686"/>
      <c r="C161" s="687" t="s">
        <v>103</v>
      </c>
      <c r="D161" s="687" t="s">
        <v>44</v>
      </c>
      <c r="E161" s="688" t="s">
        <v>218</v>
      </c>
      <c r="F161" s="689" t="s">
        <v>219</v>
      </c>
      <c r="G161" s="690" t="s">
        <v>55</v>
      </c>
      <c r="H161" s="691">
        <v>10</v>
      </c>
      <c r="I161" s="692"/>
      <c r="J161" s="692">
        <f t="shared" si="20"/>
        <v>0</v>
      </c>
      <c r="K161" s="689" t="s">
        <v>481</v>
      </c>
      <c r="L161" s="624"/>
      <c r="M161" s="693" t="s">
        <v>0</v>
      </c>
      <c r="N161" s="694" t="s">
        <v>17</v>
      </c>
      <c r="O161" s="695">
        <v>8.2000000000000003E-2</v>
      </c>
      <c r="P161" s="695">
        <f t="shared" si="21"/>
        <v>0.82000000000000006</v>
      </c>
      <c r="Q161" s="695">
        <v>2.2000000000000001E-4</v>
      </c>
      <c r="R161" s="695">
        <f t="shared" si="22"/>
        <v>2.2000000000000001E-3</v>
      </c>
      <c r="S161" s="695">
        <v>0</v>
      </c>
      <c r="T161" s="696">
        <f t="shared" si="23"/>
        <v>0</v>
      </c>
      <c r="AR161" s="621" t="s">
        <v>60</v>
      </c>
      <c r="AT161" s="621" t="s">
        <v>44</v>
      </c>
      <c r="AU161" s="621" t="s">
        <v>29</v>
      </c>
      <c r="AY161" s="621" t="s">
        <v>43</v>
      </c>
      <c r="BE161" s="697">
        <f t="shared" si="24"/>
        <v>0</v>
      </c>
      <c r="BF161" s="697">
        <f t="shared" si="25"/>
        <v>0</v>
      </c>
      <c r="BG161" s="697">
        <f t="shared" si="26"/>
        <v>0</v>
      </c>
      <c r="BH161" s="697">
        <f t="shared" si="27"/>
        <v>0</v>
      </c>
      <c r="BI161" s="697">
        <f t="shared" si="28"/>
        <v>0</v>
      </c>
      <c r="BJ161" s="621" t="s">
        <v>28</v>
      </c>
      <c r="BK161" s="697">
        <f t="shared" si="29"/>
        <v>0</v>
      </c>
      <c r="BL161" s="621" t="s">
        <v>60</v>
      </c>
      <c r="BM161" s="621" t="s">
        <v>2061</v>
      </c>
    </row>
    <row r="162" spans="2:65" s="834" customFormat="1" ht="16.5" customHeight="1">
      <c r="B162" s="686"/>
      <c r="C162" s="687" t="s">
        <v>104</v>
      </c>
      <c r="D162" s="687" t="s">
        <v>44</v>
      </c>
      <c r="E162" s="688" t="s">
        <v>220</v>
      </c>
      <c r="F162" s="689" t="s">
        <v>221</v>
      </c>
      <c r="G162" s="690" t="s">
        <v>55</v>
      </c>
      <c r="H162" s="691">
        <v>1</v>
      </c>
      <c r="I162" s="692"/>
      <c r="J162" s="692">
        <f t="shared" si="20"/>
        <v>0</v>
      </c>
      <c r="K162" s="689" t="s">
        <v>481</v>
      </c>
      <c r="L162" s="624"/>
      <c r="M162" s="693" t="s">
        <v>0</v>
      </c>
      <c r="N162" s="694" t="s">
        <v>17</v>
      </c>
      <c r="O162" s="695">
        <v>0.26800000000000002</v>
      </c>
      <c r="P162" s="695">
        <f t="shared" si="21"/>
        <v>0.26800000000000002</v>
      </c>
      <c r="Q162" s="695">
        <v>1.24E-3</v>
      </c>
      <c r="R162" s="695">
        <f t="shared" si="22"/>
        <v>1.24E-3</v>
      </c>
      <c r="S162" s="695">
        <v>0</v>
      </c>
      <c r="T162" s="696">
        <f t="shared" si="23"/>
        <v>0</v>
      </c>
      <c r="AR162" s="621" t="s">
        <v>60</v>
      </c>
      <c r="AT162" s="621" t="s">
        <v>44</v>
      </c>
      <c r="AU162" s="621" t="s">
        <v>29</v>
      </c>
      <c r="AY162" s="621" t="s">
        <v>43</v>
      </c>
      <c r="BE162" s="697">
        <f t="shared" si="24"/>
        <v>0</v>
      </c>
      <c r="BF162" s="697">
        <f t="shared" si="25"/>
        <v>0</v>
      </c>
      <c r="BG162" s="697">
        <f t="shared" si="26"/>
        <v>0</v>
      </c>
      <c r="BH162" s="697">
        <f t="shared" si="27"/>
        <v>0</v>
      </c>
      <c r="BI162" s="697">
        <f t="shared" si="28"/>
        <v>0</v>
      </c>
      <c r="BJ162" s="621" t="s">
        <v>28</v>
      </c>
      <c r="BK162" s="697">
        <f t="shared" si="29"/>
        <v>0</v>
      </c>
      <c r="BL162" s="621" t="s">
        <v>60</v>
      </c>
      <c r="BM162" s="621" t="s">
        <v>2062</v>
      </c>
    </row>
    <row r="163" spans="2:65" s="834" customFormat="1" ht="16.5" customHeight="1">
      <c r="B163" s="686"/>
      <c r="C163" s="687" t="s">
        <v>105</v>
      </c>
      <c r="D163" s="687" t="s">
        <v>44</v>
      </c>
      <c r="E163" s="688" t="s">
        <v>495</v>
      </c>
      <c r="F163" s="689" t="s">
        <v>496</v>
      </c>
      <c r="G163" s="690" t="s">
        <v>55</v>
      </c>
      <c r="H163" s="691">
        <v>1</v>
      </c>
      <c r="I163" s="692"/>
      <c r="J163" s="692">
        <f t="shared" si="20"/>
        <v>0</v>
      </c>
      <c r="K163" s="689" t="s">
        <v>481</v>
      </c>
      <c r="L163" s="624"/>
      <c r="M163" s="693" t="s">
        <v>0</v>
      </c>
      <c r="N163" s="694" t="s">
        <v>17</v>
      </c>
      <c r="O163" s="695">
        <v>0.53600000000000003</v>
      </c>
      <c r="P163" s="695">
        <f t="shared" si="21"/>
        <v>0.53600000000000003</v>
      </c>
      <c r="Q163" s="695">
        <v>3.6099999999999999E-3</v>
      </c>
      <c r="R163" s="695">
        <f t="shared" si="22"/>
        <v>3.6099999999999999E-3</v>
      </c>
      <c r="S163" s="695">
        <v>0</v>
      </c>
      <c r="T163" s="696">
        <f t="shared" si="23"/>
        <v>0</v>
      </c>
      <c r="AR163" s="621" t="s">
        <v>60</v>
      </c>
      <c r="AT163" s="621" t="s">
        <v>44</v>
      </c>
      <c r="AU163" s="621" t="s">
        <v>29</v>
      </c>
      <c r="AY163" s="621" t="s">
        <v>43</v>
      </c>
      <c r="BE163" s="697">
        <f t="shared" si="24"/>
        <v>0</v>
      </c>
      <c r="BF163" s="697">
        <f t="shared" si="25"/>
        <v>0</v>
      </c>
      <c r="BG163" s="697">
        <f t="shared" si="26"/>
        <v>0</v>
      </c>
      <c r="BH163" s="697">
        <f t="shared" si="27"/>
        <v>0</v>
      </c>
      <c r="BI163" s="697">
        <f t="shared" si="28"/>
        <v>0</v>
      </c>
      <c r="BJ163" s="621" t="s">
        <v>28</v>
      </c>
      <c r="BK163" s="697">
        <f t="shared" si="29"/>
        <v>0</v>
      </c>
      <c r="BL163" s="621" t="s">
        <v>60</v>
      </c>
      <c r="BM163" s="621" t="s">
        <v>2063</v>
      </c>
    </row>
    <row r="164" spans="2:65" s="834" customFormat="1" ht="16.5" customHeight="1">
      <c r="B164" s="686"/>
      <c r="C164" s="687" t="s">
        <v>107</v>
      </c>
      <c r="D164" s="687" t="s">
        <v>44</v>
      </c>
      <c r="E164" s="688" t="s">
        <v>222</v>
      </c>
      <c r="F164" s="689" t="s">
        <v>223</v>
      </c>
      <c r="G164" s="690" t="s">
        <v>55</v>
      </c>
      <c r="H164" s="691">
        <v>3</v>
      </c>
      <c r="I164" s="692"/>
      <c r="J164" s="692">
        <f t="shared" si="20"/>
        <v>0</v>
      </c>
      <c r="K164" s="689" t="s">
        <v>481</v>
      </c>
      <c r="L164" s="624"/>
      <c r="M164" s="693" t="s">
        <v>0</v>
      </c>
      <c r="N164" s="694" t="s">
        <v>17</v>
      </c>
      <c r="O164" s="695">
        <v>0.16</v>
      </c>
      <c r="P164" s="695">
        <f t="shared" si="21"/>
        <v>0.48</v>
      </c>
      <c r="Q164" s="695">
        <v>2.3000000000000001E-4</v>
      </c>
      <c r="R164" s="695">
        <f t="shared" si="22"/>
        <v>6.9000000000000008E-4</v>
      </c>
      <c r="S164" s="695">
        <v>0</v>
      </c>
      <c r="T164" s="696">
        <f t="shared" si="23"/>
        <v>0</v>
      </c>
      <c r="AR164" s="621" t="s">
        <v>60</v>
      </c>
      <c r="AT164" s="621" t="s">
        <v>44</v>
      </c>
      <c r="AU164" s="621" t="s">
        <v>29</v>
      </c>
      <c r="AY164" s="621" t="s">
        <v>43</v>
      </c>
      <c r="BE164" s="697">
        <f t="shared" si="24"/>
        <v>0</v>
      </c>
      <c r="BF164" s="697">
        <f t="shared" si="25"/>
        <v>0</v>
      </c>
      <c r="BG164" s="697">
        <f t="shared" si="26"/>
        <v>0</v>
      </c>
      <c r="BH164" s="697">
        <f t="shared" si="27"/>
        <v>0</v>
      </c>
      <c r="BI164" s="697">
        <f t="shared" si="28"/>
        <v>0</v>
      </c>
      <c r="BJ164" s="621" t="s">
        <v>28</v>
      </c>
      <c r="BK164" s="697">
        <f t="shared" si="29"/>
        <v>0</v>
      </c>
      <c r="BL164" s="621" t="s">
        <v>60</v>
      </c>
      <c r="BM164" s="621" t="s">
        <v>2064</v>
      </c>
    </row>
    <row r="165" spans="2:65" s="834" customFormat="1" ht="16.5" customHeight="1">
      <c r="B165" s="686"/>
      <c r="C165" s="687" t="s">
        <v>108</v>
      </c>
      <c r="D165" s="687" t="s">
        <v>44</v>
      </c>
      <c r="E165" s="688" t="s">
        <v>224</v>
      </c>
      <c r="F165" s="689" t="s">
        <v>225</v>
      </c>
      <c r="G165" s="690" t="s">
        <v>55</v>
      </c>
      <c r="H165" s="691">
        <v>3</v>
      </c>
      <c r="I165" s="692"/>
      <c r="J165" s="692">
        <f t="shared" si="20"/>
        <v>0</v>
      </c>
      <c r="K165" s="689" t="s">
        <v>481</v>
      </c>
      <c r="L165" s="624"/>
      <c r="M165" s="693" t="s">
        <v>0</v>
      </c>
      <c r="N165" s="694" t="s">
        <v>17</v>
      </c>
      <c r="O165" s="695">
        <v>0.26</v>
      </c>
      <c r="P165" s="695">
        <f t="shared" si="21"/>
        <v>0.78</v>
      </c>
      <c r="Q165" s="695">
        <v>7.6000000000000004E-4</v>
      </c>
      <c r="R165" s="695">
        <f t="shared" si="22"/>
        <v>2.2799999999999999E-3</v>
      </c>
      <c r="S165" s="695">
        <v>0</v>
      </c>
      <c r="T165" s="696">
        <f t="shared" si="23"/>
        <v>0</v>
      </c>
      <c r="AR165" s="621" t="s">
        <v>60</v>
      </c>
      <c r="AT165" s="621" t="s">
        <v>44</v>
      </c>
      <c r="AU165" s="621" t="s">
        <v>29</v>
      </c>
      <c r="AY165" s="621" t="s">
        <v>43</v>
      </c>
      <c r="BE165" s="697">
        <f t="shared" si="24"/>
        <v>0</v>
      </c>
      <c r="BF165" s="697">
        <f t="shared" si="25"/>
        <v>0</v>
      </c>
      <c r="BG165" s="697">
        <f t="shared" si="26"/>
        <v>0</v>
      </c>
      <c r="BH165" s="697">
        <f t="shared" si="27"/>
        <v>0</v>
      </c>
      <c r="BI165" s="697">
        <f t="shared" si="28"/>
        <v>0</v>
      </c>
      <c r="BJ165" s="621" t="s">
        <v>28</v>
      </c>
      <c r="BK165" s="697">
        <f t="shared" si="29"/>
        <v>0</v>
      </c>
      <c r="BL165" s="621" t="s">
        <v>60</v>
      </c>
      <c r="BM165" s="621" t="s">
        <v>2065</v>
      </c>
    </row>
    <row r="166" spans="2:65" s="834" customFormat="1" ht="16.5" customHeight="1">
      <c r="B166" s="686"/>
      <c r="C166" s="687" t="s">
        <v>109</v>
      </c>
      <c r="D166" s="687" t="s">
        <v>44</v>
      </c>
      <c r="E166" s="688" t="s">
        <v>226</v>
      </c>
      <c r="F166" s="689" t="s">
        <v>227</v>
      </c>
      <c r="G166" s="690" t="s">
        <v>55</v>
      </c>
      <c r="H166" s="691">
        <v>-1</v>
      </c>
      <c r="I166" s="692"/>
      <c r="J166" s="692">
        <f t="shared" si="20"/>
        <v>0</v>
      </c>
      <c r="K166" s="689" t="s">
        <v>481</v>
      </c>
      <c r="L166" s="624"/>
      <c r="M166" s="693" t="s">
        <v>0</v>
      </c>
      <c r="N166" s="694" t="s">
        <v>17</v>
      </c>
      <c r="O166" s="695">
        <v>0.41</v>
      </c>
      <c r="P166" s="695">
        <f t="shared" si="21"/>
        <v>-0.41</v>
      </c>
      <c r="Q166" s="695">
        <v>1.8600000000000001E-3</v>
      </c>
      <c r="R166" s="695">
        <f t="shared" si="22"/>
        <v>-1.8600000000000001E-3</v>
      </c>
      <c r="S166" s="695">
        <v>0</v>
      </c>
      <c r="T166" s="696">
        <f t="shared" si="23"/>
        <v>0</v>
      </c>
      <c r="AR166" s="621" t="s">
        <v>60</v>
      </c>
      <c r="AT166" s="621" t="s">
        <v>44</v>
      </c>
      <c r="AU166" s="621" t="s">
        <v>29</v>
      </c>
      <c r="AY166" s="621" t="s">
        <v>43</v>
      </c>
      <c r="BE166" s="697">
        <f t="shared" si="24"/>
        <v>0</v>
      </c>
      <c r="BF166" s="697">
        <f t="shared" si="25"/>
        <v>0</v>
      </c>
      <c r="BG166" s="697">
        <f t="shared" si="26"/>
        <v>0</v>
      </c>
      <c r="BH166" s="697">
        <f t="shared" si="27"/>
        <v>0</v>
      </c>
      <c r="BI166" s="697">
        <f t="shared" si="28"/>
        <v>0</v>
      </c>
      <c r="BJ166" s="621" t="s">
        <v>28</v>
      </c>
      <c r="BK166" s="697">
        <f t="shared" si="29"/>
        <v>0</v>
      </c>
      <c r="BL166" s="621" t="s">
        <v>60</v>
      </c>
      <c r="BM166" s="621" t="s">
        <v>2066</v>
      </c>
    </row>
    <row r="167" spans="2:65" s="834" customFormat="1" ht="16.5" customHeight="1">
      <c r="B167" s="686"/>
      <c r="C167" s="687" t="s">
        <v>110</v>
      </c>
      <c r="D167" s="687" t="s">
        <v>44</v>
      </c>
      <c r="E167" s="688" t="s">
        <v>299</v>
      </c>
      <c r="F167" s="689" t="s">
        <v>300</v>
      </c>
      <c r="G167" s="690" t="s">
        <v>55</v>
      </c>
      <c r="H167" s="691">
        <v>4</v>
      </c>
      <c r="I167" s="692"/>
      <c r="J167" s="692">
        <f t="shared" si="20"/>
        <v>0</v>
      </c>
      <c r="K167" s="689" t="s">
        <v>481</v>
      </c>
      <c r="L167" s="624"/>
      <c r="M167" s="693" t="s">
        <v>0</v>
      </c>
      <c r="N167" s="694" t="s">
        <v>17</v>
      </c>
      <c r="O167" s="695">
        <v>0.52</v>
      </c>
      <c r="P167" s="695">
        <f t="shared" si="21"/>
        <v>2.08</v>
      </c>
      <c r="Q167" s="695">
        <v>4.2199999999999998E-3</v>
      </c>
      <c r="R167" s="695">
        <f t="shared" si="22"/>
        <v>1.6879999999999999E-2</v>
      </c>
      <c r="S167" s="695">
        <v>0</v>
      </c>
      <c r="T167" s="696">
        <f t="shared" si="23"/>
        <v>0</v>
      </c>
      <c r="AR167" s="621" t="s">
        <v>60</v>
      </c>
      <c r="AT167" s="621" t="s">
        <v>44</v>
      </c>
      <c r="AU167" s="621" t="s">
        <v>29</v>
      </c>
      <c r="AY167" s="621" t="s">
        <v>43</v>
      </c>
      <c r="BE167" s="697">
        <f t="shared" si="24"/>
        <v>0</v>
      </c>
      <c r="BF167" s="697">
        <f t="shared" si="25"/>
        <v>0</v>
      </c>
      <c r="BG167" s="697">
        <f t="shared" si="26"/>
        <v>0</v>
      </c>
      <c r="BH167" s="697">
        <f t="shared" si="27"/>
        <v>0</v>
      </c>
      <c r="BI167" s="697">
        <f t="shared" si="28"/>
        <v>0</v>
      </c>
      <c r="BJ167" s="621" t="s">
        <v>28</v>
      </c>
      <c r="BK167" s="697">
        <f t="shared" si="29"/>
        <v>0</v>
      </c>
      <c r="BL167" s="621" t="s">
        <v>60</v>
      </c>
      <c r="BM167" s="621" t="s">
        <v>2067</v>
      </c>
    </row>
    <row r="168" spans="2:65" s="834" customFormat="1" ht="16.5" customHeight="1">
      <c r="B168" s="686"/>
      <c r="C168" s="687" t="s">
        <v>111</v>
      </c>
      <c r="D168" s="687" t="s">
        <v>44</v>
      </c>
      <c r="E168" s="688" t="s">
        <v>228</v>
      </c>
      <c r="F168" s="689" t="s">
        <v>497</v>
      </c>
      <c r="G168" s="690" t="s">
        <v>55</v>
      </c>
      <c r="H168" s="691">
        <v>8</v>
      </c>
      <c r="I168" s="692"/>
      <c r="J168" s="692">
        <f t="shared" si="20"/>
        <v>0</v>
      </c>
      <c r="K168" s="689" t="s">
        <v>0</v>
      </c>
      <c r="L168" s="624"/>
      <c r="M168" s="693" t="s">
        <v>0</v>
      </c>
      <c r="N168" s="694" t="s">
        <v>17</v>
      </c>
      <c r="O168" s="695">
        <v>0.38100000000000001</v>
      </c>
      <c r="P168" s="695">
        <f t="shared" si="21"/>
        <v>3.048</v>
      </c>
      <c r="Q168" s="695">
        <v>7.2000000000000005E-4</v>
      </c>
      <c r="R168" s="695">
        <f t="shared" si="22"/>
        <v>5.7600000000000004E-3</v>
      </c>
      <c r="S168" s="695">
        <v>0</v>
      </c>
      <c r="T168" s="696">
        <f t="shared" si="23"/>
        <v>0</v>
      </c>
      <c r="AR168" s="621" t="s">
        <v>60</v>
      </c>
      <c r="AT168" s="621" t="s">
        <v>44</v>
      </c>
      <c r="AU168" s="621" t="s">
        <v>29</v>
      </c>
      <c r="AY168" s="621" t="s">
        <v>43</v>
      </c>
      <c r="BE168" s="697">
        <f t="shared" si="24"/>
        <v>0</v>
      </c>
      <c r="BF168" s="697">
        <f t="shared" si="25"/>
        <v>0</v>
      </c>
      <c r="BG168" s="697">
        <f t="shared" si="26"/>
        <v>0</v>
      </c>
      <c r="BH168" s="697">
        <f t="shared" si="27"/>
        <v>0</v>
      </c>
      <c r="BI168" s="697">
        <f t="shared" si="28"/>
        <v>0</v>
      </c>
      <c r="BJ168" s="621" t="s">
        <v>28</v>
      </c>
      <c r="BK168" s="697">
        <f t="shared" si="29"/>
        <v>0</v>
      </c>
      <c r="BL168" s="621" t="s">
        <v>60</v>
      </c>
      <c r="BM168" s="621" t="s">
        <v>2068</v>
      </c>
    </row>
    <row r="169" spans="2:65" s="834" customFormat="1" ht="16.5" customHeight="1">
      <c r="B169" s="686"/>
      <c r="C169" s="687" t="s">
        <v>112</v>
      </c>
      <c r="D169" s="687" t="s">
        <v>44</v>
      </c>
      <c r="E169" s="688" t="s">
        <v>229</v>
      </c>
      <c r="F169" s="689" t="s">
        <v>498</v>
      </c>
      <c r="G169" s="690" t="s">
        <v>55</v>
      </c>
      <c r="H169" s="691">
        <v>8</v>
      </c>
      <c r="I169" s="692"/>
      <c r="J169" s="692">
        <f t="shared" si="20"/>
        <v>0</v>
      </c>
      <c r="K169" s="689" t="s">
        <v>0</v>
      </c>
      <c r="L169" s="624"/>
      <c r="M169" s="693" t="s">
        <v>0</v>
      </c>
      <c r="N169" s="694" t="s">
        <v>17</v>
      </c>
      <c r="O169" s="695">
        <v>0.433</v>
      </c>
      <c r="P169" s="695">
        <f t="shared" si="21"/>
        <v>3.464</v>
      </c>
      <c r="Q169" s="695">
        <v>2.1800000000000001E-3</v>
      </c>
      <c r="R169" s="695">
        <f t="shared" si="22"/>
        <v>1.7440000000000001E-2</v>
      </c>
      <c r="S169" s="695">
        <v>0</v>
      </c>
      <c r="T169" s="696">
        <f t="shared" si="23"/>
        <v>0</v>
      </c>
      <c r="AR169" s="621" t="s">
        <v>60</v>
      </c>
      <c r="AT169" s="621" t="s">
        <v>44</v>
      </c>
      <c r="AU169" s="621" t="s">
        <v>29</v>
      </c>
      <c r="AY169" s="621" t="s">
        <v>43</v>
      </c>
      <c r="BE169" s="697">
        <f t="shared" si="24"/>
        <v>0</v>
      </c>
      <c r="BF169" s="697">
        <f t="shared" si="25"/>
        <v>0</v>
      </c>
      <c r="BG169" s="697">
        <f t="shared" si="26"/>
        <v>0</v>
      </c>
      <c r="BH169" s="697">
        <f t="shared" si="27"/>
        <v>0</v>
      </c>
      <c r="BI169" s="697">
        <f t="shared" si="28"/>
        <v>0</v>
      </c>
      <c r="BJ169" s="621" t="s">
        <v>28</v>
      </c>
      <c r="BK169" s="697">
        <f t="shared" si="29"/>
        <v>0</v>
      </c>
      <c r="BL169" s="621" t="s">
        <v>60</v>
      </c>
      <c r="BM169" s="621" t="s">
        <v>2069</v>
      </c>
    </row>
    <row r="170" spans="2:65" s="834" customFormat="1" ht="16.5" customHeight="1">
      <c r="B170" s="686"/>
      <c r="C170" s="687" t="s">
        <v>113</v>
      </c>
      <c r="D170" s="687" t="s">
        <v>44</v>
      </c>
      <c r="E170" s="688" t="s">
        <v>230</v>
      </c>
      <c r="F170" s="689" t="s">
        <v>231</v>
      </c>
      <c r="G170" s="690" t="s">
        <v>55</v>
      </c>
      <c r="H170" s="691">
        <v>4</v>
      </c>
      <c r="I170" s="692"/>
      <c r="J170" s="692">
        <f t="shared" si="20"/>
        <v>0</v>
      </c>
      <c r="K170" s="689" t="s">
        <v>0</v>
      </c>
      <c r="L170" s="624"/>
      <c r="M170" s="693" t="s">
        <v>0</v>
      </c>
      <c r="N170" s="694" t="s">
        <v>17</v>
      </c>
      <c r="O170" s="695">
        <v>0.27800000000000002</v>
      </c>
      <c r="P170" s="695">
        <f t="shared" si="21"/>
        <v>1.1120000000000001</v>
      </c>
      <c r="Q170" s="695">
        <v>2.4000000000000001E-4</v>
      </c>
      <c r="R170" s="695">
        <f t="shared" si="22"/>
        <v>9.6000000000000002E-4</v>
      </c>
      <c r="S170" s="695">
        <v>0</v>
      </c>
      <c r="T170" s="696">
        <f t="shared" si="23"/>
        <v>0</v>
      </c>
      <c r="AR170" s="621" t="s">
        <v>60</v>
      </c>
      <c r="AT170" s="621" t="s">
        <v>44</v>
      </c>
      <c r="AU170" s="621" t="s">
        <v>29</v>
      </c>
      <c r="AY170" s="621" t="s">
        <v>43</v>
      </c>
      <c r="BE170" s="697">
        <f t="shared" si="24"/>
        <v>0</v>
      </c>
      <c r="BF170" s="697">
        <f t="shared" si="25"/>
        <v>0</v>
      </c>
      <c r="BG170" s="697">
        <f t="shared" si="26"/>
        <v>0</v>
      </c>
      <c r="BH170" s="697">
        <f t="shared" si="27"/>
        <v>0</v>
      </c>
      <c r="BI170" s="697">
        <f t="shared" si="28"/>
        <v>0</v>
      </c>
      <c r="BJ170" s="621" t="s">
        <v>28</v>
      </c>
      <c r="BK170" s="697">
        <f t="shared" si="29"/>
        <v>0</v>
      </c>
      <c r="BL170" s="621" t="s">
        <v>60</v>
      </c>
      <c r="BM170" s="621" t="s">
        <v>2070</v>
      </c>
    </row>
    <row r="171" spans="2:65" s="674" customFormat="1" ht="22.9" customHeight="1">
      <c r="B171" s="673"/>
      <c r="D171" s="675" t="s">
        <v>26</v>
      </c>
      <c r="E171" s="684" t="s">
        <v>499</v>
      </c>
      <c r="F171" s="684" t="s">
        <v>500</v>
      </c>
      <c r="J171" s="685">
        <f>BK171</f>
        <v>0</v>
      </c>
      <c r="L171" s="673"/>
      <c r="M171" s="678"/>
      <c r="N171" s="679"/>
      <c r="O171" s="679"/>
      <c r="P171" s="680">
        <f>SUM(P172:P175)</f>
        <v>3.9550000000000001</v>
      </c>
      <c r="Q171" s="679"/>
      <c r="R171" s="680">
        <f>SUM(R172:R175)</f>
        <v>-0.12432</v>
      </c>
      <c r="S171" s="679"/>
      <c r="T171" s="681">
        <f>SUM(T172:T175)</f>
        <v>0</v>
      </c>
      <c r="AR171" s="675" t="s">
        <v>29</v>
      </c>
      <c r="AT171" s="682" t="s">
        <v>26</v>
      </c>
      <c r="AU171" s="682" t="s">
        <v>28</v>
      </c>
      <c r="AY171" s="675" t="s">
        <v>43</v>
      </c>
      <c r="BK171" s="683">
        <f>SUM(BK172:BK175)</f>
        <v>0</v>
      </c>
    </row>
    <row r="172" spans="2:65" s="834" customFormat="1" ht="16.5" customHeight="1">
      <c r="B172" s="686"/>
      <c r="C172" s="687" t="s">
        <v>114</v>
      </c>
      <c r="D172" s="687" t="s">
        <v>44</v>
      </c>
      <c r="E172" s="688" t="s">
        <v>232</v>
      </c>
      <c r="F172" s="689" t="s">
        <v>233</v>
      </c>
      <c r="G172" s="690" t="s">
        <v>106</v>
      </c>
      <c r="H172" s="691">
        <v>10</v>
      </c>
      <c r="I172" s="692"/>
      <c r="J172" s="692">
        <f>ROUND(I172*H172,2)</f>
        <v>0</v>
      </c>
      <c r="K172" s="689" t="s">
        <v>0</v>
      </c>
      <c r="L172" s="624"/>
      <c r="M172" s="693" t="s">
        <v>0</v>
      </c>
      <c r="N172" s="694" t="s">
        <v>17</v>
      </c>
      <c r="O172" s="695">
        <v>0.26800000000000002</v>
      </c>
      <c r="P172" s="695">
        <f>O172*H172</f>
        <v>2.68</v>
      </c>
      <c r="Q172" s="695">
        <v>0</v>
      </c>
      <c r="R172" s="695">
        <f>Q172*H172</f>
        <v>0</v>
      </c>
      <c r="S172" s="695">
        <v>0</v>
      </c>
      <c r="T172" s="696">
        <f>S172*H172</f>
        <v>0</v>
      </c>
      <c r="AR172" s="621" t="s">
        <v>60</v>
      </c>
      <c r="AT172" s="621" t="s">
        <v>44</v>
      </c>
      <c r="AU172" s="621" t="s">
        <v>29</v>
      </c>
      <c r="AY172" s="621" t="s">
        <v>43</v>
      </c>
      <c r="BE172" s="697">
        <f>IF(N172="základní",J172,0)</f>
        <v>0</v>
      </c>
      <c r="BF172" s="697">
        <f>IF(N172="snížená",J172,0)</f>
        <v>0</v>
      </c>
      <c r="BG172" s="697">
        <f>IF(N172="zákl. přenesená",J172,0)</f>
        <v>0</v>
      </c>
      <c r="BH172" s="697">
        <f>IF(N172="sníž. přenesená",J172,0)</f>
        <v>0</v>
      </c>
      <c r="BI172" s="697">
        <f>IF(N172="nulová",J172,0)</f>
        <v>0</v>
      </c>
      <c r="BJ172" s="621" t="s">
        <v>28</v>
      </c>
      <c r="BK172" s="697">
        <f>ROUND(I172*H172,2)</f>
        <v>0</v>
      </c>
      <c r="BL172" s="621" t="s">
        <v>60</v>
      </c>
      <c r="BM172" s="621" t="s">
        <v>2071</v>
      </c>
    </row>
    <row r="173" spans="2:65" s="834" customFormat="1" ht="16.5" customHeight="1">
      <c r="B173" s="686"/>
      <c r="C173" s="687" t="s">
        <v>115</v>
      </c>
      <c r="D173" s="687" t="s">
        <v>44</v>
      </c>
      <c r="E173" s="688" t="s">
        <v>234</v>
      </c>
      <c r="F173" s="689" t="s">
        <v>235</v>
      </c>
      <c r="G173" s="690" t="s">
        <v>55</v>
      </c>
      <c r="H173" s="691">
        <v>-7</v>
      </c>
      <c r="I173" s="692"/>
      <c r="J173" s="692">
        <f>ROUND(I173*H173,2)</f>
        <v>0</v>
      </c>
      <c r="K173" s="689" t="s">
        <v>481</v>
      </c>
      <c r="L173" s="624"/>
      <c r="M173" s="693" t="s">
        <v>0</v>
      </c>
      <c r="N173" s="694" t="s">
        <v>17</v>
      </c>
      <c r="O173" s="695">
        <v>0.27900000000000003</v>
      </c>
      <c r="P173" s="695">
        <f>O173*H173</f>
        <v>-1.9530000000000003</v>
      </c>
      <c r="Q173" s="695">
        <v>2.87E-2</v>
      </c>
      <c r="R173" s="695">
        <f>Q173*H173</f>
        <v>-0.2009</v>
      </c>
      <c r="S173" s="695">
        <v>0</v>
      </c>
      <c r="T173" s="696">
        <f>S173*H173</f>
        <v>0</v>
      </c>
      <c r="AR173" s="621" t="s">
        <v>60</v>
      </c>
      <c r="AT173" s="621" t="s">
        <v>44</v>
      </c>
      <c r="AU173" s="621" t="s">
        <v>29</v>
      </c>
      <c r="AY173" s="621" t="s">
        <v>43</v>
      </c>
      <c r="BE173" s="697">
        <f>IF(N173="základní",J173,0)</f>
        <v>0</v>
      </c>
      <c r="BF173" s="697">
        <f>IF(N173="snížená",J173,0)</f>
        <v>0</v>
      </c>
      <c r="BG173" s="697">
        <f>IF(N173="zákl. přenesená",J173,0)</f>
        <v>0</v>
      </c>
      <c r="BH173" s="697">
        <f>IF(N173="sníž. přenesená",J173,0)</f>
        <v>0</v>
      </c>
      <c r="BI173" s="697">
        <f>IF(N173="nulová",J173,0)</f>
        <v>0</v>
      </c>
      <c r="BJ173" s="621" t="s">
        <v>28</v>
      </c>
      <c r="BK173" s="697">
        <f>ROUND(I173*H173,2)</f>
        <v>0</v>
      </c>
      <c r="BL173" s="621" t="s">
        <v>60</v>
      </c>
      <c r="BM173" s="621" t="s">
        <v>2072</v>
      </c>
    </row>
    <row r="174" spans="2:65" s="834" customFormat="1" ht="16.5" customHeight="1">
      <c r="B174" s="686"/>
      <c r="C174" s="687" t="s">
        <v>116</v>
      </c>
      <c r="D174" s="687" t="s">
        <v>44</v>
      </c>
      <c r="E174" s="688" t="s">
        <v>236</v>
      </c>
      <c r="F174" s="689" t="s">
        <v>237</v>
      </c>
      <c r="G174" s="690" t="s">
        <v>55</v>
      </c>
      <c r="H174" s="691">
        <v>2</v>
      </c>
      <c r="I174" s="692"/>
      <c r="J174" s="692">
        <f>ROUND(I174*H174,2)</f>
        <v>0</v>
      </c>
      <c r="K174" s="689" t="s">
        <v>481</v>
      </c>
      <c r="L174" s="624"/>
      <c r="M174" s="693" t="s">
        <v>0</v>
      </c>
      <c r="N174" s="694" t="s">
        <v>17</v>
      </c>
      <c r="O174" s="695">
        <v>0.308</v>
      </c>
      <c r="P174" s="695">
        <f>O174*H174</f>
        <v>0.61599999999999999</v>
      </c>
      <c r="Q174" s="695">
        <v>3.8289999999999998E-2</v>
      </c>
      <c r="R174" s="695">
        <f>Q174*H174</f>
        <v>7.6579999999999995E-2</v>
      </c>
      <c r="S174" s="695">
        <v>0</v>
      </c>
      <c r="T174" s="696">
        <f>S174*H174</f>
        <v>0</v>
      </c>
      <c r="AR174" s="621" t="s">
        <v>60</v>
      </c>
      <c r="AT174" s="621" t="s">
        <v>44</v>
      </c>
      <c r="AU174" s="621" t="s">
        <v>29</v>
      </c>
      <c r="AY174" s="621" t="s">
        <v>43</v>
      </c>
      <c r="BE174" s="697">
        <f>IF(N174="základní",J174,0)</f>
        <v>0</v>
      </c>
      <c r="BF174" s="697">
        <f>IF(N174="snížená",J174,0)</f>
        <v>0</v>
      </c>
      <c r="BG174" s="697">
        <f>IF(N174="zákl. přenesená",J174,0)</f>
        <v>0</v>
      </c>
      <c r="BH174" s="697">
        <f>IF(N174="sníž. přenesená",J174,0)</f>
        <v>0</v>
      </c>
      <c r="BI174" s="697">
        <f>IF(N174="nulová",J174,0)</f>
        <v>0</v>
      </c>
      <c r="BJ174" s="621" t="s">
        <v>28</v>
      </c>
      <c r="BK174" s="697">
        <f>ROUND(I174*H174,2)</f>
        <v>0</v>
      </c>
      <c r="BL174" s="621" t="s">
        <v>60</v>
      </c>
      <c r="BM174" s="621" t="s">
        <v>2073</v>
      </c>
    </row>
    <row r="175" spans="2:65" s="834" customFormat="1" ht="16.5" customHeight="1">
      <c r="B175" s="686"/>
      <c r="C175" s="687" t="s">
        <v>117</v>
      </c>
      <c r="D175" s="687" t="s">
        <v>44</v>
      </c>
      <c r="E175" s="688" t="s">
        <v>238</v>
      </c>
      <c r="F175" s="689" t="s">
        <v>239</v>
      </c>
      <c r="G175" s="690" t="s">
        <v>55</v>
      </c>
      <c r="H175" s="691">
        <v>2</v>
      </c>
      <c r="I175" s="692"/>
      <c r="J175" s="692">
        <f>ROUND(I175*H175,2)</f>
        <v>0</v>
      </c>
      <c r="K175" s="689" t="s">
        <v>0</v>
      </c>
      <c r="L175" s="624"/>
      <c r="M175" s="693" t="s">
        <v>0</v>
      </c>
      <c r="N175" s="694" t="s">
        <v>17</v>
      </c>
      <c r="O175" s="695">
        <v>1.306</v>
      </c>
      <c r="P175" s="695">
        <f>O175*H175</f>
        <v>2.6120000000000001</v>
      </c>
      <c r="Q175" s="695">
        <v>0</v>
      </c>
      <c r="R175" s="695">
        <f>Q175*H175</f>
        <v>0</v>
      </c>
      <c r="S175" s="695">
        <v>0</v>
      </c>
      <c r="T175" s="696">
        <f>S175*H175</f>
        <v>0</v>
      </c>
      <c r="AR175" s="621" t="s">
        <v>60</v>
      </c>
      <c r="AT175" s="621" t="s">
        <v>44</v>
      </c>
      <c r="AU175" s="621" t="s">
        <v>29</v>
      </c>
      <c r="AY175" s="621" t="s">
        <v>43</v>
      </c>
      <c r="BE175" s="697">
        <f>IF(N175="základní",J175,0)</f>
        <v>0</v>
      </c>
      <c r="BF175" s="697">
        <f>IF(N175="snížená",J175,0)</f>
        <v>0</v>
      </c>
      <c r="BG175" s="697">
        <f>IF(N175="zákl. přenesená",J175,0)</f>
        <v>0</v>
      </c>
      <c r="BH175" s="697">
        <f>IF(N175="sníž. přenesená",J175,0)</f>
        <v>0</v>
      </c>
      <c r="BI175" s="697">
        <f>IF(N175="nulová",J175,0)</f>
        <v>0</v>
      </c>
      <c r="BJ175" s="621" t="s">
        <v>28</v>
      </c>
      <c r="BK175" s="697">
        <f>ROUND(I175*H175,2)</f>
        <v>0</v>
      </c>
      <c r="BL175" s="621" t="s">
        <v>60</v>
      </c>
      <c r="BM175" s="621" t="s">
        <v>2074</v>
      </c>
    </row>
    <row r="176" spans="2:65" s="674" customFormat="1" ht="22.9" customHeight="1">
      <c r="B176" s="673"/>
      <c r="D176" s="675" t="s">
        <v>26</v>
      </c>
      <c r="E176" s="684" t="s">
        <v>501</v>
      </c>
      <c r="F176" s="684" t="s">
        <v>502</v>
      </c>
      <c r="J176" s="685">
        <f>BK176</f>
        <v>0</v>
      </c>
      <c r="L176" s="673"/>
      <c r="M176" s="678"/>
      <c r="N176" s="679"/>
      <c r="O176" s="679"/>
      <c r="P176" s="680">
        <f>SUM(P177:P178)</f>
        <v>0.29700000000000004</v>
      </c>
      <c r="Q176" s="679"/>
      <c r="R176" s="680">
        <f>SUM(R177:R178)</f>
        <v>9.8999999999999999E-4</v>
      </c>
      <c r="S176" s="679"/>
      <c r="T176" s="681">
        <f>SUM(T177:T178)</f>
        <v>0</v>
      </c>
      <c r="AR176" s="675" t="s">
        <v>29</v>
      </c>
      <c r="AT176" s="682" t="s">
        <v>26</v>
      </c>
      <c r="AU176" s="682" t="s">
        <v>28</v>
      </c>
      <c r="AY176" s="675" t="s">
        <v>43</v>
      </c>
      <c r="BK176" s="683">
        <f>SUM(BK177:BK178)</f>
        <v>0</v>
      </c>
    </row>
    <row r="177" spans="2:65" s="834" customFormat="1" ht="16.5" customHeight="1">
      <c r="B177" s="686"/>
      <c r="C177" s="687" t="s">
        <v>118</v>
      </c>
      <c r="D177" s="687" t="s">
        <v>44</v>
      </c>
      <c r="E177" s="688" t="s">
        <v>240</v>
      </c>
      <c r="F177" s="689" t="s">
        <v>241</v>
      </c>
      <c r="G177" s="690" t="s">
        <v>76</v>
      </c>
      <c r="H177" s="691">
        <v>9</v>
      </c>
      <c r="I177" s="692"/>
      <c r="J177" s="692">
        <f>ROUND(I177*H177,2)</f>
        <v>0</v>
      </c>
      <c r="K177" s="689" t="s">
        <v>0</v>
      </c>
      <c r="L177" s="624"/>
      <c r="M177" s="693" t="s">
        <v>0</v>
      </c>
      <c r="N177" s="694" t="s">
        <v>17</v>
      </c>
      <c r="O177" s="695">
        <v>3.3000000000000002E-2</v>
      </c>
      <c r="P177" s="695">
        <f>O177*H177</f>
        <v>0.29700000000000004</v>
      </c>
      <c r="Q177" s="695">
        <v>1.1E-4</v>
      </c>
      <c r="R177" s="695">
        <f>Q177*H177</f>
        <v>9.8999999999999999E-4</v>
      </c>
      <c r="S177" s="695">
        <v>0</v>
      </c>
      <c r="T177" s="696">
        <f>S177*H177</f>
        <v>0</v>
      </c>
      <c r="AR177" s="621" t="s">
        <v>60</v>
      </c>
      <c r="AT177" s="621" t="s">
        <v>44</v>
      </c>
      <c r="AU177" s="621" t="s">
        <v>29</v>
      </c>
      <c r="AY177" s="621" t="s">
        <v>43</v>
      </c>
      <c r="BE177" s="697">
        <f>IF(N177="základní",J177,0)</f>
        <v>0</v>
      </c>
      <c r="BF177" s="697">
        <f>IF(N177="snížená",J177,0)</f>
        <v>0</v>
      </c>
      <c r="BG177" s="697">
        <f>IF(N177="zákl. přenesená",J177,0)</f>
        <v>0</v>
      </c>
      <c r="BH177" s="697">
        <f>IF(N177="sníž. přenesená",J177,0)</f>
        <v>0</v>
      </c>
      <c r="BI177" s="697">
        <f>IF(N177="nulová",J177,0)</f>
        <v>0</v>
      </c>
      <c r="BJ177" s="621" t="s">
        <v>28</v>
      </c>
      <c r="BK177" s="697">
        <f>ROUND(I177*H177,2)</f>
        <v>0</v>
      </c>
      <c r="BL177" s="621" t="s">
        <v>60</v>
      </c>
      <c r="BM177" s="621" t="s">
        <v>2075</v>
      </c>
    </row>
    <row r="178" spans="2:65" s="834" customFormat="1" ht="29.25">
      <c r="B178" s="624"/>
      <c r="D178" s="698" t="s">
        <v>1118</v>
      </c>
      <c r="F178" s="699" t="s">
        <v>1135</v>
      </c>
      <c r="L178" s="624"/>
      <c r="M178" s="700"/>
      <c r="N178" s="701"/>
      <c r="O178" s="701"/>
      <c r="P178" s="701"/>
      <c r="Q178" s="701"/>
      <c r="R178" s="701"/>
      <c r="S178" s="701"/>
      <c r="T178" s="702"/>
      <c r="AT178" s="621" t="s">
        <v>1118</v>
      </c>
      <c r="AU178" s="621" t="s">
        <v>29</v>
      </c>
    </row>
    <row r="179" spans="2:65" s="674" customFormat="1" ht="25.9" customHeight="1">
      <c r="B179" s="673"/>
      <c r="D179" s="675" t="s">
        <v>26</v>
      </c>
      <c r="E179" s="676" t="s">
        <v>503</v>
      </c>
      <c r="F179" s="676" t="s">
        <v>504</v>
      </c>
      <c r="J179" s="677">
        <f>BK179</f>
        <v>0</v>
      </c>
      <c r="L179" s="673"/>
      <c r="M179" s="678"/>
      <c r="N179" s="679"/>
      <c r="O179" s="679"/>
      <c r="P179" s="680">
        <f>SUM(P180:P195)</f>
        <v>0</v>
      </c>
      <c r="Q179" s="679"/>
      <c r="R179" s="680">
        <f>SUM(R180:R195)</f>
        <v>0</v>
      </c>
      <c r="S179" s="679"/>
      <c r="T179" s="681">
        <f>SUM(T180:T195)</f>
        <v>0</v>
      </c>
      <c r="AR179" s="675" t="s">
        <v>45</v>
      </c>
      <c r="AT179" s="682" t="s">
        <v>26</v>
      </c>
      <c r="AU179" s="682" t="s">
        <v>27</v>
      </c>
      <c r="AY179" s="675" t="s">
        <v>43</v>
      </c>
      <c r="BK179" s="683">
        <f>SUM(BK180:BK195)</f>
        <v>0</v>
      </c>
    </row>
    <row r="180" spans="2:65" s="834" customFormat="1" ht="22.5" customHeight="1">
      <c r="B180" s="686"/>
      <c r="C180" s="703" t="s">
        <v>119</v>
      </c>
      <c r="D180" s="703" t="s">
        <v>67</v>
      </c>
      <c r="E180" s="704" t="s">
        <v>129</v>
      </c>
      <c r="F180" s="705" t="s">
        <v>242</v>
      </c>
      <c r="G180" s="706" t="s">
        <v>0</v>
      </c>
      <c r="H180" s="707">
        <v>0</v>
      </c>
      <c r="I180" s="708">
        <v>0</v>
      </c>
      <c r="J180" s="708">
        <f t="shared" ref="J180:J188" si="30">ROUND(I180*H180,2)</f>
        <v>0</v>
      </c>
      <c r="K180" s="705" t="s">
        <v>0</v>
      </c>
      <c r="L180" s="709"/>
      <c r="M180" s="710" t="s">
        <v>0</v>
      </c>
      <c r="N180" s="711" t="s">
        <v>17</v>
      </c>
      <c r="O180" s="695">
        <v>0</v>
      </c>
      <c r="P180" s="695">
        <f t="shared" ref="P180:P188" si="31">O180*H180</f>
        <v>0</v>
      </c>
      <c r="Q180" s="695">
        <v>0</v>
      </c>
      <c r="R180" s="695">
        <f t="shared" ref="R180:R188" si="32">Q180*H180</f>
        <v>0</v>
      </c>
      <c r="S180" s="695">
        <v>0</v>
      </c>
      <c r="T180" s="696">
        <f t="shared" ref="T180:T188" si="33">S180*H180</f>
        <v>0</v>
      </c>
      <c r="AR180" s="621" t="s">
        <v>243</v>
      </c>
      <c r="AT180" s="621" t="s">
        <v>67</v>
      </c>
      <c r="AU180" s="621" t="s">
        <v>28</v>
      </c>
      <c r="AY180" s="621" t="s">
        <v>43</v>
      </c>
      <c r="BE180" s="697">
        <f t="shared" ref="BE180:BE188" si="34">IF(N180="základní",J180,0)</f>
        <v>0</v>
      </c>
      <c r="BF180" s="697">
        <f t="shared" ref="BF180:BF188" si="35">IF(N180="snížená",J180,0)</f>
        <v>0</v>
      </c>
      <c r="BG180" s="697">
        <f t="shared" ref="BG180:BG188" si="36">IF(N180="zákl. přenesená",J180,0)</f>
        <v>0</v>
      </c>
      <c r="BH180" s="697">
        <f t="shared" ref="BH180:BH188" si="37">IF(N180="sníž. přenesená",J180,0)</f>
        <v>0</v>
      </c>
      <c r="BI180" s="697">
        <f t="shared" ref="BI180:BI188" si="38">IF(N180="nulová",J180,0)</f>
        <v>0</v>
      </c>
      <c r="BJ180" s="621" t="s">
        <v>28</v>
      </c>
      <c r="BK180" s="697">
        <f t="shared" ref="BK180:BK188" si="39">ROUND(I180*H180,2)</f>
        <v>0</v>
      </c>
      <c r="BL180" s="621" t="s">
        <v>243</v>
      </c>
      <c r="BM180" s="621" t="s">
        <v>2076</v>
      </c>
    </row>
    <row r="181" spans="2:65" s="834" customFormat="1" ht="16.5" customHeight="1">
      <c r="B181" s="686"/>
      <c r="C181" s="703" t="s">
        <v>120</v>
      </c>
      <c r="D181" s="703" t="s">
        <v>67</v>
      </c>
      <c r="E181" s="704" t="s">
        <v>130</v>
      </c>
      <c r="F181" s="705" t="s">
        <v>244</v>
      </c>
      <c r="G181" s="706" t="s">
        <v>0</v>
      </c>
      <c r="H181" s="707">
        <v>0</v>
      </c>
      <c r="I181" s="708">
        <v>0</v>
      </c>
      <c r="J181" s="708">
        <f t="shared" si="30"/>
        <v>0</v>
      </c>
      <c r="K181" s="705" t="s">
        <v>0</v>
      </c>
      <c r="L181" s="709"/>
      <c r="M181" s="710" t="s">
        <v>0</v>
      </c>
      <c r="N181" s="711" t="s">
        <v>17</v>
      </c>
      <c r="O181" s="695">
        <v>0</v>
      </c>
      <c r="P181" s="695">
        <f t="shared" si="31"/>
        <v>0</v>
      </c>
      <c r="Q181" s="695">
        <v>0</v>
      </c>
      <c r="R181" s="695">
        <f t="shared" si="32"/>
        <v>0</v>
      </c>
      <c r="S181" s="695">
        <v>0</v>
      </c>
      <c r="T181" s="696">
        <f t="shared" si="33"/>
        <v>0</v>
      </c>
      <c r="AR181" s="621" t="s">
        <v>243</v>
      </c>
      <c r="AT181" s="621" t="s">
        <v>67</v>
      </c>
      <c r="AU181" s="621" t="s">
        <v>28</v>
      </c>
      <c r="AY181" s="621" t="s">
        <v>43</v>
      </c>
      <c r="BE181" s="697">
        <f t="shared" si="34"/>
        <v>0</v>
      </c>
      <c r="BF181" s="697">
        <f t="shared" si="35"/>
        <v>0</v>
      </c>
      <c r="BG181" s="697">
        <f t="shared" si="36"/>
        <v>0</v>
      </c>
      <c r="BH181" s="697">
        <f t="shared" si="37"/>
        <v>0</v>
      </c>
      <c r="BI181" s="697">
        <f t="shared" si="38"/>
        <v>0</v>
      </c>
      <c r="BJ181" s="621" t="s">
        <v>28</v>
      </c>
      <c r="BK181" s="697">
        <f t="shared" si="39"/>
        <v>0</v>
      </c>
      <c r="BL181" s="621" t="s">
        <v>243</v>
      </c>
      <c r="BM181" s="621" t="s">
        <v>2077</v>
      </c>
    </row>
    <row r="182" spans="2:65" s="834" customFormat="1" ht="16.5" customHeight="1">
      <c r="B182" s="686"/>
      <c r="C182" s="703" t="s">
        <v>121</v>
      </c>
      <c r="D182" s="703" t="s">
        <v>67</v>
      </c>
      <c r="E182" s="704" t="s">
        <v>132</v>
      </c>
      <c r="F182" s="705" t="s">
        <v>245</v>
      </c>
      <c r="G182" s="706" t="s">
        <v>0</v>
      </c>
      <c r="H182" s="707">
        <v>0</v>
      </c>
      <c r="I182" s="708">
        <v>0</v>
      </c>
      <c r="J182" s="708">
        <f t="shared" si="30"/>
        <v>0</v>
      </c>
      <c r="K182" s="705" t="s">
        <v>0</v>
      </c>
      <c r="L182" s="709"/>
      <c r="M182" s="710" t="s">
        <v>0</v>
      </c>
      <c r="N182" s="711" t="s">
        <v>17</v>
      </c>
      <c r="O182" s="695">
        <v>0</v>
      </c>
      <c r="P182" s="695">
        <f t="shared" si="31"/>
        <v>0</v>
      </c>
      <c r="Q182" s="695">
        <v>0</v>
      </c>
      <c r="R182" s="695">
        <f t="shared" si="32"/>
        <v>0</v>
      </c>
      <c r="S182" s="695">
        <v>0</v>
      </c>
      <c r="T182" s="696">
        <f t="shared" si="33"/>
        <v>0</v>
      </c>
      <c r="AR182" s="621" t="s">
        <v>243</v>
      </c>
      <c r="AT182" s="621" t="s">
        <v>67</v>
      </c>
      <c r="AU182" s="621" t="s">
        <v>28</v>
      </c>
      <c r="AY182" s="621" t="s">
        <v>43</v>
      </c>
      <c r="BE182" s="697">
        <f t="shared" si="34"/>
        <v>0</v>
      </c>
      <c r="BF182" s="697">
        <f t="shared" si="35"/>
        <v>0</v>
      </c>
      <c r="BG182" s="697">
        <f t="shared" si="36"/>
        <v>0</v>
      </c>
      <c r="BH182" s="697">
        <f t="shared" si="37"/>
        <v>0</v>
      </c>
      <c r="BI182" s="697">
        <f t="shared" si="38"/>
        <v>0</v>
      </c>
      <c r="BJ182" s="621" t="s">
        <v>28</v>
      </c>
      <c r="BK182" s="697">
        <f t="shared" si="39"/>
        <v>0</v>
      </c>
      <c r="BL182" s="621" t="s">
        <v>243</v>
      </c>
      <c r="BM182" s="621" t="s">
        <v>2078</v>
      </c>
    </row>
    <row r="183" spans="2:65" s="834" customFormat="1" ht="16.5" customHeight="1">
      <c r="B183" s="686"/>
      <c r="C183" s="703" t="s">
        <v>122</v>
      </c>
      <c r="D183" s="703" t="s">
        <v>67</v>
      </c>
      <c r="E183" s="704" t="s">
        <v>131</v>
      </c>
      <c r="F183" s="705" t="s">
        <v>246</v>
      </c>
      <c r="G183" s="706" t="s">
        <v>0</v>
      </c>
      <c r="H183" s="707">
        <v>0</v>
      </c>
      <c r="I183" s="708">
        <v>0</v>
      </c>
      <c r="J183" s="708">
        <f t="shared" si="30"/>
        <v>0</v>
      </c>
      <c r="K183" s="705" t="s">
        <v>0</v>
      </c>
      <c r="L183" s="709"/>
      <c r="M183" s="710" t="s">
        <v>0</v>
      </c>
      <c r="N183" s="711" t="s">
        <v>17</v>
      </c>
      <c r="O183" s="695">
        <v>0</v>
      </c>
      <c r="P183" s="695">
        <f t="shared" si="31"/>
        <v>0</v>
      </c>
      <c r="Q183" s="695">
        <v>0</v>
      </c>
      <c r="R183" s="695">
        <f t="shared" si="32"/>
        <v>0</v>
      </c>
      <c r="S183" s="695">
        <v>0</v>
      </c>
      <c r="T183" s="696">
        <f t="shared" si="33"/>
        <v>0</v>
      </c>
      <c r="AR183" s="621" t="s">
        <v>243</v>
      </c>
      <c r="AT183" s="621" t="s">
        <v>67</v>
      </c>
      <c r="AU183" s="621" t="s">
        <v>28</v>
      </c>
      <c r="AY183" s="621" t="s">
        <v>43</v>
      </c>
      <c r="BE183" s="697">
        <f t="shared" si="34"/>
        <v>0</v>
      </c>
      <c r="BF183" s="697">
        <f t="shared" si="35"/>
        <v>0</v>
      </c>
      <c r="BG183" s="697">
        <f t="shared" si="36"/>
        <v>0</v>
      </c>
      <c r="BH183" s="697">
        <f t="shared" si="37"/>
        <v>0</v>
      </c>
      <c r="BI183" s="697">
        <f t="shared" si="38"/>
        <v>0</v>
      </c>
      <c r="BJ183" s="621" t="s">
        <v>28</v>
      </c>
      <c r="BK183" s="697">
        <f t="shared" si="39"/>
        <v>0</v>
      </c>
      <c r="BL183" s="621" t="s">
        <v>243</v>
      </c>
      <c r="BM183" s="621" t="s">
        <v>2079</v>
      </c>
    </row>
    <row r="184" spans="2:65" s="834" customFormat="1" ht="16.5" customHeight="1">
      <c r="B184" s="686"/>
      <c r="C184" s="703" t="s">
        <v>123</v>
      </c>
      <c r="D184" s="703" t="s">
        <v>67</v>
      </c>
      <c r="E184" s="704" t="s">
        <v>133</v>
      </c>
      <c r="F184" s="705" t="s">
        <v>247</v>
      </c>
      <c r="G184" s="706" t="s">
        <v>0</v>
      </c>
      <c r="H184" s="707">
        <v>0</v>
      </c>
      <c r="I184" s="708">
        <v>0</v>
      </c>
      <c r="J184" s="708">
        <f t="shared" si="30"/>
        <v>0</v>
      </c>
      <c r="K184" s="705" t="s">
        <v>0</v>
      </c>
      <c r="L184" s="709"/>
      <c r="M184" s="710" t="s">
        <v>0</v>
      </c>
      <c r="N184" s="711" t="s">
        <v>17</v>
      </c>
      <c r="O184" s="695">
        <v>0</v>
      </c>
      <c r="P184" s="695">
        <f t="shared" si="31"/>
        <v>0</v>
      </c>
      <c r="Q184" s="695">
        <v>0</v>
      </c>
      <c r="R184" s="695">
        <f t="shared" si="32"/>
        <v>0</v>
      </c>
      <c r="S184" s="695">
        <v>0</v>
      </c>
      <c r="T184" s="696">
        <f t="shared" si="33"/>
        <v>0</v>
      </c>
      <c r="AR184" s="621" t="s">
        <v>243</v>
      </c>
      <c r="AT184" s="621" t="s">
        <v>67</v>
      </c>
      <c r="AU184" s="621" t="s">
        <v>28</v>
      </c>
      <c r="AY184" s="621" t="s">
        <v>43</v>
      </c>
      <c r="BE184" s="697">
        <f t="shared" si="34"/>
        <v>0</v>
      </c>
      <c r="BF184" s="697">
        <f t="shared" si="35"/>
        <v>0</v>
      </c>
      <c r="BG184" s="697">
        <f t="shared" si="36"/>
        <v>0</v>
      </c>
      <c r="BH184" s="697">
        <f t="shared" si="37"/>
        <v>0</v>
      </c>
      <c r="BI184" s="697">
        <f t="shared" si="38"/>
        <v>0</v>
      </c>
      <c r="BJ184" s="621" t="s">
        <v>28</v>
      </c>
      <c r="BK184" s="697">
        <f t="shared" si="39"/>
        <v>0</v>
      </c>
      <c r="BL184" s="621" t="s">
        <v>243</v>
      </c>
      <c r="BM184" s="621" t="s">
        <v>2080</v>
      </c>
    </row>
    <row r="185" spans="2:65" s="834" customFormat="1" ht="16.5" customHeight="1">
      <c r="B185" s="686"/>
      <c r="C185" s="703" t="s">
        <v>124</v>
      </c>
      <c r="D185" s="703" t="s">
        <v>67</v>
      </c>
      <c r="E185" s="704" t="s">
        <v>134</v>
      </c>
      <c r="F185" s="705" t="s">
        <v>248</v>
      </c>
      <c r="G185" s="706" t="s">
        <v>0</v>
      </c>
      <c r="H185" s="707">
        <v>0</v>
      </c>
      <c r="I185" s="708">
        <v>0</v>
      </c>
      <c r="J185" s="708">
        <f t="shared" si="30"/>
        <v>0</v>
      </c>
      <c r="K185" s="705" t="s">
        <v>0</v>
      </c>
      <c r="L185" s="709"/>
      <c r="M185" s="710" t="s">
        <v>0</v>
      </c>
      <c r="N185" s="711" t="s">
        <v>17</v>
      </c>
      <c r="O185" s="695">
        <v>0</v>
      </c>
      <c r="P185" s="695">
        <f t="shared" si="31"/>
        <v>0</v>
      </c>
      <c r="Q185" s="695">
        <v>0</v>
      </c>
      <c r="R185" s="695">
        <f t="shared" si="32"/>
        <v>0</v>
      </c>
      <c r="S185" s="695">
        <v>0</v>
      </c>
      <c r="T185" s="696">
        <f t="shared" si="33"/>
        <v>0</v>
      </c>
      <c r="AR185" s="621" t="s">
        <v>243</v>
      </c>
      <c r="AT185" s="621" t="s">
        <v>67</v>
      </c>
      <c r="AU185" s="621" t="s">
        <v>28</v>
      </c>
      <c r="AY185" s="621" t="s">
        <v>43</v>
      </c>
      <c r="BE185" s="697">
        <f t="shared" si="34"/>
        <v>0</v>
      </c>
      <c r="BF185" s="697">
        <f t="shared" si="35"/>
        <v>0</v>
      </c>
      <c r="BG185" s="697">
        <f t="shared" si="36"/>
        <v>0</v>
      </c>
      <c r="BH185" s="697">
        <f t="shared" si="37"/>
        <v>0</v>
      </c>
      <c r="BI185" s="697">
        <f t="shared" si="38"/>
        <v>0</v>
      </c>
      <c r="BJ185" s="621" t="s">
        <v>28</v>
      </c>
      <c r="BK185" s="697">
        <f t="shared" si="39"/>
        <v>0</v>
      </c>
      <c r="BL185" s="621" t="s">
        <v>243</v>
      </c>
      <c r="BM185" s="621" t="s">
        <v>2081</v>
      </c>
    </row>
    <row r="186" spans="2:65" s="834" customFormat="1" ht="16.5" customHeight="1">
      <c r="B186" s="686"/>
      <c r="C186" s="703" t="s">
        <v>125</v>
      </c>
      <c r="D186" s="703" t="s">
        <v>67</v>
      </c>
      <c r="E186" s="704" t="s">
        <v>135</v>
      </c>
      <c r="F186" s="705" t="s">
        <v>505</v>
      </c>
      <c r="G186" s="706" t="s">
        <v>0</v>
      </c>
      <c r="H186" s="707">
        <v>0</v>
      </c>
      <c r="I186" s="708">
        <v>0</v>
      </c>
      <c r="J186" s="708">
        <f t="shared" si="30"/>
        <v>0</v>
      </c>
      <c r="K186" s="705" t="s">
        <v>0</v>
      </c>
      <c r="L186" s="709"/>
      <c r="M186" s="710" t="s">
        <v>0</v>
      </c>
      <c r="N186" s="711" t="s">
        <v>17</v>
      </c>
      <c r="O186" s="695">
        <v>0</v>
      </c>
      <c r="P186" s="695">
        <f t="shared" si="31"/>
        <v>0</v>
      </c>
      <c r="Q186" s="695">
        <v>0</v>
      </c>
      <c r="R186" s="695">
        <f t="shared" si="32"/>
        <v>0</v>
      </c>
      <c r="S186" s="695">
        <v>0</v>
      </c>
      <c r="T186" s="696">
        <f t="shared" si="33"/>
        <v>0</v>
      </c>
      <c r="AR186" s="621" t="s">
        <v>243</v>
      </c>
      <c r="AT186" s="621" t="s">
        <v>67</v>
      </c>
      <c r="AU186" s="621" t="s">
        <v>28</v>
      </c>
      <c r="AY186" s="621" t="s">
        <v>43</v>
      </c>
      <c r="BE186" s="697">
        <f t="shared" si="34"/>
        <v>0</v>
      </c>
      <c r="BF186" s="697">
        <f t="shared" si="35"/>
        <v>0</v>
      </c>
      <c r="BG186" s="697">
        <f t="shared" si="36"/>
        <v>0</v>
      </c>
      <c r="BH186" s="697">
        <f t="shared" si="37"/>
        <v>0</v>
      </c>
      <c r="BI186" s="697">
        <f t="shared" si="38"/>
        <v>0</v>
      </c>
      <c r="BJ186" s="621" t="s">
        <v>28</v>
      </c>
      <c r="BK186" s="697">
        <f t="shared" si="39"/>
        <v>0</v>
      </c>
      <c r="BL186" s="621" t="s">
        <v>243</v>
      </c>
      <c r="BM186" s="621" t="s">
        <v>2082</v>
      </c>
    </row>
    <row r="187" spans="2:65" s="834" customFormat="1" ht="16.5" customHeight="1">
      <c r="B187" s="686"/>
      <c r="C187" s="703" t="s">
        <v>997</v>
      </c>
      <c r="D187" s="703" t="s">
        <v>67</v>
      </c>
      <c r="E187" s="704" t="s">
        <v>137</v>
      </c>
      <c r="F187" s="705" t="s">
        <v>249</v>
      </c>
      <c r="G187" s="706" t="s">
        <v>0</v>
      </c>
      <c r="H187" s="707">
        <v>0</v>
      </c>
      <c r="I187" s="708">
        <v>0</v>
      </c>
      <c r="J187" s="708">
        <f t="shared" si="30"/>
        <v>0</v>
      </c>
      <c r="K187" s="705" t="s">
        <v>0</v>
      </c>
      <c r="L187" s="709"/>
      <c r="M187" s="710" t="s">
        <v>0</v>
      </c>
      <c r="N187" s="711" t="s">
        <v>17</v>
      </c>
      <c r="O187" s="695">
        <v>0</v>
      </c>
      <c r="P187" s="695">
        <f t="shared" si="31"/>
        <v>0</v>
      </c>
      <c r="Q187" s="695">
        <v>0</v>
      </c>
      <c r="R187" s="695">
        <f t="shared" si="32"/>
        <v>0</v>
      </c>
      <c r="S187" s="695">
        <v>0</v>
      </c>
      <c r="T187" s="696">
        <f t="shared" si="33"/>
        <v>0</v>
      </c>
      <c r="AR187" s="621" t="s">
        <v>243</v>
      </c>
      <c r="AT187" s="621" t="s">
        <v>67</v>
      </c>
      <c r="AU187" s="621" t="s">
        <v>28</v>
      </c>
      <c r="AY187" s="621" t="s">
        <v>43</v>
      </c>
      <c r="BE187" s="697">
        <f t="shared" si="34"/>
        <v>0</v>
      </c>
      <c r="BF187" s="697">
        <f t="shared" si="35"/>
        <v>0</v>
      </c>
      <c r="BG187" s="697">
        <f t="shared" si="36"/>
        <v>0</v>
      </c>
      <c r="BH187" s="697">
        <f t="shared" si="37"/>
        <v>0</v>
      </c>
      <c r="BI187" s="697">
        <f t="shared" si="38"/>
        <v>0</v>
      </c>
      <c r="BJ187" s="621" t="s">
        <v>28</v>
      </c>
      <c r="BK187" s="697">
        <f t="shared" si="39"/>
        <v>0</v>
      </c>
      <c r="BL187" s="621" t="s">
        <v>243</v>
      </c>
      <c r="BM187" s="621" t="s">
        <v>2083</v>
      </c>
    </row>
    <row r="188" spans="2:65" s="834" customFormat="1" ht="16.5" customHeight="1">
      <c r="B188" s="686"/>
      <c r="C188" s="703" t="s">
        <v>1001</v>
      </c>
      <c r="D188" s="703" t="s">
        <v>67</v>
      </c>
      <c r="E188" s="704" t="s">
        <v>128</v>
      </c>
      <c r="F188" s="705" t="s">
        <v>250</v>
      </c>
      <c r="G188" s="706" t="s">
        <v>0</v>
      </c>
      <c r="H188" s="707">
        <v>0</v>
      </c>
      <c r="I188" s="708">
        <v>0</v>
      </c>
      <c r="J188" s="708">
        <f t="shared" si="30"/>
        <v>0</v>
      </c>
      <c r="K188" s="705" t="s">
        <v>0</v>
      </c>
      <c r="L188" s="709"/>
      <c r="M188" s="710" t="s">
        <v>0</v>
      </c>
      <c r="N188" s="711" t="s">
        <v>17</v>
      </c>
      <c r="O188" s="695">
        <v>0</v>
      </c>
      <c r="P188" s="695">
        <f t="shared" si="31"/>
        <v>0</v>
      </c>
      <c r="Q188" s="695">
        <v>0</v>
      </c>
      <c r="R188" s="695">
        <f t="shared" si="32"/>
        <v>0</v>
      </c>
      <c r="S188" s="695">
        <v>0</v>
      </c>
      <c r="T188" s="696">
        <f t="shared" si="33"/>
        <v>0</v>
      </c>
      <c r="AR188" s="621" t="s">
        <v>243</v>
      </c>
      <c r="AT188" s="621" t="s">
        <v>67</v>
      </c>
      <c r="AU188" s="621" t="s">
        <v>28</v>
      </c>
      <c r="AY188" s="621" t="s">
        <v>43</v>
      </c>
      <c r="BE188" s="697">
        <f t="shared" si="34"/>
        <v>0</v>
      </c>
      <c r="BF188" s="697">
        <f t="shared" si="35"/>
        <v>0</v>
      </c>
      <c r="BG188" s="697">
        <f t="shared" si="36"/>
        <v>0</v>
      </c>
      <c r="BH188" s="697">
        <f t="shared" si="37"/>
        <v>0</v>
      </c>
      <c r="BI188" s="697">
        <f t="shared" si="38"/>
        <v>0</v>
      </c>
      <c r="BJ188" s="621" t="s">
        <v>28</v>
      </c>
      <c r="BK188" s="697">
        <f t="shared" si="39"/>
        <v>0</v>
      </c>
      <c r="BL188" s="621" t="s">
        <v>243</v>
      </c>
      <c r="BM188" s="621" t="s">
        <v>2084</v>
      </c>
    </row>
    <row r="189" spans="2:65" s="834" customFormat="1" ht="136.5">
      <c r="B189" s="624"/>
      <c r="D189" s="698" t="s">
        <v>1118</v>
      </c>
      <c r="F189" s="699" t="s">
        <v>1136</v>
      </c>
      <c r="L189" s="624"/>
      <c r="M189" s="700"/>
      <c r="N189" s="701"/>
      <c r="O189" s="701"/>
      <c r="P189" s="701"/>
      <c r="Q189" s="701"/>
      <c r="R189" s="701"/>
      <c r="S189" s="701"/>
      <c r="T189" s="702"/>
      <c r="AT189" s="621" t="s">
        <v>1118</v>
      </c>
      <c r="AU189" s="621" t="s">
        <v>28</v>
      </c>
    </row>
    <row r="190" spans="2:65" s="834" customFormat="1" ht="22.5" customHeight="1">
      <c r="B190" s="686"/>
      <c r="C190" s="703" t="s">
        <v>1003</v>
      </c>
      <c r="D190" s="703" t="s">
        <v>67</v>
      </c>
      <c r="E190" s="704" t="s">
        <v>136</v>
      </c>
      <c r="F190" s="705" t="s">
        <v>251</v>
      </c>
      <c r="G190" s="706" t="s">
        <v>0</v>
      </c>
      <c r="H190" s="707">
        <v>0</v>
      </c>
      <c r="I190" s="708">
        <v>0</v>
      </c>
      <c r="J190" s="708">
        <f>ROUND(I190*H190,2)</f>
        <v>0</v>
      </c>
      <c r="K190" s="705" t="s">
        <v>0</v>
      </c>
      <c r="L190" s="709"/>
      <c r="M190" s="710" t="s">
        <v>0</v>
      </c>
      <c r="N190" s="711" t="s">
        <v>17</v>
      </c>
      <c r="O190" s="695">
        <v>0</v>
      </c>
      <c r="P190" s="695">
        <f>O190*H190</f>
        <v>0</v>
      </c>
      <c r="Q190" s="695">
        <v>0</v>
      </c>
      <c r="R190" s="695">
        <f>Q190*H190</f>
        <v>0</v>
      </c>
      <c r="S190" s="695">
        <v>0</v>
      </c>
      <c r="T190" s="696">
        <f>S190*H190</f>
        <v>0</v>
      </c>
      <c r="AR190" s="621" t="s">
        <v>243</v>
      </c>
      <c r="AT190" s="621" t="s">
        <v>67</v>
      </c>
      <c r="AU190" s="621" t="s">
        <v>28</v>
      </c>
      <c r="AY190" s="621" t="s">
        <v>43</v>
      </c>
      <c r="BE190" s="697">
        <f>IF(N190="základní",J190,0)</f>
        <v>0</v>
      </c>
      <c r="BF190" s="697">
        <f>IF(N190="snížená",J190,0)</f>
        <v>0</v>
      </c>
      <c r="BG190" s="697">
        <f>IF(N190="zákl. přenesená",J190,0)</f>
        <v>0</v>
      </c>
      <c r="BH190" s="697">
        <f>IF(N190="sníž. přenesená",J190,0)</f>
        <v>0</v>
      </c>
      <c r="BI190" s="697">
        <f>IF(N190="nulová",J190,0)</f>
        <v>0</v>
      </c>
      <c r="BJ190" s="621" t="s">
        <v>28</v>
      </c>
      <c r="BK190" s="697">
        <f>ROUND(I190*H190,2)</f>
        <v>0</v>
      </c>
      <c r="BL190" s="621" t="s">
        <v>243</v>
      </c>
      <c r="BM190" s="621" t="s">
        <v>2085</v>
      </c>
    </row>
    <row r="191" spans="2:65" s="834" customFormat="1" ht="16.5" customHeight="1">
      <c r="B191" s="686"/>
      <c r="C191" s="703" t="s">
        <v>1007</v>
      </c>
      <c r="D191" s="703" t="s">
        <v>67</v>
      </c>
      <c r="E191" s="704" t="s">
        <v>138</v>
      </c>
      <c r="F191" s="705" t="s">
        <v>252</v>
      </c>
      <c r="G191" s="706" t="s">
        <v>0</v>
      </c>
      <c r="H191" s="707">
        <v>0</v>
      </c>
      <c r="I191" s="708">
        <v>0</v>
      </c>
      <c r="J191" s="708">
        <f>ROUND(I191*H191,2)</f>
        <v>0</v>
      </c>
      <c r="K191" s="705" t="s">
        <v>0</v>
      </c>
      <c r="L191" s="709"/>
      <c r="M191" s="710" t="s">
        <v>0</v>
      </c>
      <c r="N191" s="711" t="s">
        <v>17</v>
      </c>
      <c r="O191" s="695">
        <v>0</v>
      </c>
      <c r="P191" s="695">
        <f>O191*H191</f>
        <v>0</v>
      </c>
      <c r="Q191" s="695">
        <v>0</v>
      </c>
      <c r="R191" s="695">
        <f>Q191*H191</f>
        <v>0</v>
      </c>
      <c r="S191" s="695">
        <v>0</v>
      </c>
      <c r="T191" s="696">
        <f>S191*H191</f>
        <v>0</v>
      </c>
      <c r="AR191" s="621" t="s">
        <v>243</v>
      </c>
      <c r="AT191" s="621" t="s">
        <v>67</v>
      </c>
      <c r="AU191" s="621" t="s">
        <v>28</v>
      </c>
      <c r="AY191" s="621" t="s">
        <v>43</v>
      </c>
      <c r="BE191" s="697">
        <f>IF(N191="základní",J191,0)</f>
        <v>0</v>
      </c>
      <c r="BF191" s="697">
        <f>IF(N191="snížená",J191,0)</f>
        <v>0</v>
      </c>
      <c r="BG191" s="697">
        <f>IF(N191="zákl. přenesená",J191,0)</f>
        <v>0</v>
      </c>
      <c r="BH191" s="697">
        <f>IF(N191="sníž. přenesená",J191,0)</f>
        <v>0</v>
      </c>
      <c r="BI191" s="697">
        <f>IF(N191="nulová",J191,0)</f>
        <v>0</v>
      </c>
      <c r="BJ191" s="621" t="s">
        <v>28</v>
      </c>
      <c r="BK191" s="697">
        <f>ROUND(I191*H191,2)</f>
        <v>0</v>
      </c>
      <c r="BL191" s="621" t="s">
        <v>243</v>
      </c>
      <c r="BM191" s="621" t="s">
        <v>2086</v>
      </c>
    </row>
    <row r="192" spans="2:65" s="834" customFormat="1" ht="16.5" customHeight="1">
      <c r="B192" s="686"/>
      <c r="C192" s="703" t="s">
        <v>1011</v>
      </c>
      <c r="D192" s="703" t="s">
        <v>67</v>
      </c>
      <c r="E192" s="704" t="s">
        <v>253</v>
      </c>
      <c r="F192" s="705" t="s">
        <v>254</v>
      </c>
      <c r="G192" s="706" t="s">
        <v>0</v>
      </c>
      <c r="H192" s="707">
        <v>0</v>
      </c>
      <c r="I192" s="708">
        <v>0</v>
      </c>
      <c r="J192" s="708">
        <f>ROUND(I192*H192,2)</f>
        <v>0</v>
      </c>
      <c r="K192" s="705" t="s">
        <v>0</v>
      </c>
      <c r="L192" s="709"/>
      <c r="M192" s="710" t="s">
        <v>0</v>
      </c>
      <c r="N192" s="711" t="s">
        <v>17</v>
      </c>
      <c r="O192" s="695">
        <v>0</v>
      </c>
      <c r="P192" s="695">
        <f>O192*H192</f>
        <v>0</v>
      </c>
      <c r="Q192" s="695">
        <v>0</v>
      </c>
      <c r="R192" s="695">
        <f>Q192*H192</f>
        <v>0</v>
      </c>
      <c r="S192" s="695">
        <v>0</v>
      </c>
      <c r="T192" s="696">
        <f>S192*H192</f>
        <v>0</v>
      </c>
      <c r="AR192" s="621" t="s">
        <v>243</v>
      </c>
      <c r="AT192" s="621" t="s">
        <v>67</v>
      </c>
      <c r="AU192" s="621" t="s">
        <v>28</v>
      </c>
      <c r="AY192" s="621" t="s">
        <v>43</v>
      </c>
      <c r="BE192" s="697">
        <f>IF(N192="základní",J192,0)</f>
        <v>0</v>
      </c>
      <c r="BF192" s="697">
        <f>IF(N192="snížená",J192,0)</f>
        <v>0</v>
      </c>
      <c r="BG192" s="697">
        <f>IF(N192="zákl. přenesená",J192,0)</f>
        <v>0</v>
      </c>
      <c r="BH192" s="697">
        <f>IF(N192="sníž. přenesená",J192,0)</f>
        <v>0</v>
      </c>
      <c r="BI192" s="697">
        <f>IF(N192="nulová",J192,0)</f>
        <v>0</v>
      </c>
      <c r="BJ192" s="621" t="s">
        <v>28</v>
      </c>
      <c r="BK192" s="697">
        <f>ROUND(I192*H192,2)</f>
        <v>0</v>
      </c>
      <c r="BL192" s="621" t="s">
        <v>243</v>
      </c>
      <c r="BM192" s="621" t="s">
        <v>2087</v>
      </c>
    </row>
    <row r="193" spans="2:65" s="834" customFormat="1" ht="58.5">
      <c r="B193" s="624"/>
      <c r="D193" s="698" t="s">
        <v>1118</v>
      </c>
      <c r="F193" s="699" t="s">
        <v>1137</v>
      </c>
      <c r="L193" s="624"/>
      <c r="M193" s="700"/>
      <c r="N193" s="701"/>
      <c r="O193" s="701"/>
      <c r="P193" s="701"/>
      <c r="Q193" s="701"/>
      <c r="R193" s="701"/>
      <c r="S193" s="701"/>
      <c r="T193" s="702"/>
      <c r="AT193" s="621" t="s">
        <v>1118</v>
      </c>
      <c r="AU193" s="621" t="s">
        <v>28</v>
      </c>
    </row>
    <row r="194" spans="2:65" s="834" customFormat="1" ht="16.5" customHeight="1">
      <c r="B194" s="686"/>
      <c r="C194" s="703" t="s">
        <v>1015</v>
      </c>
      <c r="D194" s="703" t="s">
        <v>67</v>
      </c>
      <c r="E194" s="704" t="s">
        <v>140</v>
      </c>
      <c r="F194" s="705" t="s">
        <v>255</v>
      </c>
      <c r="G194" s="706" t="s">
        <v>0</v>
      </c>
      <c r="H194" s="707">
        <v>0</v>
      </c>
      <c r="I194" s="708">
        <v>0</v>
      </c>
      <c r="J194" s="708">
        <f>ROUND(I194*H194,2)</f>
        <v>0</v>
      </c>
      <c r="K194" s="705" t="s">
        <v>0</v>
      </c>
      <c r="L194" s="709"/>
      <c r="M194" s="710" t="s">
        <v>0</v>
      </c>
      <c r="N194" s="711" t="s">
        <v>17</v>
      </c>
      <c r="O194" s="695">
        <v>0</v>
      </c>
      <c r="P194" s="695">
        <f>O194*H194</f>
        <v>0</v>
      </c>
      <c r="Q194" s="695">
        <v>0</v>
      </c>
      <c r="R194" s="695">
        <f>Q194*H194</f>
        <v>0</v>
      </c>
      <c r="S194" s="695">
        <v>0</v>
      </c>
      <c r="T194" s="696">
        <f>S194*H194</f>
        <v>0</v>
      </c>
      <c r="AR194" s="621" t="s">
        <v>243</v>
      </c>
      <c r="AT194" s="621" t="s">
        <v>67</v>
      </c>
      <c r="AU194" s="621" t="s">
        <v>28</v>
      </c>
      <c r="AY194" s="621" t="s">
        <v>43</v>
      </c>
      <c r="BE194" s="697">
        <f>IF(N194="základní",J194,0)</f>
        <v>0</v>
      </c>
      <c r="BF194" s="697">
        <f>IF(N194="snížená",J194,0)</f>
        <v>0</v>
      </c>
      <c r="BG194" s="697">
        <f>IF(N194="zákl. přenesená",J194,0)</f>
        <v>0</v>
      </c>
      <c r="BH194" s="697">
        <f>IF(N194="sníž. přenesená",J194,0)</f>
        <v>0</v>
      </c>
      <c r="BI194" s="697">
        <f>IF(N194="nulová",J194,0)</f>
        <v>0</v>
      </c>
      <c r="BJ194" s="621" t="s">
        <v>28</v>
      </c>
      <c r="BK194" s="697">
        <f>ROUND(I194*H194,2)</f>
        <v>0</v>
      </c>
      <c r="BL194" s="621" t="s">
        <v>243</v>
      </c>
      <c r="BM194" s="621" t="s">
        <v>2088</v>
      </c>
    </row>
    <row r="195" spans="2:65" s="834" customFormat="1" ht="16.5" customHeight="1">
      <c r="B195" s="686"/>
      <c r="C195" s="703" t="s">
        <v>1387</v>
      </c>
      <c r="D195" s="703" t="s">
        <v>67</v>
      </c>
      <c r="E195" s="704" t="s">
        <v>142</v>
      </c>
      <c r="F195" s="705" t="s">
        <v>256</v>
      </c>
      <c r="G195" s="706" t="s">
        <v>0</v>
      </c>
      <c r="H195" s="707">
        <v>0</v>
      </c>
      <c r="I195" s="708">
        <v>0</v>
      </c>
      <c r="J195" s="708">
        <f>ROUND(I195*H195,2)</f>
        <v>0</v>
      </c>
      <c r="K195" s="705" t="s">
        <v>0</v>
      </c>
      <c r="L195" s="709"/>
      <c r="M195" s="710" t="s">
        <v>0</v>
      </c>
      <c r="N195" s="711" t="s">
        <v>17</v>
      </c>
      <c r="O195" s="695">
        <v>0</v>
      </c>
      <c r="P195" s="695">
        <f>O195*H195</f>
        <v>0</v>
      </c>
      <c r="Q195" s="695">
        <v>0</v>
      </c>
      <c r="R195" s="695">
        <f>Q195*H195</f>
        <v>0</v>
      </c>
      <c r="S195" s="695">
        <v>0</v>
      </c>
      <c r="T195" s="696">
        <f>S195*H195</f>
        <v>0</v>
      </c>
      <c r="AR195" s="621" t="s">
        <v>243</v>
      </c>
      <c r="AT195" s="621" t="s">
        <v>67</v>
      </c>
      <c r="AU195" s="621" t="s">
        <v>28</v>
      </c>
      <c r="AY195" s="621" t="s">
        <v>43</v>
      </c>
      <c r="BE195" s="697">
        <f>IF(N195="základní",J195,0)</f>
        <v>0</v>
      </c>
      <c r="BF195" s="697">
        <f>IF(N195="snížená",J195,0)</f>
        <v>0</v>
      </c>
      <c r="BG195" s="697">
        <f>IF(N195="zákl. přenesená",J195,0)</f>
        <v>0</v>
      </c>
      <c r="BH195" s="697">
        <f>IF(N195="sníž. přenesená",J195,0)</f>
        <v>0</v>
      </c>
      <c r="BI195" s="697">
        <f>IF(N195="nulová",J195,0)</f>
        <v>0</v>
      </c>
      <c r="BJ195" s="621" t="s">
        <v>28</v>
      </c>
      <c r="BK195" s="697">
        <f>ROUND(I195*H195,2)</f>
        <v>0</v>
      </c>
      <c r="BL195" s="621" t="s">
        <v>243</v>
      </c>
      <c r="BM195" s="621" t="s">
        <v>2089</v>
      </c>
    </row>
    <row r="196" spans="2:65" s="674" customFormat="1" ht="25.9" customHeight="1">
      <c r="B196" s="673"/>
      <c r="D196" s="675" t="s">
        <v>26</v>
      </c>
      <c r="E196" s="676" t="s">
        <v>506</v>
      </c>
      <c r="F196" s="676" t="s">
        <v>351</v>
      </c>
      <c r="J196" s="677">
        <f>BK196</f>
        <v>0</v>
      </c>
      <c r="L196" s="673"/>
      <c r="M196" s="678"/>
      <c r="N196" s="679"/>
      <c r="O196" s="679"/>
      <c r="P196" s="680">
        <f>P197</f>
        <v>0</v>
      </c>
      <c r="Q196" s="679"/>
      <c r="R196" s="680">
        <f>R197</f>
        <v>0</v>
      </c>
      <c r="S196" s="679"/>
      <c r="T196" s="681">
        <f>T197</f>
        <v>0</v>
      </c>
      <c r="AR196" s="675" t="s">
        <v>45</v>
      </c>
      <c r="AT196" s="682" t="s">
        <v>26</v>
      </c>
      <c r="AU196" s="682" t="s">
        <v>27</v>
      </c>
      <c r="AY196" s="675" t="s">
        <v>43</v>
      </c>
      <c r="BK196" s="683">
        <f>BK197</f>
        <v>0</v>
      </c>
    </row>
    <row r="197" spans="2:65" s="834" customFormat="1" ht="16.5" customHeight="1">
      <c r="B197" s="686"/>
      <c r="C197" s="687" t="s">
        <v>1388</v>
      </c>
      <c r="D197" s="687" t="s">
        <v>44</v>
      </c>
      <c r="E197" s="688" t="s">
        <v>259</v>
      </c>
      <c r="F197" s="689" t="s">
        <v>260</v>
      </c>
      <c r="G197" s="690" t="s">
        <v>257</v>
      </c>
      <c r="H197" s="691">
        <v>15</v>
      </c>
      <c r="I197" s="692"/>
      <c r="J197" s="692">
        <f>ROUND(I197*H197,2)</f>
        <v>0</v>
      </c>
      <c r="K197" s="689" t="s">
        <v>0</v>
      </c>
      <c r="L197" s="624"/>
      <c r="M197" s="712" t="s">
        <v>0</v>
      </c>
      <c r="N197" s="713" t="s">
        <v>17</v>
      </c>
      <c r="O197" s="714">
        <v>0</v>
      </c>
      <c r="P197" s="714">
        <f>O197*H197</f>
        <v>0</v>
      </c>
      <c r="Q197" s="714">
        <v>0</v>
      </c>
      <c r="R197" s="714">
        <f>Q197*H197</f>
        <v>0</v>
      </c>
      <c r="S197" s="714">
        <v>0</v>
      </c>
      <c r="T197" s="715">
        <f>S197*H197</f>
        <v>0</v>
      </c>
      <c r="AR197" s="621" t="s">
        <v>243</v>
      </c>
      <c r="AT197" s="621" t="s">
        <v>44</v>
      </c>
      <c r="AU197" s="621" t="s">
        <v>28</v>
      </c>
      <c r="AY197" s="621" t="s">
        <v>43</v>
      </c>
      <c r="BE197" s="697">
        <f>IF(N197="základní",J197,0)</f>
        <v>0</v>
      </c>
      <c r="BF197" s="697">
        <f>IF(N197="snížená",J197,0)</f>
        <v>0</v>
      </c>
      <c r="BG197" s="697">
        <f>IF(N197="zákl. přenesená",J197,0)</f>
        <v>0</v>
      </c>
      <c r="BH197" s="697">
        <f>IF(N197="sníž. přenesená",J197,0)</f>
        <v>0</v>
      </c>
      <c r="BI197" s="697">
        <f>IF(N197="nulová",J197,0)</f>
        <v>0</v>
      </c>
      <c r="BJ197" s="621" t="s">
        <v>28</v>
      </c>
      <c r="BK197" s="697">
        <f>ROUND(I197*H197,2)</f>
        <v>0</v>
      </c>
      <c r="BL197" s="621" t="s">
        <v>243</v>
      </c>
      <c r="BM197" s="621" t="s">
        <v>2090</v>
      </c>
    </row>
    <row r="198" spans="2:65" s="834" customFormat="1" ht="6.95" customHeight="1">
      <c r="B198" s="641"/>
      <c r="C198" s="642"/>
      <c r="D198" s="642"/>
      <c r="E198" s="642"/>
      <c r="F198" s="642"/>
      <c r="G198" s="642"/>
      <c r="H198" s="642"/>
      <c r="I198" s="642"/>
      <c r="J198" s="642"/>
      <c r="K198" s="642"/>
      <c r="L198" s="624"/>
    </row>
  </sheetData>
  <autoFilter ref="C88:K197" xr:uid="{00000000-0009-0000-0000-000005000000}"/>
  <mergeCells count="8">
    <mergeCell ref="E79:H79"/>
    <mergeCell ref="E81:H81"/>
    <mergeCell ref="L2:V2"/>
    <mergeCell ref="E7:H7"/>
    <mergeCell ref="E9:H9"/>
    <mergeCell ref="E27:H27"/>
    <mergeCell ref="E48:H48"/>
    <mergeCell ref="E50:H50"/>
  </mergeCells>
  <pageMargins left="0.39374999999999999" right="0.39374999999999999" top="0.39374999999999999" bottom="0.39374999999999999"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4"/>
  <sheetViews>
    <sheetView view="pageBreakPreview" zoomScaleNormal="100" zoomScaleSheetLayoutView="100" workbookViewId="0">
      <selection activeCell="C14" sqref="C14"/>
    </sheetView>
  </sheetViews>
  <sheetFormatPr defaultColWidth="55" defaultRowHeight="12" customHeight="1"/>
  <cols>
    <col min="1" max="1" width="5" style="210" customWidth="1"/>
    <col min="2" max="2" width="13.1640625" style="206" customWidth="1"/>
    <col min="3" max="3" width="58.83203125" style="207" customWidth="1"/>
    <col min="4" max="4" width="6" style="207" customWidth="1"/>
    <col min="5" max="5" width="11" style="208" customWidth="1"/>
    <col min="6" max="6" width="12.1640625" style="209" customWidth="1"/>
    <col min="7" max="7" width="26.1640625" style="209" customWidth="1"/>
    <col min="8" max="8" width="7.83203125" style="164" customWidth="1"/>
    <col min="9" max="9" width="4.6640625" style="164" customWidth="1"/>
    <col min="10" max="10" width="16.6640625" style="164" customWidth="1"/>
    <col min="11" max="11" width="56" style="164" customWidth="1"/>
    <col min="12" max="12" width="26" style="164" customWidth="1"/>
    <col min="13" max="13" width="19.6640625" style="164" customWidth="1"/>
    <col min="14" max="14" width="44.5" style="164" customWidth="1"/>
    <col min="15" max="15" width="20.1640625" style="164" customWidth="1"/>
    <col min="16" max="253" width="11.6640625" style="164" customWidth="1"/>
    <col min="254" max="254" width="4.1640625" style="164" customWidth="1"/>
    <col min="255" max="255" width="13.1640625" style="164" customWidth="1"/>
    <col min="256" max="256" width="55" style="164"/>
    <col min="257" max="257" width="5" style="164" customWidth="1"/>
    <col min="258" max="258" width="13.1640625" style="164" customWidth="1"/>
    <col min="259" max="259" width="58.83203125" style="164" customWidth="1"/>
    <col min="260" max="260" width="6" style="164" customWidth="1"/>
    <col min="261" max="261" width="11" style="164" customWidth="1"/>
    <col min="262" max="262" width="12.1640625" style="164" customWidth="1"/>
    <col min="263" max="263" width="26.1640625" style="164" customWidth="1"/>
    <col min="264" max="264" width="7.83203125" style="164" customWidth="1"/>
    <col min="265" max="265" width="4.6640625" style="164" customWidth="1"/>
    <col min="266" max="266" width="16.6640625" style="164" customWidth="1"/>
    <col min="267" max="267" width="56" style="164" customWidth="1"/>
    <col min="268" max="268" width="26" style="164" customWidth="1"/>
    <col min="269" max="269" width="19.6640625" style="164" customWidth="1"/>
    <col min="270" max="270" width="44.5" style="164" customWidth="1"/>
    <col min="271" max="271" width="20.1640625" style="164" customWidth="1"/>
    <col min="272" max="509" width="11.6640625" style="164" customWidth="1"/>
    <col min="510" max="510" width="4.1640625" style="164" customWidth="1"/>
    <col min="511" max="511" width="13.1640625" style="164" customWidth="1"/>
    <col min="512" max="512" width="55" style="164"/>
    <col min="513" max="513" width="5" style="164" customWidth="1"/>
    <col min="514" max="514" width="13.1640625" style="164" customWidth="1"/>
    <col min="515" max="515" width="58.83203125" style="164" customWidth="1"/>
    <col min="516" max="516" width="6" style="164" customWidth="1"/>
    <col min="517" max="517" width="11" style="164" customWidth="1"/>
    <col min="518" max="518" width="12.1640625" style="164" customWidth="1"/>
    <col min="519" max="519" width="26.1640625" style="164" customWidth="1"/>
    <col min="520" max="520" width="7.83203125" style="164" customWidth="1"/>
    <col min="521" max="521" width="4.6640625" style="164" customWidth="1"/>
    <col min="522" max="522" width="16.6640625" style="164" customWidth="1"/>
    <col min="523" max="523" width="56" style="164" customWidth="1"/>
    <col min="524" max="524" width="26" style="164" customWidth="1"/>
    <col min="525" max="525" width="19.6640625" style="164" customWidth="1"/>
    <col min="526" max="526" width="44.5" style="164" customWidth="1"/>
    <col min="527" max="527" width="20.1640625" style="164" customWidth="1"/>
    <col min="528" max="765" width="11.6640625" style="164" customWidth="1"/>
    <col min="766" max="766" width="4.1640625" style="164" customWidth="1"/>
    <col min="767" max="767" width="13.1640625" style="164" customWidth="1"/>
    <col min="768" max="768" width="55" style="164"/>
    <col min="769" max="769" width="5" style="164" customWidth="1"/>
    <col min="770" max="770" width="13.1640625" style="164" customWidth="1"/>
    <col min="771" max="771" width="58.83203125" style="164" customWidth="1"/>
    <col min="772" max="772" width="6" style="164" customWidth="1"/>
    <col min="773" max="773" width="11" style="164" customWidth="1"/>
    <col min="774" max="774" width="12.1640625" style="164" customWidth="1"/>
    <col min="775" max="775" width="26.1640625" style="164" customWidth="1"/>
    <col min="776" max="776" width="7.83203125" style="164" customWidth="1"/>
    <col min="777" max="777" width="4.6640625" style="164" customWidth="1"/>
    <col min="778" max="778" width="16.6640625" style="164" customWidth="1"/>
    <col min="779" max="779" width="56" style="164" customWidth="1"/>
    <col min="780" max="780" width="26" style="164" customWidth="1"/>
    <col min="781" max="781" width="19.6640625" style="164" customWidth="1"/>
    <col min="782" max="782" width="44.5" style="164" customWidth="1"/>
    <col min="783" max="783" width="20.1640625" style="164" customWidth="1"/>
    <col min="784" max="1021" width="11.6640625" style="164" customWidth="1"/>
    <col min="1022" max="1022" width="4.1640625" style="164" customWidth="1"/>
    <col min="1023" max="1023" width="13.1640625" style="164" customWidth="1"/>
    <col min="1024" max="1024" width="55" style="164"/>
    <col min="1025" max="1025" width="5" style="164" customWidth="1"/>
    <col min="1026" max="1026" width="13.1640625" style="164" customWidth="1"/>
    <col min="1027" max="1027" width="58.83203125" style="164" customWidth="1"/>
    <col min="1028" max="1028" width="6" style="164" customWidth="1"/>
    <col min="1029" max="1029" width="11" style="164" customWidth="1"/>
    <col min="1030" max="1030" width="12.1640625" style="164" customWidth="1"/>
    <col min="1031" max="1031" width="26.1640625" style="164" customWidth="1"/>
    <col min="1032" max="1032" width="7.83203125" style="164" customWidth="1"/>
    <col min="1033" max="1033" width="4.6640625" style="164" customWidth="1"/>
    <col min="1034" max="1034" width="16.6640625" style="164" customWidth="1"/>
    <col min="1035" max="1035" width="56" style="164" customWidth="1"/>
    <col min="1036" max="1036" width="26" style="164" customWidth="1"/>
    <col min="1037" max="1037" width="19.6640625" style="164" customWidth="1"/>
    <col min="1038" max="1038" width="44.5" style="164" customWidth="1"/>
    <col min="1039" max="1039" width="20.1640625" style="164" customWidth="1"/>
    <col min="1040" max="1277" width="11.6640625" style="164" customWidth="1"/>
    <col min="1278" max="1278" width="4.1640625" style="164" customWidth="1"/>
    <col min="1279" max="1279" width="13.1640625" style="164" customWidth="1"/>
    <col min="1280" max="1280" width="55" style="164"/>
    <col min="1281" max="1281" width="5" style="164" customWidth="1"/>
    <col min="1282" max="1282" width="13.1640625" style="164" customWidth="1"/>
    <col min="1283" max="1283" width="58.83203125" style="164" customWidth="1"/>
    <col min="1284" max="1284" width="6" style="164" customWidth="1"/>
    <col min="1285" max="1285" width="11" style="164" customWidth="1"/>
    <col min="1286" max="1286" width="12.1640625" style="164" customWidth="1"/>
    <col min="1287" max="1287" width="26.1640625" style="164" customWidth="1"/>
    <col min="1288" max="1288" width="7.83203125" style="164" customWidth="1"/>
    <col min="1289" max="1289" width="4.6640625" style="164" customWidth="1"/>
    <col min="1290" max="1290" width="16.6640625" style="164" customWidth="1"/>
    <col min="1291" max="1291" width="56" style="164" customWidth="1"/>
    <col min="1292" max="1292" width="26" style="164" customWidth="1"/>
    <col min="1293" max="1293" width="19.6640625" style="164" customWidth="1"/>
    <col min="1294" max="1294" width="44.5" style="164" customWidth="1"/>
    <col min="1295" max="1295" width="20.1640625" style="164" customWidth="1"/>
    <col min="1296" max="1533" width="11.6640625" style="164" customWidth="1"/>
    <col min="1534" max="1534" width="4.1640625" style="164" customWidth="1"/>
    <col min="1535" max="1535" width="13.1640625" style="164" customWidth="1"/>
    <col min="1536" max="1536" width="55" style="164"/>
    <col min="1537" max="1537" width="5" style="164" customWidth="1"/>
    <col min="1538" max="1538" width="13.1640625" style="164" customWidth="1"/>
    <col min="1539" max="1539" width="58.83203125" style="164" customWidth="1"/>
    <col min="1540" max="1540" width="6" style="164" customWidth="1"/>
    <col min="1541" max="1541" width="11" style="164" customWidth="1"/>
    <col min="1542" max="1542" width="12.1640625" style="164" customWidth="1"/>
    <col min="1543" max="1543" width="26.1640625" style="164" customWidth="1"/>
    <col min="1544" max="1544" width="7.83203125" style="164" customWidth="1"/>
    <col min="1545" max="1545" width="4.6640625" style="164" customWidth="1"/>
    <col min="1546" max="1546" width="16.6640625" style="164" customWidth="1"/>
    <col min="1547" max="1547" width="56" style="164" customWidth="1"/>
    <col min="1548" max="1548" width="26" style="164" customWidth="1"/>
    <col min="1549" max="1549" width="19.6640625" style="164" customWidth="1"/>
    <col min="1550" max="1550" width="44.5" style="164" customWidth="1"/>
    <col min="1551" max="1551" width="20.1640625" style="164" customWidth="1"/>
    <col min="1552" max="1789" width="11.6640625" style="164" customWidth="1"/>
    <col min="1790" max="1790" width="4.1640625" style="164" customWidth="1"/>
    <col min="1791" max="1791" width="13.1640625" style="164" customWidth="1"/>
    <col min="1792" max="1792" width="55" style="164"/>
    <col min="1793" max="1793" width="5" style="164" customWidth="1"/>
    <col min="1794" max="1794" width="13.1640625" style="164" customWidth="1"/>
    <col min="1795" max="1795" width="58.83203125" style="164" customWidth="1"/>
    <col min="1796" max="1796" width="6" style="164" customWidth="1"/>
    <col min="1797" max="1797" width="11" style="164" customWidth="1"/>
    <col min="1798" max="1798" width="12.1640625" style="164" customWidth="1"/>
    <col min="1799" max="1799" width="26.1640625" style="164" customWidth="1"/>
    <col min="1800" max="1800" width="7.83203125" style="164" customWidth="1"/>
    <col min="1801" max="1801" width="4.6640625" style="164" customWidth="1"/>
    <col min="1802" max="1802" width="16.6640625" style="164" customWidth="1"/>
    <col min="1803" max="1803" width="56" style="164" customWidth="1"/>
    <col min="1804" max="1804" width="26" style="164" customWidth="1"/>
    <col min="1805" max="1805" width="19.6640625" style="164" customWidth="1"/>
    <col min="1806" max="1806" width="44.5" style="164" customWidth="1"/>
    <col min="1807" max="1807" width="20.1640625" style="164" customWidth="1"/>
    <col min="1808" max="2045" width="11.6640625" style="164" customWidth="1"/>
    <col min="2046" max="2046" width="4.1640625" style="164" customWidth="1"/>
    <col min="2047" max="2047" width="13.1640625" style="164" customWidth="1"/>
    <col min="2048" max="2048" width="55" style="164"/>
    <col min="2049" max="2049" width="5" style="164" customWidth="1"/>
    <col min="2050" max="2050" width="13.1640625" style="164" customWidth="1"/>
    <col min="2051" max="2051" width="58.83203125" style="164" customWidth="1"/>
    <col min="2052" max="2052" width="6" style="164" customWidth="1"/>
    <col min="2053" max="2053" width="11" style="164" customWidth="1"/>
    <col min="2054" max="2054" width="12.1640625" style="164" customWidth="1"/>
    <col min="2055" max="2055" width="26.1640625" style="164" customWidth="1"/>
    <col min="2056" max="2056" width="7.83203125" style="164" customWidth="1"/>
    <col min="2057" max="2057" width="4.6640625" style="164" customWidth="1"/>
    <col min="2058" max="2058" width="16.6640625" style="164" customWidth="1"/>
    <col min="2059" max="2059" width="56" style="164" customWidth="1"/>
    <col min="2060" max="2060" width="26" style="164" customWidth="1"/>
    <col min="2061" max="2061" width="19.6640625" style="164" customWidth="1"/>
    <col min="2062" max="2062" width="44.5" style="164" customWidth="1"/>
    <col min="2063" max="2063" width="20.1640625" style="164" customWidth="1"/>
    <col min="2064" max="2301" width="11.6640625" style="164" customWidth="1"/>
    <col min="2302" max="2302" width="4.1640625" style="164" customWidth="1"/>
    <col min="2303" max="2303" width="13.1640625" style="164" customWidth="1"/>
    <col min="2304" max="2304" width="55" style="164"/>
    <col min="2305" max="2305" width="5" style="164" customWidth="1"/>
    <col min="2306" max="2306" width="13.1640625" style="164" customWidth="1"/>
    <col min="2307" max="2307" width="58.83203125" style="164" customWidth="1"/>
    <col min="2308" max="2308" width="6" style="164" customWidth="1"/>
    <col min="2309" max="2309" width="11" style="164" customWidth="1"/>
    <col min="2310" max="2310" width="12.1640625" style="164" customWidth="1"/>
    <col min="2311" max="2311" width="26.1640625" style="164" customWidth="1"/>
    <col min="2312" max="2312" width="7.83203125" style="164" customWidth="1"/>
    <col min="2313" max="2313" width="4.6640625" style="164" customWidth="1"/>
    <col min="2314" max="2314" width="16.6640625" style="164" customWidth="1"/>
    <col min="2315" max="2315" width="56" style="164" customWidth="1"/>
    <col min="2316" max="2316" width="26" style="164" customWidth="1"/>
    <col min="2317" max="2317" width="19.6640625" style="164" customWidth="1"/>
    <col min="2318" max="2318" width="44.5" style="164" customWidth="1"/>
    <col min="2319" max="2319" width="20.1640625" style="164" customWidth="1"/>
    <col min="2320" max="2557" width="11.6640625" style="164" customWidth="1"/>
    <col min="2558" max="2558" width="4.1640625" style="164" customWidth="1"/>
    <col min="2559" max="2559" width="13.1640625" style="164" customWidth="1"/>
    <col min="2560" max="2560" width="55" style="164"/>
    <col min="2561" max="2561" width="5" style="164" customWidth="1"/>
    <col min="2562" max="2562" width="13.1640625" style="164" customWidth="1"/>
    <col min="2563" max="2563" width="58.83203125" style="164" customWidth="1"/>
    <col min="2564" max="2564" width="6" style="164" customWidth="1"/>
    <col min="2565" max="2565" width="11" style="164" customWidth="1"/>
    <col min="2566" max="2566" width="12.1640625" style="164" customWidth="1"/>
    <col min="2567" max="2567" width="26.1640625" style="164" customWidth="1"/>
    <col min="2568" max="2568" width="7.83203125" style="164" customWidth="1"/>
    <col min="2569" max="2569" width="4.6640625" style="164" customWidth="1"/>
    <col min="2570" max="2570" width="16.6640625" style="164" customWidth="1"/>
    <col min="2571" max="2571" width="56" style="164" customWidth="1"/>
    <col min="2572" max="2572" width="26" style="164" customWidth="1"/>
    <col min="2573" max="2573" width="19.6640625" style="164" customWidth="1"/>
    <col min="2574" max="2574" width="44.5" style="164" customWidth="1"/>
    <col min="2575" max="2575" width="20.1640625" style="164" customWidth="1"/>
    <col min="2576" max="2813" width="11.6640625" style="164" customWidth="1"/>
    <col min="2814" max="2814" width="4.1640625" style="164" customWidth="1"/>
    <col min="2815" max="2815" width="13.1640625" style="164" customWidth="1"/>
    <col min="2816" max="2816" width="55" style="164"/>
    <col min="2817" max="2817" width="5" style="164" customWidth="1"/>
    <col min="2818" max="2818" width="13.1640625" style="164" customWidth="1"/>
    <col min="2819" max="2819" width="58.83203125" style="164" customWidth="1"/>
    <col min="2820" max="2820" width="6" style="164" customWidth="1"/>
    <col min="2821" max="2821" width="11" style="164" customWidth="1"/>
    <col min="2822" max="2822" width="12.1640625" style="164" customWidth="1"/>
    <col min="2823" max="2823" width="26.1640625" style="164" customWidth="1"/>
    <col min="2824" max="2824" width="7.83203125" style="164" customWidth="1"/>
    <col min="2825" max="2825" width="4.6640625" style="164" customWidth="1"/>
    <col min="2826" max="2826" width="16.6640625" style="164" customWidth="1"/>
    <col min="2827" max="2827" width="56" style="164" customWidth="1"/>
    <col min="2828" max="2828" width="26" style="164" customWidth="1"/>
    <col min="2829" max="2829" width="19.6640625" style="164" customWidth="1"/>
    <col min="2830" max="2830" width="44.5" style="164" customWidth="1"/>
    <col min="2831" max="2831" width="20.1640625" style="164" customWidth="1"/>
    <col min="2832" max="3069" width="11.6640625" style="164" customWidth="1"/>
    <col min="3070" max="3070" width="4.1640625" style="164" customWidth="1"/>
    <col min="3071" max="3071" width="13.1640625" style="164" customWidth="1"/>
    <col min="3072" max="3072" width="55" style="164"/>
    <col min="3073" max="3073" width="5" style="164" customWidth="1"/>
    <col min="3074" max="3074" width="13.1640625" style="164" customWidth="1"/>
    <col min="3075" max="3075" width="58.83203125" style="164" customWidth="1"/>
    <col min="3076" max="3076" width="6" style="164" customWidth="1"/>
    <col min="3077" max="3077" width="11" style="164" customWidth="1"/>
    <col min="3078" max="3078" width="12.1640625" style="164" customWidth="1"/>
    <col min="3079" max="3079" width="26.1640625" style="164" customWidth="1"/>
    <col min="3080" max="3080" width="7.83203125" style="164" customWidth="1"/>
    <col min="3081" max="3081" width="4.6640625" style="164" customWidth="1"/>
    <col min="3082" max="3082" width="16.6640625" style="164" customWidth="1"/>
    <col min="3083" max="3083" width="56" style="164" customWidth="1"/>
    <col min="3084" max="3084" width="26" style="164" customWidth="1"/>
    <col min="3085" max="3085" width="19.6640625" style="164" customWidth="1"/>
    <col min="3086" max="3086" width="44.5" style="164" customWidth="1"/>
    <col min="3087" max="3087" width="20.1640625" style="164" customWidth="1"/>
    <col min="3088" max="3325" width="11.6640625" style="164" customWidth="1"/>
    <col min="3326" max="3326" width="4.1640625" style="164" customWidth="1"/>
    <col min="3327" max="3327" width="13.1640625" style="164" customWidth="1"/>
    <col min="3328" max="3328" width="55" style="164"/>
    <col min="3329" max="3329" width="5" style="164" customWidth="1"/>
    <col min="3330" max="3330" width="13.1640625" style="164" customWidth="1"/>
    <col min="3331" max="3331" width="58.83203125" style="164" customWidth="1"/>
    <col min="3332" max="3332" width="6" style="164" customWidth="1"/>
    <col min="3333" max="3333" width="11" style="164" customWidth="1"/>
    <col min="3334" max="3334" width="12.1640625" style="164" customWidth="1"/>
    <col min="3335" max="3335" width="26.1640625" style="164" customWidth="1"/>
    <col min="3336" max="3336" width="7.83203125" style="164" customWidth="1"/>
    <col min="3337" max="3337" width="4.6640625" style="164" customWidth="1"/>
    <col min="3338" max="3338" width="16.6640625" style="164" customWidth="1"/>
    <col min="3339" max="3339" width="56" style="164" customWidth="1"/>
    <col min="3340" max="3340" width="26" style="164" customWidth="1"/>
    <col min="3341" max="3341" width="19.6640625" style="164" customWidth="1"/>
    <col min="3342" max="3342" width="44.5" style="164" customWidth="1"/>
    <col min="3343" max="3343" width="20.1640625" style="164" customWidth="1"/>
    <col min="3344" max="3581" width="11.6640625" style="164" customWidth="1"/>
    <col min="3582" max="3582" width="4.1640625" style="164" customWidth="1"/>
    <col min="3583" max="3583" width="13.1640625" style="164" customWidth="1"/>
    <col min="3584" max="3584" width="55" style="164"/>
    <col min="3585" max="3585" width="5" style="164" customWidth="1"/>
    <col min="3586" max="3586" width="13.1640625" style="164" customWidth="1"/>
    <col min="3587" max="3587" width="58.83203125" style="164" customWidth="1"/>
    <col min="3588" max="3588" width="6" style="164" customWidth="1"/>
    <col min="3589" max="3589" width="11" style="164" customWidth="1"/>
    <col min="3590" max="3590" width="12.1640625" style="164" customWidth="1"/>
    <col min="3591" max="3591" width="26.1640625" style="164" customWidth="1"/>
    <col min="3592" max="3592" width="7.83203125" style="164" customWidth="1"/>
    <col min="3593" max="3593" width="4.6640625" style="164" customWidth="1"/>
    <col min="3594" max="3594" width="16.6640625" style="164" customWidth="1"/>
    <col min="3595" max="3595" width="56" style="164" customWidth="1"/>
    <col min="3596" max="3596" width="26" style="164" customWidth="1"/>
    <col min="3597" max="3597" width="19.6640625" style="164" customWidth="1"/>
    <col min="3598" max="3598" width="44.5" style="164" customWidth="1"/>
    <col min="3599" max="3599" width="20.1640625" style="164" customWidth="1"/>
    <col min="3600" max="3837" width="11.6640625" style="164" customWidth="1"/>
    <col min="3838" max="3838" width="4.1640625" style="164" customWidth="1"/>
    <col min="3839" max="3839" width="13.1640625" style="164" customWidth="1"/>
    <col min="3840" max="3840" width="55" style="164"/>
    <col min="3841" max="3841" width="5" style="164" customWidth="1"/>
    <col min="3842" max="3842" width="13.1640625" style="164" customWidth="1"/>
    <col min="3843" max="3843" width="58.83203125" style="164" customWidth="1"/>
    <col min="3844" max="3844" width="6" style="164" customWidth="1"/>
    <col min="3845" max="3845" width="11" style="164" customWidth="1"/>
    <col min="3846" max="3846" width="12.1640625" style="164" customWidth="1"/>
    <col min="3847" max="3847" width="26.1640625" style="164" customWidth="1"/>
    <col min="3848" max="3848" width="7.83203125" style="164" customWidth="1"/>
    <col min="3849" max="3849" width="4.6640625" style="164" customWidth="1"/>
    <col min="3850" max="3850" width="16.6640625" style="164" customWidth="1"/>
    <col min="3851" max="3851" width="56" style="164" customWidth="1"/>
    <col min="3852" max="3852" width="26" style="164" customWidth="1"/>
    <col min="3853" max="3853" width="19.6640625" style="164" customWidth="1"/>
    <col min="3854" max="3854" width="44.5" style="164" customWidth="1"/>
    <col min="3855" max="3855" width="20.1640625" style="164" customWidth="1"/>
    <col min="3856" max="4093" width="11.6640625" style="164" customWidth="1"/>
    <col min="4094" max="4094" width="4.1640625" style="164" customWidth="1"/>
    <col min="4095" max="4095" width="13.1640625" style="164" customWidth="1"/>
    <col min="4096" max="4096" width="55" style="164"/>
    <col min="4097" max="4097" width="5" style="164" customWidth="1"/>
    <col min="4098" max="4098" width="13.1640625" style="164" customWidth="1"/>
    <col min="4099" max="4099" width="58.83203125" style="164" customWidth="1"/>
    <col min="4100" max="4100" width="6" style="164" customWidth="1"/>
    <col min="4101" max="4101" width="11" style="164" customWidth="1"/>
    <col min="4102" max="4102" width="12.1640625" style="164" customWidth="1"/>
    <col min="4103" max="4103" width="26.1640625" style="164" customWidth="1"/>
    <col min="4104" max="4104" width="7.83203125" style="164" customWidth="1"/>
    <col min="4105" max="4105" width="4.6640625" style="164" customWidth="1"/>
    <col min="4106" max="4106" width="16.6640625" style="164" customWidth="1"/>
    <col min="4107" max="4107" width="56" style="164" customWidth="1"/>
    <col min="4108" max="4108" width="26" style="164" customWidth="1"/>
    <col min="4109" max="4109" width="19.6640625" style="164" customWidth="1"/>
    <col min="4110" max="4110" width="44.5" style="164" customWidth="1"/>
    <col min="4111" max="4111" width="20.1640625" style="164" customWidth="1"/>
    <col min="4112" max="4349" width="11.6640625" style="164" customWidth="1"/>
    <col min="4350" max="4350" width="4.1640625" style="164" customWidth="1"/>
    <col min="4351" max="4351" width="13.1640625" style="164" customWidth="1"/>
    <col min="4352" max="4352" width="55" style="164"/>
    <col min="4353" max="4353" width="5" style="164" customWidth="1"/>
    <col min="4354" max="4354" width="13.1640625" style="164" customWidth="1"/>
    <col min="4355" max="4355" width="58.83203125" style="164" customWidth="1"/>
    <col min="4356" max="4356" width="6" style="164" customWidth="1"/>
    <col min="4357" max="4357" width="11" style="164" customWidth="1"/>
    <col min="4358" max="4358" width="12.1640625" style="164" customWidth="1"/>
    <col min="4359" max="4359" width="26.1640625" style="164" customWidth="1"/>
    <col min="4360" max="4360" width="7.83203125" style="164" customWidth="1"/>
    <col min="4361" max="4361" width="4.6640625" style="164" customWidth="1"/>
    <col min="4362" max="4362" width="16.6640625" style="164" customWidth="1"/>
    <col min="4363" max="4363" width="56" style="164" customWidth="1"/>
    <col min="4364" max="4364" width="26" style="164" customWidth="1"/>
    <col min="4365" max="4365" width="19.6640625" style="164" customWidth="1"/>
    <col min="4366" max="4366" width="44.5" style="164" customWidth="1"/>
    <col min="4367" max="4367" width="20.1640625" style="164" customWidth="1"/>
    <col min="4368" max="4605" width="11.6640625" style="164" customWidth="1"/>
    <col min="4606" max="4606" width="4.1640625" style="164" customWidth="1"/>
    <col min="4607" max="4607" width="13.1640625" style="164" customWidth="1"/>
    <col min="4608" max="4608" width="55" style="164"/>
    <col min="4609" max="4609" width="5" style="164" customWidth="1"/>
    <col min="4610" max="4610" width="13.1640625" style="164" customWidth="1"/>
    <col min="4611" max="4611" width="58.83203125" style="164" customWidth="1"/>
    <col min="4612" max="4612" width="6" style="164" customWidth="1"/>
    <col min="4613" max="4613" width="11" style="164" customWidth="1"/>
    <col min="4614" max="4614" width="12.1640625" style="164" customWidth="1"/>
    <col min="4615" max="4615" width="26.1640625" style="164" customWidth="1"/>
    <col min="4616" max="4616" width="7.83203125" style="164" customWidth="1"/>
    <col min="4617" max="4617" width="4.6640625" style="164" customWidth="1"/>
    <col min="4618" max="4618" width="16.6640625" style="164" customWidth="1"/>
    <col min="4619" max="4619" width="56" style="164" customWidth="1"/>
    <col min="4620" max="4620" width="26" style="164" customWidth="1"/>
    <col min="4621" max="4621" width="19.6640625" style="164" customWidth="1"/>
    <col min="4622" max="4622" width="44.5" style="164" customWidth="1"/>
    <col min="4623" max="4623" width="20.1640625" style="164" customWidth="1"/>
    <col min="4624" max="4861" width="11.6640625" style="164" customWidth="1"/>
    <col min="4862" max="4862" width="4.1640625" style="164" customWidth="1"/>
    <col min="4863" max="4863" width="13.1640625" style="164" customWidth="1"/>
    <col min="4864" max="4864" width="55" style="164"/>
    <col min="4865" max="4865" width="5" style="164" customWidth="1"/>
    <col min="4866" max="4866" width="13.1640625" style="164" customWidth="1"/>
    <col min="4867" max="4867" width="58.83203125" style="164" customWidth="1"/>
    <col min="4868" max="4868" width="6" style="164" customWidth="1"/>
    <col min="4869" max="4869" width="11" style="164" customWidth="1"/>
    <col min="4870" max="4870" width="12.1640625" style="164" customWidth="1"/>
    <col min="4871" max="4871" width="26.1640625" style="164" customWidth="1"/>
    <col min="4872" max="4872" width="7.83203125" style="164" customWidth="1"/>
    <col min="4873" max="4873" width="4.6640625" style="164" customWidth="1"/>
    <col min="4874" max="4874" width="16.6640625" style="164" customWidth="1"/>
    <col min="4875" max="4875" width="56" style="164" customWidth="1"/>
    <col min="4876" max="4876" width="26" style="164" customWidth="1"/>
    <col min="4877" max="4877" width="19.6640625" style="164" customWidth="1"/>
    <col min="4878" max="4878" width="44.5" style="164" customWidth="1"/>
    <col min="4879" max="4879" width="20.1640625" style="164" customWidth="1"/>
    <col min="4880" max="5117" width="11.6640625" style="164" customWidth="1"/>
    <col min="5118" max="5118" width="4.1640625" style="164" customWidth="1"/>
    <col min="5119" max="5119" width="13.1640625" style="164" customWidth="1"/>
    <col min="5120" max="5120" width="55" style="164"/>
    <col min="5121" max="5121" width="5" style="164" customWidth="1"/>
    <col min="5122" max="5122" width="13.1640625" style="164" customWidth="1"/>
    <col min="5123" max="5123" width="58.83203125" style="164" customWidth="1"/>
    <col min="5124" max="5124" width="6" style="164" customWidth="1"/>
    <col min="5125" max="5125" width="11" style="164" customWidth="1"/>
    <col min="5126" max="5126" width="12.1640625" style="164" customWidth="1"/>
    <col min="5127" max="5127" width="26.1640625" style="164" customWidth="1"/>
    <col min="5128" max="5128" width="7.83203125" style="164" customWidth="1"/>
    <col min="5129" max="5129" width="4.6640625" style="164" customWidth="1"/>
    <col min="5130" max="5130" width="16.6640625" style="164" customWidth="1"/>
    <col min="5131" max="5131" width="56" style="164" customWidth="1"/>
    <col min="5132" max="5132" width="26" style="164" customWidth="1"/>
    <col min="5133" max="5133" width="19.6640625" style="164" customWidth="1"/>
    <col min="5134" max="5134" width="44.5" style="164" customWidth="1"/>
    <col min="5135" max="5135" width="20.1640625" style="164" customWidth="1"/>
    <col min="5136" max="5373" width="11.6640625" style="164" customWidth="1"/>
    <col min="5374" max="5374" width="4.1640625" style="164" customWidth="1"/>
    <col min="5375" max="5375" width="13.1640625" style="164" customWidth="1"/>
    <col min="5376" max="5376" width="55" style="164"/>
    <col min="5377" max="5377" width="5" style="164" customWidth="1"/>
    <col min="5378" max="5378" width="13.1640625" style="164" customWidth="1"/>
    <col min="5379" max="5379" width="58.83203125" style="164" customWidth="1"/>
    <col min="5380" max="5380" width="6" style="164" customWidth="1"/>
    <col min="5381" max="5381" width="11" style="164" customWidth="1"/>
    <col min="5382" max="5382" width="12.1640625" style="164" customWidth="1"/>
    <col min="5383" max="5383" width="26.1640625" style="164" customWidth="1"/>
    <col min="5384" max="5384" width="7.83203125" style="164" customWidth="1"/>
    <col min="5385" max="5385" width="4.6640625" style="164" customWidth="1"/>
    <col min="5386" max="5386" width="16.6640625" style="164" customWidth="1"/>
    <col min="5387" max="5387" width="56" style="164" customWidth="1"/>
    <col min="5388" max="5388" width="26" style="164" customWidth="1"/>
    <col min="5389" max="5389" width="19.6640625" style="164" customWidth="1"/>
    <col min="5390" max="5390" width="44.5" style="164" customWidth="1"/>
    <col min="5391" max="5391" width="20.1640625" style="164" customWidth="1"/>
    <col min="5392" max="5629" width="11.6640625" style="164" customWidth="1"/>
    <col min="5630" max="5630" width="4.1640625" style="164" customWidth="1"/>
    <col min="5631" max="5631" width="13.1640625" style="164" customWidth="1"/>
    <col min="5632" max="5632" width="55" style="164"/>
    <col min="5633" max="5633" width="5" style="164" customWidth="1"/>
    <col min="5634" max="5634" width="13.1640625" style="164" customWidth="1"/>
    <col min="5635" max="5635" width="58.83203125" style="164" customWidth="1"/>
    <col min="5636" max="5636" width="6" style="164" customWidth="1"/>
    <col min="5637" max="5637" width="11" style="164" customWidth="1"/>
    <col min="5638" max="5638" width="12.1640625" style="164" customWidth="1"/>
    <col min="5639" max="5639" width="26.1640625" style="164" customWidth="1"/>
    <col min="5640" max="5640" width="7.83203125" style="164" customWidth="1"/>
    <col min="5641" max="5641" width="4.6640625" style="164" customWidth="1"/>
    <col min="5642" max="5642" width="16.6640625" style="164" customWidth="1"/>
    <col min="5643" max="5643" width="56" style="164" customWidth="1"/>
    <col min="5644" max="5644" width="26" style="164" customWidth="1"/>
    <col min="5645" max="5645" width="19.6640625" style="164" customWidth="1"/>
    <col min="5646" max="5646" width="44.5" style="164" customWidth="1"/>
    <col min="5647" max="5647" width="20.1640625" style="164" customWidth="1"/>
    <col min="5648" max="5885" width="11.6640625" style="164" customWidth="1"/>
    <col min="5886" max="5886" width="4.1640625" style="164" customWidth="1"/>
    <col min="5887" max="5887" width="13.1640625" style="164" customWidth="1"/>
    <col min="5888" max="5888" width="55" style="164"/>
    <col min="5889" max="5889" width="5" style="164" customWidth="1"/>
    <col min="5890" max="5890" width="13.1640625" style="164" customWidth="1"/>
    <col min="5891" max="5891" width="58.83203125" style="164" customWidth="1"/>
    <col min="5892" max="5892" width="6" style="164" customWidth="1"/>
    <col min="5893" max="5893" width="11" style="164" customWidth="1"/>
    <col min="5894" max="5894" width="12.1640625" style="164" customWidth="1"/>
    <col min="5895" max="5895" width="26.1640625" style="164" customWidth="1"/>
    <col min="5896" max="5896" width="7.83203125" style="164" customWidth="1"/>
    <col min="5897" max="5897" width="4.6640625" style="164" customWidth="1"/>
    <col min="5898" max="5898" width="16.6640625" style="164" customWidth="1"/>
    <col min="5899" max="5899" width="56" style="164" customWidth="1"/>
    <col min="5900" max="5900" width="26" style="164" customWidth="1"/>
    <col min="5901" max="5901" width="19.6640625" style="164" customWidth="1"/>
    <col min="5902" max="5902" width="44.5" style="164" customWidth="1"/>
    <col min="5903" max="5903" width="20.1640625" style="164" customWidth="1"/>
    <col min="5904" max="6141" width="11.6640625" style="164" customWidth="1"/>
    <col min="6142" max="6142" width="4.1640625" style="164" customWidth="1"/>
    <col min="6143" max="6143" width="13.1640625" style="164" customWidth="1"/>
    <col min="6144" max="6144" width="55" style="164"/>
    <col min="6145" max="6145" width="5" style="164" customWidth="1"/>
    <col min="6146" max="6146" width="13.1640625" style="164" customWidth="1"/>
    <col min="6147" max="6147" width="58.83203125" style="164" customWidth="1"/>
    <col min="6148" max="6148" width="6" style="164" customWidth="1"/>
    <col min="6149" max="6149" width="11" style="164" customWidth="1"/>
    <col min="6150" max="6150" width="12.1640625" style="164" customWidth="1"/>
    <col min="6151" max="6151" width="26.1640625" style="164" customWidth="1"/>
    <col min="6152" max="6152" width="7.83203125" style="164" customWidth="1"/>
    <col min="6153" max="6153" width="4.6640625" style="164" customWidth="1"/>
    <col min="6154" max="6154" width="16.6640625" style="164" customWidth="1"/>
    <col min="6155" max="6155" width="56" style="164" customWidth="1"/>
    <col min="6156" max="6156" width="26" style="164" customWidth="1"/>
    <col min="6157" max="6157" width="19.6640625" style="164" customWidth="1"/>
    <col min="6158" max="6158" width="44.5" style="164" customWidth="1"/>
    <col min="6159" max="6159" width="20.1640625" style="164" customWidth="1"/>
    <col min="6160" max="6397" width="11.6640625" style="164" customWidth="1"/>
    <col min="6398" max="6398" width="4.1640625" style="164" customWidth="1"/>
    <col min="6399" max="6399" width="13.1640625" style="164" customWidth="1"/>
    <col min="6400" max="6400" width="55" style="164"/>
    <col min="6401" max="6401" width="5" style="164" customWidth="1"/>
    <col min="6402" max="6402" width="13.1640625" style="164" customWidth="1"/>
    <col min="6403" max="6403" width="58.83203125" style="164" customWidth="1"/>
    <col min="6404" max="6404" width="6" style="164" customWidth="1"/>
    <col min="6405" max="6405" width="11" style="164" customWidth="1"/>
    <col min="6406" max="6406" width="12.1640625" style="164" customWidth="1"/>
    <col min="6407" max="6407" width="26.1640625" style="164" customWidth="1"/>
    <col min="6408" max="6408" width="7.83203125" style="164" customWidth="1"/>
    <col min="6409" max="6409" width="4.6640625" style="164" customWidth="1"/>
    <col min="6410" max="6410" width="16.6640625" style="164" customWidth="1"/>
    <col min="6411" max="6411" width="56" style="164" customWidth="1"/>
    <col min="6412" max="6412" width="26" style="164" customWidth="1"/>
    <col min="6413" max="6413" width="19.6640625" style="164" customWidth="1"/>
    <col min="6414" max="6414" width="44.5" style="164" customWidth="1"/>
    <col min="6415" max="6415" width="20.1640625" style="164" customWidth="1"/>
    <col min="6416" max="6653" width="11.6640625" style="164" customWidth="1"/>
    <col min="6654" max="6654" width="4.1640625" style="164" customWidth="1"/>
    <col min="6655" max="6655" width="13.1640625" style="164" customWidth="1"/>
    <col min="6656" max="6656" width="55" style="164"/>
    <col min="6657" max="6657" width="5" style="164" customWidth="1"/>
    <col min="6658" max="6658" width="13.1640625" style="164" customWidth="1"/>
    <col min="6659" max="6659" width="58.83203125" style="164" customWidth="1"/>
    <col min="6660" max="6660" width="6" style="164" customWidth="1"/>
    <col min="6661" max="6661" width="11" style="164" customWidth="1"/>
    <col min="6662" max="6662" width="12.1640625" style="164" customWidth="1"/>
    <col min="6663" max="6663" width="26.1640625" style="164" customWidth="1"/>
    <col min="6664" max="6664" width="7.83203125" style="164" customWidth="1"/>
    <col min="6665" max="6665" width="4.6640625" style="164" customWidth="1"/>
    <col min="6666" max="6666" width="16.6640625" style="164" customWidth="1"/>
    <col min="6667" max="6667" width="56" style="164" customWidth="1"/>
    <col min="6668" max="6668" width="26" style="164" customWidth="1"/>
    <col min="6669" max="6669" width="19.6640625" style="164" customWidth="1"/>
    <col min="6670" max="6670" width="44.5" style="164" customWidth="1"/>
    <col min="6671" max="6671" width="20.1640625" style="164" customWidth="1"/>
    <col min="6672" max="6909" width="11.6640625" style="164" customWidth="1"/>
    <col min="6910" max="6910" width="4.1640625" style="164" customWidth="1"/>
    <col min="6911" max="6911" width="13.1640625" style="164" customWidth="1"/>
    <col min="6912" max="6912" width="55" style="164"/>
    <col min="6913" max="6913" width="5" style="164" customWidth="1"/>
    <col min="6914" max="6914" width="13.1640625" style="164" customWidth="1"/>
    <col min="6915" max="6915" width="58.83203125" style="164" customWidth="1"/>
    <col min="6916" max="6916" width="6" style="164" customWidth="1"/>
    <col min="6917" max="6917" width="11" style="164" customWidth="1"/>
    <col min="6918" max="6918" width="12.1640625" style="164" customWidth="1"/>
    <col min="6919" max="6919" width="26.1640625" style="164" customWidth="1"/>
    <col min="6920" max="6920" width="7.83203125" style="164" customWidth="1"/>
    <col min="6921" max="6921" width="4.6640625" style="164" customWidth="1"/>
    <col min="6922" max="6922" width="16.6640625" style="164" customWidth="1"/>
    <col min="6923" max="6923" width="56" style="164" customWidth="1"/>
    <col min="6924" max="6924" width="26" style="164" customWidth="1"/>
    <col min="6925" max="6925" width="19.6640625" style="164" customWidth="1"/>
    <col min="6926" max="6926" width="44.5" style="164" customWidth="1"/>
    <col min="6927" max="6927" width="20.1640625" style="164" customWidth="1"/>
    <col min="6928" max="7165" width="11.6640625" style="164" customWidth="1"/>
    <col min="7166" max="7166" width="4.1640625" style="164" customWidth="1"/>
    <col min="7167" max="7167" width="13.1640625" style="164" customWidth="1"/>
    <col min="7168" max="7168" width="55" style="164"/>
    <col min="7169" max="7169" width="5" style="164" customWidth="1"/>
    <col min="7170" max="7170" width="13.1640625" style="164" customWidth="1"/>
    <col min="7171" max="7171" width="58.83203125" style="164" customWidth="1"/>
    <col min="7172" max="7172" width="6" style="164" customWidth="1"/>
    <col min="7173" max="7173" width="11" style="164" customWidth="1"/>
    <col min="7174" max="7174" width="12.1640625" style="164" customWidth="1"/>
    <col min="7175" max="7175" width="26.1640625" style="164" customWidth="1"/>
    <col min="7176" max="7176" width="7.83203125" style="164" customWidth="1"/>
    <col min="7177" max="7177" width="4.6640625" style="164" customWidth="1"/>
    <col min="7178" max="7178" width="16.6640625" style="164" customWidth="1"/>
    <col min="7179" max="7179" width="56" style="164" customWidth="1"/>
    <col min="7180" max="7180" width="26" style="164" customWidth="1"/>
    <col min="7181" max="7181" width="19.6640625" style="164" customWidth="1"/>
    <col min="7182" max="7182" width="44.5" style="164" customWidth="1"/>
    <col min="7183" max="7183" width="20.1640625" style="164" customWidth="1"/>
    <col min="7184" max="7421" width="11.6640625" style="164" customWidth="1"/>
    <col min="7422" max="7422" width="4.1640625" style="164" customWidth="1"/>
    <col min="7423" max="7423" width="13.1640625" style="164" customWidth="1"/>
    <col min="7424" max="7424" width="55" style="164"/>
    <col min="7425" max="7425" width="5" style="164" customWidth="1"/>
    <col min="7426" max="7426" width="13.1640625" style="164" customWidth="1"/>
    <col min="7427" max="7427" width="58.83203125" style="164" customWidth="1"/>
    <col min="7428" max="7428" width="6" style="164" customWidth="1"/>
    <col min="7429" max="7429" width="11" style="164" customWidth="1"/>
    <col min="7430" max="7430" width="12.1640625" style="164" customWidth="1"/>
    <col min="7431" max="7431" width="26.1640625" style="164" customWidth="1"/>
    <col min="7432" max="7432" width="7.83203125" style="164" customWidth="1"/>
    <col min="7433" max="7433" width="4.6640625" style="164" customWidth="1"/>
    <col min="7434" max="7434" width="16.6640625" style="164" customWidth="1"/>
    <col min="7435" max="7435" width="56" style="164" customWidth="1"/>
    <col min="7436" max="7436" width="26" style="164" customWidth="1"/>
    <col min="7437" max="7437" width="19.6640625" style="164" customWidth="1"/>
    <col min="7438" max="7438" width="44.5" style="164" customWidth="1"/>
    <col min="7439" max="7439" width="20.1640625" style="164" customWidth="1"/>
    <col min="7440" max="7677" width="11.6640625" style="164" customWidth="1"/>
    <col min="7678" max="7678" width="4.1640625" style="164" customWidth="1"/>
    <col min="7679" max="7679" width="13.1640625" style="164" customWidth="1"/>
    <col min="7680" max="7680" width="55" style="164"/>
    <col min="7681" max="7681" width="5" style="164" customWidth="1"/>
    <col min="7682" max="7682" width="13.1640625" style="164" customWidth="1"/>
    <col min="7683" max="7683" width="58.83203125" style="164" customWidth="1"/>
    <col min="7684" max="7684" width="6" style="164" customWidth="1"/>
    <col min="7685" max="7685" width="11" style="164" customWidth="1"/>
    <col min="7686" max="7686" width="12.1640625" style="164" customWidth="1"/>
    <col min="7687" max="7687" width="26.1640625" style="164" customWidth="1"/>
    <col min="7688" max="7688" width="7.83203125" style="164" customWidth="1"/>
    <col min="7689" max="7689" width="4.6640625" style="164" customWidth="1"/>
    <col min="7690" max="7690" width="16.6640625" style="164" customWidth="1"/>
    <col min="7691" max="7691" width="56" style="164" customWidth="1"/>
    <col min="7692" max="7692" width="26" style="164" customWidth="1"/>
    <col min="7693" max="7693" width="19.6640625" style="164" customWidth="1"/>
    <col min="7694" max="7694" width="44.5" style="164" customWidth="1"/>
    <col min="7695" max="7695" width="20.1640625" style="164" customWidth="1"/>
    <col min="7696" max="7933" width="11.6640625" style="164" customWidth="1"/>
    <col min="7934" max="7934" width="4.1640625" style="164" customWidth="1"/>
    <col min="7935" max="7935" width="13.1640625" style="164" customWidth="1"/>
    <col min="7936" max="7936" width="55" style="164"/>
    <col min="7937" max="7937" width="5" style="164" customWidth="1"/>
    <col min="7938" max="7938" width="13.1640625" style="164" customWidth="1"/>
    <col min="7939" max="7939" width="58.83203125" style="164" customWidth="1"/>
    <col min="7940" max="7940" width="6" style="164" customWidth="1"/>
    <col min="7941" max="7941" width="11" style="164" customWidth="1"/>
    <col min="7942" max="7942" width="12.1640625" style="164" customWidth="1"/>
    <col min="7943" max="7943" width="26.1640625" style="164" customWidth="1"/>
    <col min="7944" max="7944" width="7.83203125" style="164" customWidth="1"/>
    <col min="7945" max="7945" width="4.6640625" style="164" customWidth="1"/>
    <col min="7946" max="7946" width="16.6640625" style="164" customWidth="1"/>
    <col min="7947" max="7947" width="56" style="164" customWidth="1"/>
    <col min="7948" max="7948" width="26" style="164" customWidth="1"/>
    <col min="7949" max="7949" width="19.6640625" style="164" customWidth="1"/>
    <col min="7950" max="7950" width="44.5" style="164" customWidth="1"/>
    <col min="7951" max="7951" width="20.1640625" style="164" customWidth="1"/>
    <col min="7952" max="8189" width="11.6640625" style="164" customWidth="1"/>
    <col min="8190" max="8190" width="4.1640625" style="164" customWidth="1"/>
    <col min="8191" max="8191" width="13.1640625" style="164" customWidth="1"/>
    <col min="8192" max="8192" width="55" style="164"/>
    <col min="8193" max="8193" width="5" style="164" customWidth="1"/>
    <col min="8194" max="8194" width="13.1640625" style="164" customWidth="1"/>
    <col min="8195" max="8195" width="58.83203125" style="164" customWidth="1"/>
    <col min="8196" max="8196" width="6" style="164" customWidth="1"/>
    <col min="8197" max="8197" width="11" style="164" customWidth="1"/>
    <col min="8198" max="8198" width="12.1640625" style="164" customWidth="1"/>
    <col min="8199" max="8199" width="26.1640625" style="164" customWidth="1"/>
    <col min="8200" max="8200" width="7.83203125" style="164" customWidth="1"/>
    <col min="8201" max="8201" width="4.6640625" style="164" customWidth="1"/>
    <col min="8202" max="8202" width="16.6640625" style="164" customWidth="1"/>
    <col min="8203" max="8203" width="56" style="164" customWidth="1"/>
    <col min="8204" max="8204" width="26" style="164" customWidth="1"/>
    <col min="8205" max="8205" width="19.6640625" style="164" customWidth="1"/>
    <col min="8206" max="8206" width="44.5" style="164" customWidth="1"/>
    <col min="8207" max="8207" width="20.1640625" style="164" customWidth="1"/>
    <col min="8208" max="8445" width="11.6640625" style="164" customWidth="1"/>
    <col min="8446" max="8446" width="4.1640625" style="164" customWidth="1"/>
    <col min="8447" max="8447" width="13.1640625" style="164" customWidth="1"/>
    <col min="8448" max="8448" width="55" style="164"/>
    <col min="8449" max="8449" width="5" style="164" customWidth="1"/>
    <col min="8450" max="8450" width="13.1640625" style="164" customWidth="1"/>
    <col min="8451" max="8451" width="58.83203125" style="164" customWidth="1"/>
    <col min="8452" max="8452" width="6" style="164" customWidth="1"/>
    <col min="8453" max="8453" width="11" style="164" customWidth="1"/>
    <col min="8454" max="8454" width="12.1640625" style="164" customWidth="1"/>
    <col min="8455" max="8455" width="26.1640625" style="164" customWidth="1"/>
    <col min="8456" max="8456" width="7.83203125" style="164" customWidth="1"/>
    <col min="8457" max="8457" width="4.6640625" style="164" customWidth="1"/>
    <col min="8458" max="8458" width="16.6640625" style="164" customWidth="1"/>
    <col min="8459" max="8459" width="56" style="164" customWidth="1"/>
    <col min="8460" max="8460" width="26" style="164" customWidth="1"/>
    <col min="8461" max="8461" width="19.6640625" style="164" customWidth="1"/>
    <col min="8462" max="8462" width="44.5" style="164" customWidth="1"/>
    <col min="8463" max="8463" width="20.1640625" style="164" customWidth="1"/>
    <col min="8464" max="8701" width="11.6640625" style="164" customWidth="1"/>
    <col min="8702" max="8702" width="4.1640625" style="164" customWidth="1"/>
    <col min="8703" max="8703" width="13.1640625" style="164" customWidth="1"/>
    <col min="8704" max="8704" width="55" style="164"/>
    <col min="8705" max="8705" width="5" style="164" customWidth="1"/>
    <col min="8706" max="8706" width="13.1640625" style="164" customWidth="1"/>
    <col min="8707" max="8707" width="58.83203125" style="164" customWidth="1"/>
    <col min="8708" max="8708" width="6" style="164" customWidth="1"/>
    <col min="8709" max="8709" width="11" style="164" customWidth="1"/>
    <col min="8710" max="8710" width="12.1640625" style="164" customWidth="1"/>
    <col min="8711" max="8711" width="26.1640625" style="164" customWidth="1"/>
    <col min="8712" max="8712" width="7.83203125" style="164" customWidth="1"/>
    <col min="8713" max="8713" width="4.6640625" style="164" customWidth="1"/>
    <col min="8714" max="8714" width="16.6640625" style="164" customWidth="1"/>
    <col min="8715" max="8715" width="56" style="164" customWidth="1"/>
    <col min="8716" max="8716" width="26" style="164" customWidth="1"/>
    <col min="8717" max="8717" width="19.6640625" style="164" customWidth="1"/>
    <col min="8718" max="8718" width="44.5" style="164" customWidth="1"/>
    <col min="8719" max="8719" width="20.1640625" style="164" customWidth="1"/>
    <col min="8720" max="8957" width="11.6640625" style="164" customWidth="1"/>
    <col min="8958" max="8958" width="4.1640625" style="164" customWidth="1"/>
    <col min="8959" max="8959" width="13.1640625" style="164" customWidth="1"/>
    <col min="8960" max="8960" width="55" style="164"/>
    <col min="8961" max="8961" width="5" style="164" customWidth="1"/>
    <col min="8962" max="8962" width="13.1640625" style="164" customWidth="1"/>
    <col min="8963" max="8963" width="58.83203125" style="164" customWidth="1"/>
    <col min="8964" max="8964" width="6" style="164" customWidth="1"/>
    <col min="8965" max="8965" width="11" style="164" customWidth="1"/>
    <col min="8966" max="8966" width="12.1640625" style="164" customWidth="1"/>
    <col min="8967" max="8967" width="26.1640625" style="164" customWidth="1"/>
    <col min="8968" max="8968" width="7.83203125" style="164" customWidth="1"/>
    <col min="8969" max="8969" width="4.6640625" style="164" customWidth="1"/>
    <col min="8970" max="8970" width="16.6640625" style="164" customWidth="1"/>
    <col min="8971" max="8971" width="56" style="164" customWidth="1"/>
    <col min="8972" max="8972" width="26" style="164" customWidth="1"/>
    <col min="8973" max="8973" width="19.6640625" style="164" customWidth="1"/>
    <col min="8974" max="8974" width="44.5" style="164" customWidth="1"/>
    <col min="8975" max="8975" width="20.1640625" style="164" customWidth="1"/>
    <col min="8976" max="9213" width="11.6640625" style="164" customWidth="1"/>
    <col min="9214" max="9214" width="4.1640625" style="164" customWidth="1"/>
    <col min="9215" max="9215" width="13.1640625" style="164" customWidth="1"/>
    <col min="9216" max="9216" width="55" style="164"/>
    <col min="9217" max="9217" width="5" style="164" customWidth="1"/>
    <col min="9218" max="9218" width="13.1640625" style="164" customWidth="1"/>
    <col min="9219" max="9219" width="58.83203125" style="164" customWidth="1"/>
    <col min="9220" max="9220" width="6" style="164" customWidth="1"/>
    <col min="9221" max="9221" width="11" style="164" customWidth="1"/>
    <col min="9222" max="9222" width="12.1640625" style="164" customWidth="1"/>
    <col min="9223" max="9223" width="26.1640625" style="164" customWidth="1"/>
    <col min="9224" max="9224" width="7.83203125" style="164" customWidth="1"/>
    <col min="9225" max="9225" width="4.6640625" style="164" customWidth="1"/>
    <col min="9226" max="9226" width="16.6640625" style="164" customWidth="1"/>
    <col min="9227" max="9227" width="56" style="164" customWidth="1"/>
    <col min="9228" max="9228" width="26" style="164" customWidth="1"/>
    <col min="9229" max="9229" width="19.6640625" style="164" customWidth="1"/>
    <col min="9230" max="9230" width="44.5" style="164" customWidth="1"/>
    <col min="9231" max="9231" width="20.1640625" style="164" customWidth="1"/>
    <col min="9232" max="9469" width="11.6640625" style="164" customWidth="1"/>
    <col min="9470" max="9470" width="4.1640625" style="164" customWidth="1"/>
    <col min="9471" max="9471" width="13.1640625" style="164" customWidth="1"/>
    <col min="9472" max="9472" width="55" style="164"/>
    <col min="9473" max="9473" width="5" style="164" customWidth="1"/>
    <col min="9474" max="9474" width="13.1640625" style="164" customWidth="1"/>
    <col min="9475" max="9475" width="58.83203125" style="164" customWidth="1"/>
    <col min="9476" max="9476" width="6" style="164" customWidth="1"/>
    <col min="9477" max="9477" width="11" style="164" customWidth="1"/>
    <col min="9478" max="9478" width="12.1640625" style="164" customWidth="1"/>
    <col min="9479" max="9479" width="26.1640625" style="164" customWidth="1"/>
    <col min="9480" max="9480" width="7.83203125" style="164" customWidth="1"/>
    <col min="9481" max="9481" width="4.6640625" style="164" customWidth="1"/>
    <col min="9482" max="9482" width="16.6640625" style="164" customWidth="1"/>
    <col min="9483" max="9483" width="56" style="164" customWidth="1"/>
    <col min="9484" max="9484" width="26" style="164" customWidth="1"/>
    <col min="9485" max="9485" width="19.6640625" style="164" customWidth="1"/>
    <col min="9486" max="9486" width="44.5" style="164" customWidth="1"/>
    <col min="9487" max="9487" width="20.1640625" style="164" customWidth="1"/>
    <col min="9488" max="9725" width="11.6640625" style="164" customWidth="1"/>
    <col min="9726" max="9726" width="4.1640625" style="164" customWidth="1"/>
    <col min="9727" max="9727" width="13.1640625" style="164" customWidth="1"/>
    <col min="9728" max="9728" width="55" style="164"/>
    <col min="9729" max="9729" width="5" style="164" customWidth="1"/>
    <col min="9730" max="9730" width="13.1640625" style="164" customWidth="1"/>
    <col min="9731" max="9731" width="58.83203125" style="164" customWidth="1"/>
    <col min="9732" max="9732" width="6" style="164" customWidth="1"/>
    <col min="9733" max="9733" width="11" style="164" customWidth="1"/>
    <col min="9734" max="9734" width="12.1640625" style="164" customWidth="1"/>
    <col min="9735" max="9735" width="26.1640625" style="164" customWidth="1"/>
    <col min="9736" max="9736" width="7.83203125" style="164" customWidth="1"/>
    <col min="9737" max="9737" width="4.6640625" style="164" customWidth="1"/>
    <col min="9738" max="9738" width="16.6640625" style="164" customWidth="1"/>
    <col min="9739" max="9739" width="56" style="164" customWidth="1"/>
    <col min="9740" max="9740" width="26" style="164" customWidth="1"/>
    <col min="9741" max="9741" width="19.6640625" style="164" customWidth="1"/>
    <col min="9742" max="9742" width="44.5" style="164" customWidth="1"/>
    <col min="9743" max="9743" width="20.1640625" style="164" customWidth="1"/>
    <col min="9744" max="9981" width="11.6640625" style="164" customWidth="1"/>
    <col min="9982" max="9982" width="4.1640625" style="164" customWidth="1"/>
    <col min="9983" max="9983" width="13.1640625" style="164" customWidth="1"/>
    <col min="9984" max="9984" width="55" style="164"/>
    <col min="9985" max="9985" width="5" style="164" customWidth="1"/>
    <col min="9986" max="9986" width="13.1640625" style="164" customWidth="1"/>
    <col min="9987" max="9987" width="58.83203125" style="164" customWidth="1"/>
    <col min="9988" max="9988" width="6" style="164" customWidth="1"/>
    <col min="9989" max="9989" width="11" style="164" customWidth="1"/>
    <col min="9990" max="9990" width="12.1640625" style="164" customWidth="1"/>
    <col min="9991" max="9991" width="26.1640625" style="164" customWidth="1"/>
    <col min="9992" max="9992" width="7.83203125" style="164" customWidth="1"/>
    <col min="9993" max="9993" width="4.6640625" style="164" customWidth="1"/>
    <col min="9994" max="9994" width="16.6640625" style="164" customWidth="1"/>
    <col min="9995" max="9995" width="56" style="164" customWidth="1"/>
    <col min="9996" max="9996" width="26" style="164" customWidth="1"/>
    <col min="9997" max="9997" width="19.6640625" style="164" customWidth="1"/>
    <col min="9998" max="9998" width="44.5" style="164" customWidth="1"/>
    <col min="9999" max="9999" width="20.1640625" style="164" customWidth="1"/>
    <col min="10000" max="10237" width="11.6640625" style="164" customWidth="1"/>
    <col min="10238" max="10238" width="4.1640625" style="164" customWidth="1"/>
    <col min="10239" max="10239" width="13.1640625" style="164" customWidth="1"/>
    <col min="10240" max="10240" width="55" style="164"/>
    <col min="10241" max="10241" width="5" style="164" customWidth="1"/>
    <col min="10242" max="10242" width="13.1640625" style="164" customWidth="1"/>
    <col min="10243" max="10243" width="58.83203125" style="164" customWidth="1"/>
    <col min="10244" max="10244" width="6" style="164" customWidth="1"/>
    <col min="10245" max="10245" width="11" style="164" customWidth="1"/>
    <col min="10246" max="10246" width="12.1640625" style="164" customWidth="1"/>
    <col min="10247" max="10247" width="26.1640625" style="164" customWidth="1"/>
    <col min="10248" max="10248" width="7.83203125" style="164" customWidth="1"/>
    <col min="10249" max="10249" width="4.6640625" style="164" customWidth="1"/>
    <col min="10250" max="10250" width="16.6640625" style="164" customWidth="1"/>
    <col min="10251" max="10251" width="56" style="164" customWidth="1"/>
    <col min="10252" max="10252" width="26" style="164" customWidth="1"/>
    <col min="10253" max="10253" width="19.6640625" style="164" customWidth="1"/>
    <col min="10254" max="10254" width="44.5" style="164" customWidth="1"/>
    <col min="10255" max="10255" width="20.1640625" style="164" customWidth="1"/>
    <col min="10256" max="10493" width="11.6640625" style="164" customWidth="1"/>
    <col min="10494" max="10494" width="4.1640625" style="164" customWidth="1"/>
    <col min="10495" max="10495" width="13.1640625" style="164" customWidth="1"/>
    <col min="10496" max="10496" width="55" style="164"/>
    <col min="10497" max="10497" width="5" style="164" customWidth="1"/>
    <col min="10498" max="10498" width="13.1640625" style="164" customWidth="1"/>
    <col min="10499" max="10499" width="58.83203125" style="164" customWidth="1"/>
    <col min="10500" max="10500" width="6" style="164" customWidth="1"/>
    <col min="10501" max="10501" width="11" style="164" customWidth="1"/>
    <col min="10502" max="10502" width="12.1640625" style="164" customWidth="1"/>
    <col min="10503" max="10503" width="26.1640625" style="164" customWidth="1"/>
    <col min="10504" max="10504" width="7.83203125" style="164" customWidth="1"/>
    <col min="10505" max="10505" width="4.6640625" style="164" customWidth="1"/>
    <col min="10506" max="10506" width="16.6640625" style="164" customWidth="1"/>
    <col min="10507" max="10507" width="56" style="164" customWidth="1"/>
    <col min="10508" max="10508" width="26" style="164" customWidth="1"/>
    <col min="10509" max="10509" width="19.6640625" style="164" customWidth="1"/>
    <col min="10510" max="10510" width="44.5" style="164" customWidth="1"/>
    <col min="10511" max="10511" width="20.1640625" style="164" customWidth="1"/>
    <col min="10512" max="10749" width="11.6640625" style="164" customWidth="1"/>
    <col min="10750" max="10750" width="4.1640625" style="164" customWidth="1"/>
    <col min="10751" max="10751" width="13.1640625" style="164" customWidth="1"/>
    <col min="10752" max="10752" width="55" style="164"/>
    <col min="10753" max="10753" width="5" style="164" customWidth="1"/>
    <col min="10754" max="10754" width="13.1640625" style="164" customWidth="1"/>
    <col min="10755" max="10755" width="58.83203125" style="164" customWidth="1"/>
    <col min="10756" max="10756" width="6" style="164" customWidth="1"/>
    <col min="10757" max="10757" width="11" style="164" customWidth="1"/>
    <col min="10758" max="10758" width="12.1640625" style="164" customWidth="1"/>
    <col min="10759" max="10759" width="26.1640625" style="164" customWidth="1"/>
    <col min="10760" max="10760" width="7.83203125" style="164" customWidth="1"/>
    <col min="10761" max="10761" width="4.6640625" style="164" customWidth="1"/>
    <col min="10762" max="10762" width="16.6640625" style="164" customWidth="1"/>
    <col min="10763" max="10763" width="56" style="164" customWidth="1"/>
    <col min="10764" max="10764" width="26" style="164" customWidth="1"/>
    <col min="10765" max="10765" width="19.6640625" style="164" customWidth="1"/>
    <col min="10766" max="10766" width="44.5" style="164" customWidth="1"/>
    <col min="10767" max="10767" width="20.1640625" style="164" customWidth="1"/>
    <col min="10768" max="11005" width="11.6640625" style="164" customWidth="1"/>
    <col min="11006" max="11006" width="4.1640625" style="164" customWidth="1"/>
    <col min="11007" max="11007" width="13.1640625" style="164" customWidth="1"/>
    <col min="11008" max="11008" width="55" style="164"/>
    <col min="11009" max="11009" width="5" style="164" customWidth="1"/>
    <col min="11010" max="11010" width="13.1640625" style="164" customWidth="1"/>
    <col min="11011" max="11011" width="58.83203125" style="164" customWidth="1"/>
    <col min="11012" max="11012" width="6" style="164" customWidth="1"/>
    <col min="11013" max="11013" width="11" style="164" customWidth="1"/>
    <col min="11014" max="11014" width="12.1640625" style="164" customWidth="1"/>
    <col min="11015" max="11015" width="26.1640625" style="164" customWidth="1"/>
    <col min="11016" max="11016" width="7.83203125" style="164" customWidth="1"/>
    <col min="11017" max="11017" width="4.6640625" style="164" customWidth="1"/>
    <col min="11018" max="11018" width="16.6640625" style="164" customWidth="1"/>
    <col min="11019" max="11019" width="56" style="164" customWidth="1"/>
    <col min="11020" max="11020" width="26" style="164" customWidth="1"/>
    <col min="11021" max="11021" width="19.6640625" style="164" customWidth="1"/>
    <col min="11022" max="11022" width="44.5" style="164" customWidth="1"/>
    <col min="11023" max="11023" width="20.1640625" style="164" customWidth="1"/>
    <col min="11024" max="11261" width="11.6640625" style="164" customWidth="1"/>
    <col min="11262" max="11262" width="4.1640625" style="164" customWidth="1"/>
    <col min="11263" max="11263" width="13.1640625" style="164" customWidth="1"/>
    <col min="11264" max="11264" width="55" style="164"/>
    <col min="11265" max="11265" width="5" style="164" customWidth="1"/>
    <col min="11266" max="11266" width="13.1640625" style="164" customWidth="1"/>
    <col min="11267" max="11267" width="58.83203125" style="164" customWidth="1"/>
    <col min="11268" max="11268" width="6" style="164" customWidth="1"/>
    <col min="11269" max="11269" width="11" style="164" customWidth="1"/>
    <col min="11270" max="11270" width="12.1640625" style="164" customWidth="1"/>
    <col min="11271" max="11271" width="26.1640625" style="164" customWidth="1"/>
    <col min="11272" max="11272" width="7.83203125" style="164" customWidth="1"/>
    <col min="11273" max="11273" width="4.6640625" style="164" customWidth="1"/>
    <col min="11274" max="11274" width="16.6640625" style="164" customWidth="1"/>
    <col min="11275" max="11275" width="56" style="164" customWidth="1"/>
    <col min="11276" max="11276" width="26" style="164" customWidth="1"/>
    <col min="11277" max="11277" width="19.6640625" style="164" customWidth="1"/>
    <col min="11278" max="11278" width="44.5" style="164" customWidth="1"/>
    <col min="11279" max="11279" width="20.1640625" style="164" customWidth="1"/>
    <col min="11280" max="11517" width="11.6640625" style="164" customWidth="1"/>
    <col min="11518" max="11518" width="4.1640625" style="164" customWidth="1"/>
    <col min="11519" max="11519" width="13.1640625" style="164" customWidth="1"/>
    <col min="11520" max="11520" width="55" style="164"/>
    <col min="11521" max="11521" width="5" style="164" customWidth="1"/>
    <col min="11522" max="11522" width="13.1640625" style="164" customWidth="1"/>
    <col min="11523" max="11523" width="58.83203125" style="164" customWidth="1"/>
    <col min="11524" max="11524" width="6" style="164" customWidth="1"/>
    <col min="11525" max="11525" width="11" style="164" customWidth="1"/>
    <col min="11526" max="11526" width="12.1640625" style="164" customWidth="1"/>
    <col min="11527" max="11527" width="26.1640625" style="164" customWidth="1"/>
    <col min="11528" max="11528" width="7.83203125" style="164" customWidth="1"/>
    <col min="11529" max="11529" width="4.6640625" style="164" customWidth="1"/>
    <col min="11530" max="11530" width="16.6640625" style="164" customWidth="1"/>
    <col min="11531" max="11531" width="56" style="164" customWidth="1"/>
    <col min="11532" max="11532" width="26" style="164" customWidth="1"/>
    <col min="11533" max="11533" width="19.6640625" style="164" customWidth="1"/>
    <col min="11534" max="11534" width="44.5" style="164" customWidth="1"/>
    <col min="11535" max="11535" width="20.1640625" style="164" customWidth="1"/>
    <col min="11536" max="11773" width="11.6640625" style="164" customWidth="1"/>
    <col min="11774" max="11774" width="4.1640625" style="164" customWidth="1"/>
    <col min="11775" max="11775" width="13.1640625" style="164" customWidth="1"/>
    <col min="11776" max="11776" width="55" style="164"/>
    <col min="11777" max="11777" width="5" style="164" customWidth="1"/>
    <col min="11778" max="11778" width="13.1640625" style="164" customWidth="1"/>
    <col min="11779" max="11779" width="58.83203125" style="164" customWidth="1"/>
    <col min="11780" max="11780" width="6" style="164" customWidth="1"/>
    <col min="11781" max="11781" width="11" style="164" customWidth="1"/>
    <col min="11782" max="11782" width="12.1640625" style="164" customWidth="1"/>
    <col min="11783" max="11783" width="26.1640625" style="164" customWidth="1"/>
    <col min="11784" max="11784" width="7.83203125" style="164" customWidth="1"/>
    <col min="11785" max="11785" width="4.6640625" style="164" customWidth="1"/>
    <col min="11786" max="11786" width="16.6640625" style="164" customWidth="1"/>
    <col min="11787" max="11787" width="56" style="164" customWidth="1"/>
    <col min="11788" max="11788" width="26" style="164" customWidth="1"/>
    <col min="11789" max="11789" width="19.6640625" style="164" customWidth="1"/>
    <col min="11790" max="11790" width="44.5" style="164" customWidth="1"/>
    <col min="11791" max="11791" width="20.1640625" style="164" customWidth="1"/>
    <col min="11792" max="12029" width="11.6640625" style="164" customWidth="1"/>
    <col min="12030" max="12030" width="4.1640625" style="164" customWidth="1"/>
    <col min="12031" max="12031" width="13.1640625" style="164" customWidth="1"/>
    <col min="12032" max="12032" width="55" style="164"/>
    <col min="12033" max="12033" width="5" style="164" customWidth="1"/>
    <col min="12034" max="12034" width="13.1640625" style="164" customWidth="1"/>
    <col min="12035" max="12035" width="58.83203125" style="164" customWidth="1"/>
    <col min="12036" max="12036" width="6" style="164" customWidth="1"/>
    <col min="12037" max="12037" width="11" style="164" customWidth="1"/>
    <col min="12038" max="12038" width="12.1640625" style="164" customWidth="1"/>
    <col min="12039" max="12039" width="26.1640625" style="164" customWidth="1"/>
    <col min="12040" max="12040" width="7.83203125" style="164" customWidth="1"/>
    <col min="12041" max="12041" width="4.6640625" style="164" customWidth="1"/>
    <col min="12042" max="12042" width="16.6640625" style="164" customWidth="1"/>
    <col min="12043" max="12043" width="56" style="164" customWidth="1"/>
    <col min="12044" max="12044" width="26" style="164" customWidth="1"/>
    <col min="12045" max="12045" width="19.6640625" style="164" customWidth="1"/>
    <col min="12046" max="12046" width="44.5" style="164" customWidth="1"/>
    <col min="12047" max="12047" width="20.1640625" style="164" customWidth="1"/>
    <col min="12048" max="12285" width="11.6640625" style="164" customWidth="1"/>
    <col min="12286" max="12286" width="4.1640625" style="164" customWidth="1"/>
    <col min="12287" max="12287" width="13.1640625" style="164" customWidth="1"/>
    <col min="12288" max="12288" width="55" style="164"/>
    <col min="12289" max="12289" width="5" style="164" customWidth="1"/>
    <col min="12290" max="12290" width="13.1640625" style="164" customWidth="1"/>
    <col min="12291" max="12291" width="58.83203125" style="164" customWidth="1"/>
    <col min="12292" max="12292" width="6" style="164" customWidth="1"/>
    <col min="12293" max="12293" width="11" style="164" customWidth="1"/>
    <col min="12294" max="12294" width="12.1640625" style="164" customWidth="1"/>
    <col min="12295" max="12295" width="26.1640625" style="164" customWidth="1"/>
    <col min="12296" max="12296" width="7.83203125" style="164" customWidth="1"/>
    <col min="12297" max="12297" width="4.6640625" style="164" customWidth="1"/>
    <col min="12298" max="12298" width="16.6640625" style="164" customWidth="1"/>
    <col min="12299" max="12299" width="56" style="164" customWidth="1"/>
    <col min="12300" max="12300" width="26" style="164" customWidth="1"/>
    <col min="12301" max="12301" width="19.6640625" style="164" customWidth="1"/>
    <col min="12302" max="12302" width="44.5" style="164" customWidth="1"/>
    <col min="12303" max="12303" width="20.1640625" style="164" customWidth="1"/>
    <col min="12304" max="12541" width="11.6640625" style="164" customWidth="1"/>
    <col min="12542" max="12542" width="4.1640625" style="164" customWidth="1"/>
    <col min="12543" max="12543" width="13.1640625" style="164" customWidth="1"/>
    <col min="12544" max="12544" width="55" style="164"/>
    <col min="12545" max="12545" width="5" style="164" customWidth="1"/>
    <col min="12546" max="12546" width="13.1640625" style="164" customWidth="1"/>
    <col min="12547" max="12547" width="58.83203125" style="164" customWidth="1"/>
    <col min="12548" max="12548" width="6" style="164" customWidth="1"/>
    <col min="12549" max="12549" width="11" style="164" customWidth="1"/>
    <col min="12550" max="12550" width="12.1640625" style="164" customWidth="1"/>
    <col min="12551" max="12551" width="26.1640625" style="164" customWidth="1"/>
    <col min="12552" max="12552" width="7.83203125" style="164" customWidth="1"/>
    <col min="12553" max="12553" width="4.6640625" style="164" customWidth="1"/>
    <col min="12554" max="12554" width="16.6640625" style="164" customWidth="1"/>
    <col min="12555" max="12555" width="56" style="164" customWidth="1"/>
    <col min="12556" max="12556" width="26" style="164" customWidth="1"/>
    <col min="12557" max="12557" width="19.6640625" style="164" customWidth="1"/>
    <col min="12558" max="12558" width="44.5" style="164" customWidth="1"/>
    <col min="12559" max="12559" width="20.1640625" style="164" customWidth="1"/>
    <col min="12560" max="12797" width="11.6640625" style="164" customWidth="1"/>
    <col min="12798" max="12798" width="4.1640625" style="164" customWidth="1"/>
    <col min="12799" max="12799" width="13.1640625" style="164" customWidth="1"/>
    <col min="12800" max="12800" width="55" style="164"/>
    <col min="12801" max="12801" width="5" style="164" customWidth="1"/>
    <col min="12802" max="12802" width="13.1640625" style="164" customWidth="1"/>
    <col min="12803" max="12803" width="58.83203125" style="164" customWidth="1"/>
    <col min="12804" max="12804" width="6" style="164" customWidth="1"/>
    <col min="12805" max="12805" width="11" style="164" customWidth="1"/>
    <col min="12806" max="12806" width="12.1640625" style="164" customWidth="1"/>
    <col min="12807" max="12807" width="26.1640625" style="164" customWidth="1"/>
    <col min="12808" max="12808" width="7.83203125" style="164" customWidth="1"/>
    <col min="12809" max="12809" width="4.6640625" style="164" customWidth="1"/>
    <col min="12810" max="12810" width="16.6640625" style="164" customWidth="1"/>
    <col min="12811" max="12811" width="56" style="164" customWidth="1"/>
    <col min="12812" max="12812" width="26" style="164" customWidth="1"/>
    <col min="12813" max="12813" width="19.6640625" style="164" customWidth="1"/>
    <col min="12814" max="12814" width="44.5" style="164" customWidth="1"/>
    <col min="12815" max="12815" width="20.1640625" style="164" customWidth="1"/>
    <col min="12816" max="13053" width="11.6640625" style="164" customWidth="1"/>
    <col min="13054" max="13054" width="4.1640625" style="164" customWidth="1"/>
    <col min="13055" max="13055" width="13.1640625" style="164" customWidth="1"/>
    <col min="13056" max="13056" width="55" style="164"/>
    <col min="13057" max="13057" width="5" style="164" customWidth="1"/>
    <col min="13058" max="13058" width="13.1640625" style="164" customWidth="1"/>
    <col min="13059" max="13059" width="58.83203125" style="164" customWidth="1"/>
    <col min="13060" max="13060" width="6" style="164" customWidth="1"/>
    <col min="13061" max="13061" width="11" style="164" customWidth="1"/>
    <col min="13062" max="13062" width="12.1640625" style="164" customWidth="1"/>
    <col min="13063" max="13063" width="26.1640625" style="164" customWidth="1"/>
    <col min="13064" max="13064" width="7.83203125" style="164" customWidth="1"/>
    <col min="13065" max="13065" width="4.6640625" style="164" customWidth="1"/>
    <col min="13066" max="13066" width="16.6640625" style="164" customWidth="1"/>
    <col min="13067" max="13067" width="56" style="164" customWidth="1"/>
    <col min="13068" max="13068" width="26" style="164" customWidth="1"/>
    <col min="13069" max="13069" width="19.6640625" style="164" customWidth="1"/>
    <col min="13070" max="13070" width="44.5" style="164" customWidth="1"/>
    <col min="13071" max="13071" width="20.1640625" style="164" customWidth="1"/>
    <col min="13072" max="13309" width="11.6640625" style="164" customWidth="1"/>
    <col min="13310" max="13310" width="4.1640625" style="164" customWidth="1"/>
    <col min="13311" max="13311" width="13.1640625" style="164" customWidth="1"/>
    <col min="13312" max="13312" width="55" style="164"/>
    <col min="13313" max="13313" width="5" style="164" customWidth="1"/>
    <col min="13314" max="13314" width="13.1640625" style="164" customWidth="1"/>
    <col min="13315" max="13315" width="58.83203125" style="164" customWidth="1"/>
    <col min="13316" max="13316" width="6" style="164" customWidth="1"/>
    <col min="13317" max="13317" width="11" style="164" customWidth="1"/>
    <col min="13318" max="13318" width="12.1640625" style="164" customWidth="1"/>
    <col min="13319" max="13319" width="26.1640625" style="164" customWidth="1"/>
    <col min="13320" max="13320" width="7.83203125" style="164" customWidth="1"/>
    <col min="13321" max="13321" width="4.6640625" style="164" customWidth="1"/>
    <col min="13322" max="13322" width="16.6640625" style="164" customWidth="1"/>
    <col min="13323" max="13323" width="56" style="164" customWidth="1"/>
    <col min="13324" max="13324" width="26" style="164" customWidth="1"/>
    <col min="13325" max="13325" width="19.6640625" style="164" customWidth="1"/>
    <col min="13326" max="13326" width="44.5" style="164" customWidth="1"/>
    <col min="13327" max="13327" width="20.1640625" style="164" customWidth="1"/>
    <col min="13328" max="13565" width="11.6640625" style="164" customWidth="1"/>
    <col min="13566" max="13566" width="4.1640625" style="164" customWidth="1"/>
    <col min="13567" max="13567" width="13.1640625" style="164" customWidth="1"/>
    <col min="13568" max="13568" width="55" style="164"/>
    <col min="13569" max="13569" width="5" style="164" customWidth="1"/>
    <col min="13570" max="13570" width="13.1640625" style="164" customWidth="1"/>
    <col min="13571" max="13571" width="58.83203125" style="164" customWidth="1"/>
    <col min="13572" max="13572" width="6" style="164" customWidth="1"/>
    <col min="13573" max="13573" width="11" style="164" customWidth="1"/>
    <col min="13574" max="13574" width="12.1640625" style="164" customWidth="1"/>
    <col min="13575" max="13575" width="26.1640625" style="164" customWidth="1"/>
    <col min="13576" max="13576" width="7.83203125" style="164" customWidth="1"/>
    <col min="13577" max="13577" width="4.6640625" style="164" customWidth="1"/>
    <col min="13578" max="13578" width="16.6640625" style="164" customWidth="1"/>
    <col min="13579" max="13579" width="56" style="164" customWidth="1"/>
    <col min="13580" max="13580" width="26" style="164" customWidth="1"/>
    <col min="13581" max="13581" width="19.6640625" style="164" customWidth="1"/>
    <col min="13582" max="13582" width="44.5" style="164" customWidth="1"/>
    <col min="13583" max="13583" width="20.1640625" style="164" customWidth="1"/>
    <col min="13584" max="13821" width="11.6640625" style="164" customWidth="1"/>
    <col min="13822" max="13822" width="4.1640625" style="164" customWidth="1"/>
    <col min="13823" max="13823" width="13.1640625" style="164" customWidth="1"/>
    <col min="13824" max="13824" width="55" style="164"/>
    <col min="13825" max="13825" width="5" style="164" customWidth="1"/>
    <col min="13826" max="13826" width="13.1640625" style="164" customWidth="1"/>
    <col min="13827" max="13827" width="58.83203125" style="164" customWidth="1"/>
    <col min="13828" max="13828" width="6" style="164" customWidth="1"/>
    <col min="13829" max="13829" width="11" style="164" customWidth="1"/>
    <col min="13830" max="13830" width="12.1640625" style="164" customWidth="1"/>
    <col min="13831" max="13831" width="26.1640625" style="164" customWidth="1"/>
    <col min="13832" max="13832" width="7.83203125" style="164" customWidth="1"/>
    <col min="13833" max="13833" width="4.6640625" style="164" customWidth="1"/>
    <col min="13834" max="13834" width="16.6640625" style="164" customWidth="1"/>
    <col min="13835" max="13835" width="56" style="164" customWidth="1"/>
    <col min="13836" max="13836" width="26" style="164" customWidth="1"/>
    <col min="13837" max="13837" width="19.6640625" style="164" customWidth="1"/>
    <col min="13838" max="13838" width="44.5" style="164" customWidth="1"/>
    <col min="13839" max="13839" width="20.1640625" style="164" customWidth="1"/>
    <col min="13840" max="14077" width="11.6640625" style="164" customWidth="1"/>
    <col min="14078" max="14078" width="4.1640625" style="164" customWidth="1"/>
    <col min="14079" max="14079" width="13.1640625" style="164" customWidth="1"/>
    <col min="14080" max="14080" width="55" style="164"/>
    <col min="14081" max="14081" width="5" style="164" customWidth="1"/>
    <col min="14082" max="14082" width="13.1640625" style="164" customWidth="1"/>
    <col min="14083" max="14083" width="58.83203125" style="164" customWidth="1"/>
    <col min="14084" max="14084" width="6" style="164" customWidth="1"/>
    <col min="14085" max="14085" width="11" style="164" customWidth="1"/>
    <col min="14086" max="14086" width="12.1640625" style="164" customWidth="1"/>
    <col min="14087" max="14087" width="26.1640625" style="164" customWidth="1"/>
    <col min="14088" max="14088" width="7.83203125" style="164" customWidth="1"/>
    <col min="14089" max="14089" width="4.6640625" style="164" customWidth="1"/>
    <col min="14090" max="14090" width="16.6640625" style="164" customWidth="1"/>
    <col min="14091" max="14091" width="56" style="164" customWidth="1"/>
    <col min="14092" max="14092" width="26" style="164" customWidth="1"/>
    <col min="14093" max="14093" width="19.6640625" style="164" customWidth="1"/>
    <col min="14094" max="14094" width="44.5" style="164" customWidth="1"/>
    <col min="14095" max="14095" width="20.1640625" style="164" customWidth="1"/>
    <col min="14096" max="14333" width="11.6640625" style="164" customWidth="1"/>
    <col min="14334" max="14334" width="4.1640625" style="164" customWidth="1"/>
    <col min="14335" max="14335" width="13.1640625" style="164" customWidth="1"/>
    <col min="14336" max="14336" width="55" style="164"/>
    <col min="14337" max="14337" width="5" style="164" customWidth="1"/>
    <col min="14338" max="14338" width="13.1640625" style="164" customWidth="1"/>
    <col min="14339" max="14339" width="58.83203125" style="164" customWidth="1"/>
    <col min="14340" max="14340" width="6" style="164" customWidth="1"/>
    <col min="14341" max="14341" width="11" style="164" customWidth="1"/>
    <col min="14342" max="14342" width="12.1640625" style="164" customWidth="1"/>
    <col min="14343" max="14343" width="26.1640625" style="164" customWidth="1"/>
    <col min="14344" max="14344" width="7.83203125" style="164" customWidth="1"/>
    <col min="14345" max="14345" width="4.6640625" style="164" customWidth="1"/>
    <col min="14346" max="14346" width="16.6640625" style="164" customWidth="1"/>
    <col min="14347" max="14347" width="56" style="164" customWidth="1"/>
    <col min="14348" max="14348" width="26" style="164" customWidth="1"/>
    <col min="14349" max="14349" width="19.6640625" style="164" customWidth="1"/>
    <col min="14350" max="14350" width="44.5" style="164" customWidth="1"/>
    <col min="14351" max="14351" width="20.1640625" style="164" customWidth="1"/>
    <col min="14352" max="14589" width="11.6640625" style="164" customWidth="1"/>
    <col min="14590" max="14590" width="4.1640625" style="164" customWidth="1"/>
    <col min="14591" max="14591" width="13.1640625" style="164" customWidth="1"/>
    <col min="14592" max="14592" width="55" style="164"/>
    <col min="14593" max="14593" width="5" style="164" customWidth="1"/>
    <col min="14594" max="14594" width="13.1640625" style="164" customWidth="1"/>
    <col min="14595" max="14595" width="58.83203125" style="164" customWidth="1"/>
    <col min="14596" max="14596" width="6" style="164" customWidth="1"/>
    <col min="14597" max="14597" width="11" style="164" customWidth="1"/>
    <col min="14598" max="14598" width="12.1640625" style="164" customWidth="1"/>
    <col min="14599" max="14599" width="26.1640625" style="164" customWidth="1"/>
    <col min="14600" max="14600" width="7.83203125" style="164" customWidth="1"/>
    <col min="14601" max="14601" width="4.6640625" style="164" customWidth="1"/>
    <col min="14602" max="14602" width="16.6640625" style="164" customWidth="1"/>
    <col min="14603" max="14603" width="56" style="164" customWidth="1"/>
    <col min="14604" max="14604" width="26" style="164" customWidth="1"/>
    <col min="14605" max="14605" width="19.6640625" style="164" customWidth="1"/>
    <col min="14606" max="14606" width="44.5" style="164" customWidth="1"/>
    <col min="14607" max="14607" width="20.1640625" style="164" customWidth="1"/>
    <col min="14608" max="14845" width="11.6640625" style="164" customWidth="1"/>
    <col min="14846" max="14846" width="4.1640625" style="164" customWidth="1"/>
    <col min="14847" max="14847" width="13.1640625" style="164" customWidth="1"/>
    <col min="14848" max="14848" width="55" style="164"/>
    <col min="14849" max="14849" width="5" style="164" customWidth="1"/>
    <col min="14850" max="14850" width="13.1640625" style="164" customWidth="1"/>
    <col min="14851" max="14851" width="58.83203125" style="164" customWidth="1"/>
    <col min="14852" max="14852" width="6" style="164" customWidth="1"/>
    <col min="14853" max="14853" width="11" style="164" customWidth="1"/>
    <col min="14854" max="14854" width="12.1640625" style="164" customWidth="1"/>
    <col min="14855" max="14855" width="26.1640625" style="164" customWidth="1"/>
    <col min="14856" max="14856" width="7.83203125" style="164" customWidth="1"/>
    <col min="14857" max="14857" width="4.6640625" style="164" customWidth="1"/>
    <col min="14858" max="14858" width="16.6640625" style="164" customWidth="1"/>
    <col min="14859" max="14859" width="56" style="164" customWidth="1"/>
    <col min="14860" max="14860" width="26" style="164" customWidth="1"/>
    <col min="14861" max="14861" width="19.6640625" style="164" customWidth="1"/>
    <col min="14862" max="14862" width="44.5" style="164" customWidth="1"/>
    <col min="14863" max="14863" width="20.1640625" style="164" customWidth="1"/>
    <col min="14864" max="15101" width="11.6640625" style="164" customWidth="1"/>
    <col min="15102" max="15102" width="4.1640625" style="164" customWidth="1"/>
    <col min="15103" max="15103" width="13.1640625" style="164" customWidth="1"/>
    <col min="15104" max="15104" width="55" style="164"/>
    <col min="15105" max="15105" width="5" style="164" customWidth="1"/>
    <col min="15106" max="15106" width="13.1640625" style="164" customWidth="1"/>
    <col min="15107" max="15107" width="58.83203125" style="164" customWidth="1"/>
    <col min="15108" max="15108" width="6" style="164" customWidth="1"/>
    <col min="15109" max="15109" width="11" style="164" customWidth="1"/>
    <col min="15110" max="15110" width="12.1640625" style="164" customWidth="1"/>
    <col min="15111" max="15111" width="26.1640625" style="164" customWidth="1"/>
    <col min="15112" max="15112" width="7.83203125" style="164" customWidth="1"/>
    <col min="15113" max="15113" width="4.6640625" style="164" customWidth="1"/>
    <col min="15114" max="15114" width="16.6640625" style="164" customWidth="1"/>
    <col min="15115" max="15115" width="56" style="164" customWidth="1"/>
    <col min="15116" max="15116" width="26" style="164" customWidth="1"/>
    <col min="15117" max="15117" width="19.6640625" style="164" customWidth="1"/>
    <col min="15118" max="15118" width="44.5" style="164" customWidth="1"/>
    <col min="15119" max="15119" width="20.1640625" style="164" customWidth="1"/>
    <col min="15120" max="15357" width="11.6640625" style="164" customWidth="1"/>
    <col min="15358" max="15358" width="4.1640625" style="164" customWidth="1"/>
    <col min="15359" max="15359" width="13.1640625" style="164" customWidth="1"/>
    <col min="15360" max="15360" width="55" style="164"/>
    <col min="15361" max="15361" width="5" style="164" customWidth="1"/>
    <col min="15362" max="15362" width="13.1640625" style="164" customWidth="1"/>
    <col min="15363" max="15363" width="58.83203125" style="164" customWidth="1"/>
    <col min="15364" max="15364" width="6" style="164" customWidth="1"/>
    <col min="15365" max="15365" width="11" style="164" customWidth="1"/>
    <col min="15366" max="15366" width="12.1640625" style="164" customWidth="1"/>
    <col min="15367" max="15367" width="26.1640625" style="164" customWidth="1"/>
    <col min="15368" max="15368" width="7.83203125" style="164" customWidth="1"/>
    <col min="15369" max="15369" width="4.6640625" style="164" customWidth="1"/>
    <col min="15370" max="15370" width="16.6640625" style="164" customWidth="1"/>
    <col min="15371" max="15371" width="56" style="164" customWidth="1"/>
    <col min="15372" max="15372" width="26" style="164" customWidth="1"/>
    <col min="15373" max="15373" width="19.6640625" style="164" customWidth="1"/>
    <col min="15374" max="15374" width="44.5" style="164" customWidth="1"/>
    <col min="15375" max="15375" width="20.1640625" style="164" customWidth="1"/>
    <col min="15376" max="15613" width="11.6640625" style="164" customWidth="1"/>
    <col min="15614" max="15614" width="4.1640625" style="164" customWidth="1"/>
    <col min="15615" max="15615" width="13.1640625" style="164" customWidth="1"/>
    <col min="15616" max="15616" width="55" style="164"/>
    <col min="15617" max="15617" width="5" style="164" customWidth="1"/>
    <col min="15618" max="15618" width="13.1640625" style="164" customWidth="1"/>
    <col min="15619" max="15619" width="58.83203125" style="164" customWidth="1"/>
    <col min="15620" max="15620" width="6" style="164" customWidth="1"/>
    <col min="15621" max="15621" width="11" style="164" customWidth="1"/>
    <col min="15622" max="15622" width="12.1640625" style="164" customWidth="1"/>
    <col min="15623" max="15623" width="26.1640625" style="164" customWidth="1"/>
    <col min="15624" max="15624" width="7.83203125" style="164" customWidth="1"/>
    <col min="15625" max="15625" width="4.6640625" style="164" customWidth="1"/>
    <col min="15626" max="15626" width="16.6640625" style="164" customWidth="1"/>
    <col min="15627" max="15627" width="56" style="164" customWidth="1"/>
    <col min="15628" max="15628" width="26" style="164" customWidth="1"/>
    <col min="15629" max="15629" width="19.6640625" style="164" customWidth="1"/>
    <col min="15630" max="15630" width="44.5" style="164" customWidth="1"/>
    <col min="15631" max="15631" width="20.1640625" style="164" customWidth="1"/>
    <col min="15632" max="15869" width="11.6640625" style="164" customWidth="1"/>
    <col min="15870" max="15870" width="4.1640625" style="164" customWidth="1"/>
    <col min="15871" max="15871" width="13.1640625" style="164" customWidth="1"/>
    <col min="15872" max="15872" width="55" style="164"/>
    <col min="15873" max="15873" width="5" style="164" customWidth="1"/>
    <col min="15874" max="15874" width="13.1640625" style="164" customWidth="1"/>
    <col min="15875" max="15875" width="58.83203125" style="164" customWidth="1"/>
    <col min="15876" max="15876" width="6" style="164" customWidth="1"/>
    <col min="15877" max="15877" width="11" style="164" customWidth="1"/>
    <col min="15878" max="15878" width="12.1640625" style="164" customWidth="1"/>
    <col min="15879" max="15879" width="26.1640625" style="164" customWidth="1"/>
    <col min="15880" max="15880" width="7.83203125" style="164" customWidth="1"/>
    <col min="15881" max="15881" width="4.6640625" style="164" customWidth="1"/>
    <col min="15882" max="15882" width="16.6640625" style="164" customWidth="1"/>
    <col min="15883" max="15883" width="56" style="164" customWidth="1"/>
    <col min="15884" max="15884" width="26" style="164" customWidth="1"/>
    <col min="15885" max="15885" width="19.6640625" style="164" customWidth="1"/>
    <col min="15886" max="15886" width="44.5" style="164" customWidth="1"/>
    <col min="15887" max="15887" width="20.1640625" style="164" customWidth="1"/>
    <col min="15888" max="16125" width="11.6640625" style="164" customWidth="1"/>
    <col min="16126" max="16126" width="4.1640625" style="164" customWidth="1"/>
    <col min="16127" max="16127" width="13.1640625" style="164" customWidth="1"/>
    <col min="16128" max="16128" width="55" style="164"/>
    <col min="16129" max="16129" width="5" style="164" customWidth="1"/>
    <col min="16130" max="16130" width="13.1640625" style="164" customWidth="1"/>
    <col min="16131" max="16131" width="58.83203125" style="164" customWidth="1"/>
    <col min="16132" max="16132" width="6" style="164" customWidth="1"/>
    <col min="16133" max="16133" width="11" style="164" customWidth="1"/>
    <col min="16134" max="16134" width="12.1640625" style="164" customWidth="1"/>
    <col min="16135" max="16135" width="26.1640625" style="164" customWidth="1"/>
    <col min="16136" max="16136" width="7.83203125" style="164" customWidth="1"/>
    <col min="16137" max="16137" width="4.6640625" style="164" customWidth="1"/>
    <col min="16138" max="16138" width="16.6640625" style="164" customWidth="1"/>
    <col min="16139" max="16139" width="56" style="164" customWidth="1"/>
    <col min="16140" max="16140" width="26" style="164" customWidth="1"/>
    <col min="16141" max="16141" width="19.6640625" style="164" customWidth="1"/>
    <col min="16142" max="16142" width="44.5" style="164" customWidth="1"/>
    <col min="16143" max="16143" width="20.1640625" style="164" customWidth="1"/>
    <col min="16144" max="16381" width="11.6640625" style="164" customWidth="1"/>
    <col min="16382" max="16382" width="4.1640625" style="164" customWidth="1"/>
    <col min="16383" max="16383" width="13.1640625" style="164" customWidth="1"/>
    <col min="16384" max="16384" width="55" style="164"/>
  </cols>
  <sheetData>
    <row r="1" spans="1:12" ht="17.25" customHeight="1">
      <c r="A1" s="486" t="s">
        <v>507</v>
      </c>
      <c r="B1" s="487"/>
      <c r="C1" s="488"/>
      <c r="D1" s="488"/>
      <c r="E1" s="489"/>
      <c r="F1" s="490"/>
      <c r="G1" s="490"/>
      <c r="H1" s="488"/>
      <c r="J1" s="165"/>
    </row>
    <row r="2" spans="1:12" ht="12.75" customHeight="1">
      <c r="A2" s="491" t="s">
        <v>508</v>
      </c>
      <c r="B2" s="487"/>
      <c r="C2" s="492" t="s">
        <v>509</v>
      </c>
      <c r="D2" s="488"/>
      <c r="E2" s="489"/>
      <c r="F2" s="493" t="s">
        <v>510</v>
      </c>
      <c r="G2" s="494" t="s">
        <v>511</v>
      </c>
      <c r="H2" s="488"/>
      <c r="J2" s="166"/>
    </row>
    <row r="3" spans="1:12" ht="12.75" customHeight="1">
      <c r="A3" s="491"/>
      <c r="B3" s="487"/>
      <c r="C3" s="495" t="s">
        <v>512</v>
      </c>
      <c r="D3" s="488"/>
      <c r="E3" s="489"/>
      <c r="F3" s="490"/>
      <c r="G3" s="490"/>
      <c r="H3" s="488"/>
      <c r="J3" s="167"/>
    </row>
    <row r="4" spans="1:12" ht="12.75" customHeight="1">
      <c r="A4" s="491" t="s">
        <v>513</v>
      </c>
      <c r="B4" s="487"/>
      <c r="C4" s="492" t="s">
        <v>514</v>
      </c>
      <c r="D4" s="488"/>
      <c r="E4" s="496"/>
      <c r="F4" s="497" t="s">
        <v>515</v>
      </c>
      <c r="G4" s="497"/>
      <c r="H4" s="488"/>
      <c r="J4" s="167"/>
    </row>
    <row r="5" spans="1:12" ht="12.75" customHeight="1">
      <c r="A5" s="491" t="s">
        <v>85</v>
      </c>
      <c r="B5" s="487"/>
      <c r="C5" s="492" t="s">
        <v>516</v>
      </c>
      <c r="D5" s="488"/>
      <c r="E5" s="496"/>
      <c r="F5" s="497" t="s">
        <v>517</v>
      </c>
      <c r="G5" s="498">
        <v>46712551</v>
      </c>
      <c r="H5" s="488"/>
      <c r="J5" s="167"/>
    </row>
    <row r="6" spans="1:12" ht="12.75" customHeight="1">
      <c r="A6" s="491" t="s">
        <v>370</v>
      </c>
      <c r="B6" s="487"/>
      <c r="C6" s="492" t="s">
        <v>518</v>
      </c>
      <c r="D6" s="488"/>
      <c r="E6" s="496"/>
      <c r="F6" s="497" t="s">
        <v>372</v>
      </c>
      <c r="G6" s="497" t="s">
        <v>519</v>
      </c>
      <c r="H6" s="488"/>
      <c r="J6" s="168"/>
    </row>
    <row r="7" spans="1:12" ht="12.75" customHeight="1">
      <c r="A7" s="491" t="s">
        <v>371</v>
      </c>
      <c r="B7" s="487"/>
      <c r="C7" s="495" t="s">
        <v>520</v>
      </c>
      <c r="D7" s="488"/>
      <c r="E7" s="496"/>
      <c r="F7" s="497" t="s">
        <v>521</v>
      </c>
      <c r="G7" s="499" t="s">
        <v>522</v>
      </c>
      <c r="H7" s="488"/>
      <c r="J7" s="167"/>
    </row>
    <row r="8" spans="1:12" ht="6" customHeight="1">
      <c r="A8" s="500"/>
      <c r="B8" s="487"/>
      <c r="C8" s="488"/>
      <c r="D8" s="488"/>
      <c r="E8" s="489"/>
      <c r="F8" s="490"/>
      <c r="G8" s="490"/>
      <c r="H8" s="488"/>
      <c r="J8" s="167"/>
    </row>
    <row r="9" spans="1:12" ht="28.5" customHeight="1">
      <c r="A9" s="501" t="s">
        <v>523</v>
      </c>
      <c r="B9" s="502" t="s">
        <v>377</v>
      </c>
      <c r="C9" s="503" t="s">
        <v>35</v>
      </c>
      <c r="D9" s="503" t="s">
        <v>36</v>
      </c>
      <c r="E9" s="504" t="s">
        <v>378</v>
      </c>
      <c r="F9" s="505" t="s">
        <v>379</v>
      </c>
      <c r="G9" s="505" t="s">
        <v>380</v>
      </c>
      <c r="H9" s="506" t="s">
        <v>16</v>
      </c>
      <c r="J9" s="169"/>
    </row>
    <row r="10" spans="1:12" ht="12.75" customHeight="1">
      <c r="A10" s="507" t="s">
        <v>28</v>
      </c>
      <c r="B10" s="508" t="s">
        <v>29</v>
      </c>
      <c r="C10" s="509" t="s">
        <v>46</v>
      </c>
      <c r="D10" s="509" t="s">
        <v>45</v>
      </c>
      <c r="E10" s="510" t="s">
        <v>47</v>
      </c>
      <c r="F10" s="511" t="s">
        <v>48</v>
      </c>
      <c r="G10" s="511" t="s">
        <v>49</v>
      </c>
      <c r="H10" s="512">
        <v>8</v>
      </c>
      <c r="J10" s="167"/>
    </row>
    <row r="11" spans="1:12" ht="18">
      <c r="A11" s="513"/>
      <c r="B11" s="514"/>
      <c r="C11" s="515"/>
      <c r="D11" s="515"/>
      <c r="E11" s="516"/>
      <c r="F11" s="517"/>
      <c r="G11" s="517"/>
      <c r="J11" s="165"/>
    </row>
    <row r="12" spans="1:12" ht="15" customHeight="1">
      <c r="A12" s="518"/>
      <c r="B12" s="519"/>
      <c r="C12" s="905" t="s">
        <v>524</v>
      </c>
      <c r="D12" s="905"/>
      <c r="E12" s="905"/>
      <c r="F12" s="905"/>
      <c r="G12" s="520">
        <f>G13+G53+G72</f>
        <v>0</v>
      </c>
      <c r="J12" s="521"/>
      <c r="K12" s="521"/>
      <c r="L12" s="521"/>
    </row>
    <row r="13" spans="1:12" ht="15" customHeight="1">
      <c r="A13" s="522"/>
      <c r="B13" s="523" t="s">
        <v>28</v>
      </c>
      <c r="C13" s="524" t="s">
        <v>525</v>
      </c>
      <c r="D13" s="525"/>
      <c r="E13" s="526"/>
      <c r="F13" s="527"/>
      <c r="G13" s="527">
        <f>SUM(G14:G52)</f>
        <v>0</v>
      </c>
      <c r="J13" s="521"/>
      <c r="K13" s="521"/>
      <c r="L13" s="521"/>
    </row>
    <row r="14" spans="1:12" ht="123.75">
      <c r="A14" s="170">
        <v>1</v>
      </c>
      <c r="B14" s="171" t="s">
        <v>526</v>
      </c>
      <c r="C14" s="172" t="s">
        <v>527</v>
      </c>
      <c r="D14" s="173" t="s">
        <v>143</v>
      </c>
      <c r="E14" s="174">
        <v>1</v>
      </c>
      <c r="F14" s="175"/>
      <c r="G14" s="176">
        <f t="shared" ref="G14:G52" si="0">E14*F14</f>
        <v>0</v>
      </c>
      <c r="H14" s="528"/>
      <c r="J14" s="521"/>
      <c r="K14" s="521"/>
      <c r="L14" s="521"/>
    </row>
    <row r="15" spans="1:12" ht="14.25">
      <c r="A15" s="170">
        <v>2</v>
      </c>
      <c r="B15" s="171" t="s">
        <v>528</v>
      </c>
      <c r="C15" s="177" t="s">
        <v>304</v>
      </c>
      <c r="D15" s="173" t="s">
        <v>143</v>
      </c>
      <c r="E15" s="174">
        <v>5</v>
      </c>
      <c r="F15" s="529"/>
      <c r="G15" s="176">
        <f t="shared" si="0"/>
        <v>0</v>
      </c>
      <c r="H15" s="528"/>
      <c r="J15" s="521"/>
      <c r="K15" s="521"/>
      <c r="L15" s="521"/>
    </row>
    <row r="16" spans="1:12" ht="15" customHeight="1">
      <c r="A16" s="170">
        <v>3</v>
      </c>
      <c r="B16" s="171" t="s">
        <v>529</v>
      </c>
      <c r="C16" s="177" t="s">
        <v>530</v>
      </c>
      <c r="D16" s="173" t="s">
        <v>143</v>
      </c>
      <c r="E16" s="174">
        <v>5</v>
      </c>
      <c r="F16" s="529"/>
      <c r="G16" s="176">
        <f t="shared" si="0"/>
        <v>0</v>
      </c>
      <c r="H16" s="528"/>
      <c r="J16" s="521"/>
      <c r="K16" s="521"/>
      <c r="L16" s="521"/>
    </row>
    <row r="17" spans="1:12" ht="15" customHeight="1">
      <c r="A17" s="170">
        <v>4</v>
      </c>
      <c r="B17" s="171" t="s">
        <v>531</v>
      </c>
      <c r="C17" s="177" t="s">
        <v>304</v>
      </c>
      <c r="D17" s="173" t="s">
        <v>143</v>
      </c>
      <c r="E17" s="174">
        <v>5</v>
      </c>
      <c r="F17" s="529"/>
      <c r="G17" s="176">
        <f t="shared" si="0"/>
        <v>0</v>
      </c>
      <c r="H17" s="528"/>
      <c r="J17" s="521"/>
      <c r="K17" s="521"/>
      <c r="L17" s="521"/>
    </row>
    <row r="18" spans="1:12" ht="15" customHeight="1">
      <c r="A18" s="170">
        <v>5</v>
      </c>
      <c r="B18" s="171" t="s">
        <v>532</v>
      </c>
      <c r="C18" s="177" t="s">
        <v>533</v>
      </c>
      <c r="D18" s="178" t="s">
        <v>143</v>
      </c>
      <c r="E18" s="179">
        <v>4</v>
      </c>
      <c r="F18" s="180"/>
      <c r="G18" s="529">
        <f t="shared" si="0"/>
        <v>0</v>
      </c>
      <c r="H18" s="528"/>
      <c r="J18" s="521"/>
      <c r="K18" s="521"/>
      <c r="L18" s="521"/>
    </row>
    <row r="19" spans="1:12" ht="33.75">
      <c r="A19" s="170">
        <v>6</v>
      </c>
      <c r="B19" s="171" t="s">
        <v>534</v>
      </c>
      <c r="C19" s="177" t="s">
        <v>535</v>
      </c>
      <c r="D19" s="178" t="s">
        <v>143</v>
      </c>
      <c r="E19" s="179">
        <v>11</v>
      </c>
      <c r="F19" s="180"/>
      <c r="G19" s="176">
        <f t="shared" si="0"/>
        <v>0</v>
      </c>
      <c r="H19" s="528"/>
      <c r="J19" s="521"/>
      <c r="K19" s="521"/>
      <c r="L19" s="521"/>
    </row>
    <row r="20" spans="1:12" ht="14.25">
      <c r="A20" s="170">
        <v>7</v>
      </c>
      <c r="B20" s="171" t="s">
        <v>536</v>
      </c>
      <c r="C20" s="177" t="s">
        <v>537</v>
      </c>
      <c r="D20" s="173" t="s">
        <v>143</v>
      </c>
      <c r="E20" s="174">
        <v>4</v>
      </c>
      <c r="F20" s="529"/>
      <c r="G20" s="530">
        <f t="shared" si="0"/>
        <v>0</v>
      </c>
      <c r="H20" s="528"/>
      <c r="J20" s="521"/>
      <c r="K20" s="521"/>
      <c r="L20" s="521"/>
    </row>
    <row r="21" spans="1:12" ht="22.5">
      <c r="A21" s="170">
        <v>8</v>
      </c>
      <c r="B21" s="171" t="s">
        <v>538</v>
      </c>
      <c r="C21" s="177" t="s">
        <v>539</v>
      </c>
      <c r="D21" s="173" t="s">
        <v>143</v>
      </c>
      <c r="E21" s="181">
        <v>2</v>
      </c>
      <c r="F21" s="180"/>
      <c r="G21" s="176">
        <f t="shared" si="0"/>
        <v>0</v>
      </c>
      <c r="H21" s="528"/>
      <c r="J21" s="521"/>
      <c r="K21" s="521"/>
      <c r="L21" s="521"/>
    </row>
    <row r="22" spans="1:12" ht="14.25">
      <c r="A22" s="170">
        <v>9</v>
      </c>
      <c r="B22" s="171" t="s">
        <v>540</v>
      </c>
      <c r="C22" s="177" t="s">
        <v>311</v>
      </c>
      <c r="D22" s="173" t="s">
        <v>143</v>
      </c>
      <c r="E22" s="174">
        <v>2</v>
      </c>
      <c r="F22" s="175"/>
      <c r="G22" s="175">
        <f t="shared" si="0"/>
        <v>0</v>
      </c>
      <c r="H22" s="528"/>
      <c r="J22" s="521"/>
      <c r="K22" s="521"/>
      <c r="L22" s="521"/>
    </row>
    <row r="23" spans="1:12" ht="14.25">
      <c r="A23" s="170">
        <v>10</v>
      </c>
      <c r="B23" s="171" t="s">
        <v>541</v>
      </c>
      <c r="C23" s="177" t="s">
        <v>542</v>
      </c>
      <c r="D23" s="173" t="s">
        <v>143</v>
      </c>
      <c r="E23" s="174">
        <v>6</v>
      </c>
      <c r="F23" s="529"/>
      <c r="G23" s="529">
        <f t="shared" si="0"/>
        <v>0</v>
      </c>
      <c r="H23" s="528"/>
      <c r="J23" s="521"/>
      <c r="K23" s="521"/>
      <c r="L23" s="521"/>
    </row>
    <row r="24" spans="1:12" ht="14.25">
      <c r="A24" s="170">
        <v>11</v>
      </c>
      <c r="B24" s="171" t="s">
        <v>543</v>
      </c>
      <c r="C24" s="531" t="s">
        <v>544</v>
      </c>
      <c r="D24" s="173" t="s">
        <v>143</v>
      </c>
      <c r="E24" s="174">
        <v>2</v>
      </c>
      <c r="F24" s="175"/>
      <c r="G24" s="175">
        <f t="shared" si="0"/>
        <v>0</v>
      </c>
      <c r="H24" s="528"/>
      <c r="J24" s="521"/>
      <c r="K24" s="521"/>
      <c r="L24" s="521"/>
    </row>
    <row r="25" spans="1:12" ht="22.5">
      <c r="A25" s="170">
        <v>12</v>
      </c>
      <c r="B25" s="171" t="s">
        <v>545</v>
      </c>
      <c r="C25" s="531" t="s">
        <v>312</v>
      </c>
      <c r="D25" s="173" t="s">
        <v>143</v>
      </c>
      <c r="E25" s="181">
        <v>2</v>
      </c>
      <c r="F25" s="180"/>
      <c r="G25" s="176">
        <f t="shared" si="0"/>
        <v>0</v>
      </c>
      <c r="H25" s="528"/>
      <c r="J25" s="521"/>
      <c r="K25" s="521"/>
      <c r="L25" s="521"/>
    </row>
    <row r="26" spans="1:12" ht="33.75">
      <c r="A26" s="170">
        <v>13</v>
      </c>
      <c r="B26" s="171" t="s">
        <v>546</v>
      </c>
      <c r="C26" s="182" t="s">
        <v>547</v>
      </c>
      <c r="D26" s="183" t="s">
        <v>143</v>
      </c>
      <c r="E26" s="184">
        <v>1</v>
      </c>
      <c r="F26" s="184"/>
      <c r="G26" s="175">
        <f t="shared" si="0"/>
        <v>0</v>
      </c>
      <c r="H26" s="528"/>
      <c r="J26" s="521"/>
      <c r="K26" s="521"/>
      <c r="L26" s="521"/>
    </row>
    <row r="27" spans="1:12" ht="33.75">
      <c r="A27" s="170">
        <v>14</v>
      </c>
      <c r="B27" s="171" t="s">
        <v>548</v>
      </c>
      <c r="C27" s="182" t="s">
        <v>549</v>
      </c>
      <c r="D27" s="173" t="s">
        <v>143</v>
      </c>
      <c r="E27" s="174">
        <v>1</v>
      </c>
      <c r="F27" s="185"/>
      <c r="G27" s="530">
        <f t="shared" si="0"/>
        <v>0</v>
      </c>
      <c r="H27" s="528"/>
      <c r="J27" s="521"/>
      <c r="K27" s="521"/>
      <c r="L27" s="521"/>
    </row>
    <row r="28" spans="1:12" ht="33.75">
      <c r="A28" s="170">
        <v>15</v>
      </c>
      <c r="B28" s="171" t="s">
        <v>550</v>
      </c>
      <c r="C28" s="182" t="s">
        <v>551</v>
      </c>
      <c r="D28" s="173" t="s">
        <v>143</v>
      </c>
      <c r="E28" s="174">
        <v>1</v>
      </c>
      <c r="F28" s="185"/>
      <c r="G28" s="175">
        <f t="shared" si="0"/>
        <v>0</v>
      </c>
      <c r="H28" s="528"/>
      <c r="J28" s="521"/>
      <c r="K28" s="521"/>
      <c r="L28" s="521"/>
    </row>
    <row r="29" spans="1:12" ht="33.75">
      <c r="A29" s="170">
        <v>16</v>
      </c>
      <c r="B29" s="171" t="s">
        <v>552</v>
      </c>
      <c r="C29" s="182" t="s">
        <v>553</v>
      </c>
      <c r="D29" s="173" t="s">
        <v>143</v>
      </c>
      <c r="E29" s="174">
        <v>1</v>
      </c>
      <c r="F29" s="185"/>
      <c r="G29" s="175">
        <f t="shared" si="0"/>
        <v>0</v>
      </c>
      <c r="H29" s="528"/>
      <c r="J29" s="521"/>
      <c r="K29" s="521"/>
      <c r="L29" s="521"/>
    </row>
    <row r="30" spans="1:12" ht="33.75">
      <c r="A30" s="170">
        <v>17</v>
      </c>
      <c r="B30" s="171" t="s">
        <v>554</v>
      </c>
      <c r="C30" s="182" t="s">
        <v>555</v>
      </c>
      <c r="D30" s="173" t="s">
        <v>143</v>
      </c>
      <c r="E30" s="174">
        <v>1</v>
      </c>
      <c r="F30" s="185"/>
      <c r="G30" s="175">
        <f t="shared" si="0"/>
        <v>0</v>
      </c>
      <c r="H30" s="528"/>
      <c r="J30" s="521"/>
      <c r="K30" s="521"/>
      <c r="L30" s="521"/>
    </row>
    <row r="31" spans="1:12" ht="33.75">
      <c r="A31" s="170">
        <v>18</v>
      </c>
      <c r="B31" s="171" t="s">
        <v>556</v>
      </c>
      <c r="C31" s="182" t="s">
        <v>557</v>
      </c>
      <c r="D31" s="173" t="s">
        <v>143</v>
      </c>
      <c r="E31" s="174">
        <v>1</v>
      </c>
      <c r="F31" s="185"/>
      <c r="G31" s="530">
        <f t="shared" si="0"/>
        <v>0</v>
      </c>
      <c r="H31" s="528"/>
      <c r="J31" s="521"/>
      <c r="K31" s="521"/>
      <c r="L31" s="521"/>
    </row>
    <row r="32" spans="1:12" ht="14.25">
      <c r="A32" s="170">
        <v>19</v>
      </c>
      <c r="B32" s="171" t="s">
        <v>558</v>
      </c>
      <c r="C32" s="177" t="s">
        <v>559</v>
      </c>
      <c r="D32" s="173" t="s">
        <v>143</v>
      </c>
      <c r="E32" s="174">
        <v>1</v>
      </c>
      <c r="F32" s="185"/>
      <c r="G32" s="530">
        <f t="shared" si="0"/>
        <v>0</v>
      </c>
      <c r="H32" s="528"/>
      <c r="J32" s="521"/>
      <c r="K32" s="521"/>
      <c r="L32" s="521"/>
    </row>
    <row r="33" spans="1:12" ht="14.25">
      <c r="A33" s="170">
        <v>20</v>
      </c>
      <c r="B33" s="171" t="s">
        <v>560</v>
      </c>
      <c r="C33" s="177" t="s">
        <v>561</v>
      </c>
      <c r="D33" s="173" t="s">
        <v>143</v>
      </c>
      <c r="E33" s="174">
        <v>1</v>
      </c>
      <c r="F33" s="185"/>
      <c r="G33" s="530">
        <f>E33*F33</f>
        <v>0</v>
      </c>
      <c r="H33" s="528"/>
      <c r="J33" s="521"/>
      <c r="K33" s="521"/>
      <c r="L33" s="521"/>
    </row>
    <row r="34" spans="1:12" ht="14.25">
      <c r="A34" s="170">
        <v>21</v>
      </c>
      <c r="B34" s="171" t="s">
        <v>562</v>
      </c>
      <c r="C34" s="177" t="s">
        <v>563</v>
      </c>
      <c r="D34" s="186" t="s">
        <v>143</v>
      </c>
      <c r="E34" s="187">
        <v>1</v>
      </c>
      <c r="F34" s="185"/>
      <c r="G34" s="175">
        <f t="shared" si="0"/>
        <v>0</v>
      </c>
      <c r="H34" s="528"/>
      <c r="J34" s="521"/>
      <c r="K34" s="521"/>
      <c r="L34" s="521"/>
    </row>
    <row r="35" spans="1:12" ht="14.25">
      <c r="A35" s="170">
        <v>22</v>
      </c>
      <c r="B35" s="171" t="s">
        <v>564</v>
      </c>
      <c r="C35" s="177" t="s">
        <v>565</v>
      </c>
      <c r="D35" s="173" t="s">
        <v>143</v>
      </c>
      <c r="E35" s="174">
        <v>1</v>
      </c>
      <c r="F35" s="185"/>
      <c r="G35" s="529">
        <f t="shared" si="0"/>
        <v>0</v>
      </c>
      <c r="H35" s="528"/>
      <c r="J35" s="521"/>
      <c r="K35" s="521"/>
      <c r="L35" s="521"/>
    </row>
    <row r="36" spans="1:12" ht="14.25">
      <c r="A36" s="170">
        <v>23</v>
      </c>
      <c r="B36" s="171" t="s">
        <v>566</v>
      </c>
      <c r="C36" s="177" t="s">
        <v>567</v>
      </c>
      <c r="D36" s="186" t="s">
        <v>143</v>
      </c>
      <c r="E36" s="187">
        <v>2</v>
      </c>
      <c r="F36" s="185"/>
      <c r="G36" s="175">
        <f t="shared" si="0"/>
        <v>0</v>
      </c>
      <c r="H36" s="528"/>
      <c r="J36" s="521"/>
      <c r="K36" s="521"/>
      <c r="L36" s="521"/>
    </row>
    <row r="37" spans="1:12" ht="14.25">
      <c r="A37" s="170">
        <v>24</v>
      </c>
      <c r="B37" s="171" t="s">
        <v>568</v>
      </c>
      <c r="C37" s="531" t="s">
        <v>303</v>
      </c>
      <c r="D37" s="173" t="s">
        <v>143</v>
      </c>
      <c r="E37" s="174">
        <v>1</v>
      </c>
      <c r="F37" s="175"/>
      <c r="G37" s="176">
        <f t="shared" si="0"/>
        <v>0</v>
      </c>
      <c r="H37" s="528"/>
      <c r="J37" s="521"/>
      <c r="K37" s="521"/>
      <c r="L37" s="521"/>
    </row>
    <row r="38" spans="1:12" ht="22.5">
      <c r="A38" s="170">
        <v>25</v>
      </c>
      <c r="B38" s="171" t="s">
        <v>569</v>
      </c>
      <c r="C38" s="532" t="s">
        <v>570</v>
      </c>
      <c r="D38" s="188" t="s">
        <v>143</v>
      </c>
      <c r="E38" s="184">
        <v>1</v>
      </c>
      <c r="F38" s="184"/>
      <c r="G38" s="176">
        <f t="shared" si="0"/>
        <v>0</v>
      </c>
      <c r="H38" s="528"/>
      <c r="J38" s="521"/>
      <c r="K38" s="521"/>
      <c r="L38" s="521"/>
    </row>
    <row r="39" spans="1:12" ht="14.25">
      <c r="A39" s="170">
        <v>26</v>
      </c>
      <c r="B39" s="171" t="s">
        <v>571</v>
      </c>
      <c r="C39" s="533" t="s">
        <v>572</v>
      </c>
      <c r="D39" s="188" t="s">
        <v>143</v>
      </c>
      <c r="E39" s="184">
        <v>1</v>
      </c>
      <c r="F39" s="184"/>
      <c r="G39" s="176">
        <f t="shared" si="0"/>
        <v>0</v>
      </c>
      <c r="H39" s="528"/>
      <c r="J39" s="521"/>
      <c r="K39" s="521"/>
      <c r="L39" s="521"/>
    </row>
    <row r="40" spans="1:12" ht="14.25">
      <c r="A40" s="170">
        <v>27</v>
      </c>
      <c r="B40" s="171"/>
      <c r="C40" s="189" t="s">
        <v>573</v>
      </c>
      <c r="D40" s="178" t="s">
        <v>87</v>
      </c>
      <c r="E40" s="179">
        <v>20</v>
      </c>
      <c r="F40" s="180"/>
      <c r="G40" s="176">
        <f t="shared" si="0"/>
        <v>0</v>
      </c>
      <c r="H40" s="528"/>
      <c r="J40" s="521"/>
      <c r="K40" s="521"/>
      <c r="L40" s="521"/>
    </row>
    <row r="41" spans="1:12" ht="14.25">
      <c r="A41" s="170">
        <v>28</v>
      </c>
      <c r="B41" s="171"/>
      <c r="C41" s="531" t="s">
        <v>574</v>
      </c>
      <c r="D41" s="173" t="s">
        <v>143</v>
      </c>
      <c r="E41" s="174">
        <v>1</v>
      </c>
      <c r="F41" s="185"/>
      <c r="G41" s="175">
        <f t="shared" si="0"/>
        <v>0</v>
      </c>
      <c r="H41" s="528"/>
      <c r="J41" s="521"/>
      <c r="K41" s="521"/>
      <c r="L41" s="521"/>
    </row>
    <row r="42" spans="1:12" ht="14.25">
      <c r="A42" s="170">
        <v>29</v>
      </c>
      <c r="B42" s="171"/>
      <c r="C42" s="177" t="s">
        <v>305</v>
      </c>
      <c r="D42" s="186" t="s">
        <v>87</v>
      </c>
      <c r="E42" s="187">
        <v>15</v>
      </c>
      <c r="F42" s="185"/>
      <c r="G42" s="175">
        <f t="shared" si="0"/>
        <v>0</v>
      </c>
      <c r="H42" s="528"/>
      <c r="J42" s="521"/>
      <c r="K42" s="521"/>
      <c r="L42" s="521"/>
    </row>
    <row r="43" spans="1:12" ht="14.25">
      <c r="A43" s="170">
        <v>30</v>
      </c>
      <c r="B43" s="171"/>
      <c r="C43" s="177" t="s">
        <v>575</v>
      </c>
      <c r="D43" s="186" t="s">
        <v>53</v>
      </c>
      <c r="E43" s="187">
        <v>46</v>
      </c>
      <c r="F43" s="185"/>
      <c r="G43" s="176">
        <f t="shared" si="0"/>
        <v>0</v>
      </c>
      <c r="H43" s="528"/>
      <c r="J43" s="521"/>
      <c r="K43" s="521"/>
      <c r="L43" s="521"/>
    </row>
    <row r="44" spans="1:12" ht="22.5">
      <c r="A44" s="170">
        <v>31</v>
      </c>
      <c r="B44" s="171"/>
      <c r="C44" s="177" t="s">
        <v>576</v>
      </c>
      <c r="D44" s="186" t="s">
        <v>53</v>
      </c>
      <c r="E44" s="187">
        <v>10</v>
      </c>
      <c r="F44" s="185"/>
      <c r="G44" s="176">
        <f t="shared" si="0"/>
        <v>0</v>
      </c>
      <c r="H44" s="528"/>
      <c r="J44" s="521"/>
      <c r="K44" s="521"/>
      <c r="L44" s="521"/>
    </row>
    <row r="45" spans="1:12" ht="22.5">
      <c r="A45" s="170">
        <v>32</v>
      </c>
      <c r="B45" s="171"/>
      <c r="C45" s="182" t="s">
        <v>577</v>
      </c>
      <c r="D45" s="183" t="s">
        <v>87</v>
      </c>
      <c r="E45" s="184">
        <v>21</v>
      </c>
      <c r="F45" s="184"/>
      <c r="G45" s="176">
        <f t="shared" si="0"/>
        <v>0</v>
      </c>
      <c r="H45" s="528"/>
      <c r="J45" s="521"/>
      <c r="K45" s="521"/>
      <c r="L45" s="521"/>
    </row>
    <row r="46" spans="1:12" ht="22.5">
      <c r="A46" s="170">
        <v>33</v>
      </c>
      <c r="B46" s="171"/>
      <c r="C46" s="182" t="s">
        <v>578</v>
      </c>
      <c r="D46" s="183" t="s">
        <v>87</v>
      </c>
      <c r="E46" s="184">
        <v>2</v>
      </c>
      <c r="F46" s="184"/>
      <c r="G46" s="176">
        <f t="shared" si="0"/>
        <v>0</v>
      </c>
      <c r="H46" s="528"/>
      <c r="J46" s="521"/>
      <c r="K46" s="521"/>
      <c r="L46" s="521"/>
    </row>
    <row r="47" spans="1:12" ht="22.5">
      <c r="A47" s="170">
        <v>34</v>
      </c>
      <c r="B47" s="171"/>
      <c r="C47" s="177" t="s">
        <v>307</v>
      </c>
      <c r="D47" s="186" t="s">
        <v>53</v>
      </c>
      <c r="E47" s="187">
        <v>130</v>
      </c>
      <c r="F47" s="185"/>
      <c r="G47" s="175">
        <f t="shared" si="0"/>
        <v>0</v>
      </c>
      <c r="H47" s="528"/>
      <c r="J47" s="521"/>
      <c r="K47" s="521"/>
      <c r="L47" s="521"/>
    </row>
    <row r="48" spans="1:12" ht="22.5">
      <c r="A48" s="170">
        <v>35</v>
      </c>
      <c r="B48" s="171"/>
      <c r="C48" s="177" t="s">
        <v>579</v>
      </c>
      <c r="D48" s="186" t="s">
        <v>53</v>
      </c>
      <c r="E48" s="187">
        <v>2</v>
      </c>
      <c r="F48" s="185"/>
      <c r="G48" s="175">
        <f t="shared" si="0"/>
        <v>0</v>
      </c>
      <c r="H48" s="528"/>
      <c r="J48" s="521"/>
      <c r="K48" s="521"/>
      <c r="L48" s="521"/>
    </row>
    <row r="49" spans="1:12" ht="33.75">
      <c r="A49" s="170">
        <v>36</v>
      </c>
      <c r="B49" s="171"/>
      <c r="C49" s="177" t="s">
        <v>580</v>
      </c>
      <c r="D49" s="186" t="s">
        <v>53</v>
      </c>
      <c r="E49" s="187">
        <v>2</v>
      </c>
      <c r="F49" s="185"/>
      <c r="G49" s="175">
        <f t="shared" si="0"/>
        <v>0</v>
      </c>
      <c r="H49" s="528"/>
      <c r="J49" s="521"/>
      <c r="K49" s="521"/>
      <c r="L49" s="521"/>
    </row>
    <row r="50" spans="1:12" ht="22.5">
      <c r="A50" s="170">
        <v>37</v>
      </c>
      <c r="B50" s="171"/>
      <c r="C50" s="190" t="s">
        <v>581</v>
      </c>
      <c r="D50" s="186" t="s">
        <v>143</v>
      </c>
      <c r="E50" s="187">
        <v>2</v>
      </c>
      <c r="F50" s="185"/>
      <c r="G50" s="175">
        <f t="shared" si="0"/>
        <v>0</v>
      </c>
      <c r="H50" s="528"/>
      <c r="J50" s="521"/>
      <c r="K50" s="521"/>
      <c r="L50" s="521"/>
    </row>
    <row r="51" spans="1:12" ht="22.5">
      <c r="A51" s="170">
        <v>38</v>
      </c>
      <c r="B51" s="171"/>
      <c r="C51" s="190" t="s">
        <v>308</v>
      </c>
      <c r="D51" s="186" t="s">
        <v>143</v>
      </c>
      <c r="E51" s="187">
        <v>1</v>
      </c>
      <c r="F51" s="185"/>
      <c r="G51" s="175">
        <f t="shared" si="0"/>
        <v>0</v>
      </c>
      <c r="H51" s="528"/>
      <c r="J51" s="521"/>
      <c r="K51" s="521"/>
      <c r="L51" s="521"/>
    </row>
    <row r="52" spans="1:12" ht="14.25">
      <c r="A52" s="170">
        <v>39</v>
      </c>
      <c r="B52" s="171"/>
      <c r="C52" s="191" t="s">
        <v>309</v>
      </c>
      <c r="D52" s="173" t="s">
        <v>126</v>
      </c>
      <c r="E52" s="174">
        <v>120</v>
      </c>
      <c r="F52" s="175"/>
      <c r="G52" s="175">
        <f t="shared" si="0"/>
        <v>0</v>
      </c>
      <c r="H52" s="528"/>
      <c r="J52" s="521"/>
      <c r="K52" s="521"/>
      <c r="L52" s="521"/>
    </row>
    <row r="53" spans="1:12" ht="15" customHeight="1">
      <c r="A53" s="170">
        <v>1</v>
      </c>
      <c r="B53" s="523">
        <v>2</v>
      </c>
      <c r="C53" s="524" t="s">
        <v>582</v>
      </c>
      <c r="D53" s="525"/>
      <c r="E53" s="526"/>
      <c r="F53" s="527"/>
      <c r="G53" s="527">
        <f>SUM(G54:G71)</f>
        <v>0</v>
      </c>
      <c r="J53" s="521"/>
      <c r="K53" s="521"/>
      <c r="L53" s="521"/>
    </row>
    <row r="54" spans="1:12" ht="90">
      <c r="A54" s="192">
        <v>1</v>
      </c>
      <c r="B54" s="171" t="s">
        <v>583</v>
      </c>
      <c r="C54" s="172" t="s">
        <v>584</v>
      </c>
      <c r="D54" s="173" t="s">
        <v>143</v>
      </c>
      <c r="E54" s="174">
        <v>1</v>
      </c>
      <c r="F54" s="175"/>
      <c r="G54" s="176">
        <f>E54*F54</f>
        <v>0</v>
      </c>
      <c r="H54" s="534"/>
      <c r="J54" s="521"/>
      <c r="K54" s="521"/>
      <c r="L54" s="521"/>
    </row>
    <row r="55" spans="1:12" ht="14.25">
      <c r="A55" s="193">
        <v>2</v>
      </c>
      <c r="B55" s="171" t="s">
        <v>585</v>
      </c>
      <c r="C55" s="177" t="s">
        <v>586</v>
      </c>
      <c r="D55" s="173" t="s">
        <v>143</v>
      </c>
      <c r="E55" s="174">
        <v>4</v>
      </c>
      <c r="F55" s="529"/>
      <c r="G55" s="176">
        <f>E55*F55</f>
        <v>0</v>
      </c>
      <c r="H55" s="535"/>
      <c r="J55" s="521"/>
      <c r="K55" s="521"/>
      <c r="L55" s="521"/>
    </row>
    <row r="56" spans="1:12" ht="14.25">
      <c r="A56" s="194">
        <v>3</v>
      </c>
      <c r="B56" s="171" t="s">
        <v>587</v>
      </c>
      <c r="C56" s="177" t="s">
        <v>530</v>
      </c>
      <c r="D56" s="173" t="s">
        <v>143</v>
      </c>
      <c r="E56" s="174">
        <v>3</v>
      </c>
      <c r="F56" s="529"/>
      <c r="G56" s="176">
        <f>E56*F56</f>
        <v>0</v>
      </c>
      <c r="H56" s="536"/>
      <c r="J56" s="521"/>
      <c r="K56" s="521"/>
      <c r="L56" s="521"/>
    </row>
    <row r="57" spans="1:12" ht="22.5">
      <c r="A57" s="170">
        <v>4</v>
      </c>
      <c r="B57" s="171" t="s">
        <v>588</v>
      </c>
      <c r="C57" s="177" t="s">
        <v>589</v>
      </c>
      <c r="D57" s="173" t="s">
        <v>143</v>
      </c>
      <c r="E57" s="174">
        <v>10</v>
      </c>
      <c r="F57" s="529"/>
      <c r="G57" s="176">
        <f>E57*F57</f>
        <v>0</v>
      </c>
      <c r="H57" s="528"/>
      <c r="J57" s="521"/>
      <c r="K57" s="521"/>
      <c r="L57" s="521"/>
    </row>
    <row r="58" spans="1:12" ht="22.5">
      <c r="A58" s="170">
        <v>5</v>
      </c>
      <c r="B58" s="171" t="s">
        <v>590</v>
      </c>
      <c r="C58" s="177" t="s">
        <v>591</v>
      </c>
      <c r="D58" s="173" t="s">
        <v>143</v>
      </c>
      <c r="E58" s="181">
        <v>3</v>
      </c>
      <c r="F58" s="180"/>
      <c r="G58" s="176">
        <f t="shared" ref="G58:G71" si="1">E58*F58</f>
        <v>0</v>
      </c>
      <c r="H58" s="528"/>
      <c r="J58" s="521"/>
      <c r="K58" s="521"/>
      <c r="L58" s="521"/>
    </row>
    <row r="59" spans="1:12" ht="14.25">
      <c r="A59" s="170">
        <v>6</v>
      </c>
      <c r="B59" s="171" t="s">
        <v>592</v>
      </c>
      <c r="C59" s="177" t="s">
        <v>310</v>
      </c>
      <c r="D59" s="173" t="s">
        <v>143</v>
      </c>
      <c r="E59" s="174">
        <v>3</v>
      </c>
      <c r="F59" s="175"/>
      <c r="G59" s="175">
        <f t="shared" si="1"/>
        <v>0</v>
      </c>
      <c r="H59" s="528"/>
      <c r="J59" s="521"/>
      <c r="K59" s="521"/>
      <c r="L59" s="521"/>
    </row>
    <row r="60" spans="1:12" ht="14.25">
      <c r="A60" s="170">
        <v>7</v>
      </c>
      <c r="B60" s="171" t="s">
        <v>593</v>
      </c>
      <c r="C60" s="177" t="s">
        <v>594</v>
      </c>
      <c r="D60" s="173" t="s">
        <v>143</v>
      </c>
      <c r="E60" s="174">
        <v>3</v>
      </c>
      <c r="F60" s="529"/>
      <c r="G60" s="529">
        <f t="shared" si="1"/>
        <v>0</v>
      </c>
      <c r="H60" s="528"/>
      <c r="J60" s="521"/>
      <c r="K60" s="521"/>
      <c r="L60" s="521"/>
    </row>
    <row r="61" spans="1:12" ht="14.25">
      <c r="A61" s="170">
        <v>8</v>
      </c>
      <c r="B61" s="171" t="s">
        <v>595</v>
      </c>
      <c r="C61" s="177" t="s">
        <v>542</v>
      </c>
      <c r="D61" s="173" t="s">
        <v>143</v>
      </c>
      <c r="E61" s="174">
        <v>3</v>
      </c>
      <c r="F61" s="529"/>
      <c r="G61" s="529">
        <f t="shared" si="1"/>
        <v>0</v>
      </c>
      <c r="H61" s="528"/>
      <c r="J61" s="521"/>
      <c r="K61" s="521"/>
      <c r="L61" s="521"/>
    </row>
    <row r="62" spans="1:12" ht="14.25">
      <c r="A62" s="170">
        <v>9</v>
      </c>
      <c r="B62" s="171" t="s">
        <v>596</v>
      </c>
      <c r="C62" s="531" t="s">
        <v>544</v>
      </c>
      <c r="D62" s="173" t="s">
        <v>143</v>
      </c>
      <c r="E62" s="174">
        <v>3</v>
      </c>
      <c r="F62" s="175"/>
      <c r="G62" s="175">
        <f t="shared" si="1"/>
        <v>0</v>
      </c>
      <c r="H62" s="528"/>
      <c r="J62" s="521"/>
      <c r="K62" s="521"/>
      <c r="L62" s="521"/>
    </row>
    <row r="63" spans="1:12" ht="22.5">
      <c r="A63" s="170">
        <v>10</v>
      </c>
      <c r="B63" s="171" t="s">
        <v>597</v>
      </c>
      <c r="C63" s="531" t="s">
        <v>312</v>
      </c>
      <c r="D63" s="173" t="s">
        <v>143</v>
      </c>
      <c r="E63" s="181">
        <v>3</v>
      </c>
      <c r="F63" s="180"/>
      <c r="G63" s="176">
        <f t="shared" si="1"/>
        <v>0</v>
      </c>
      <c r="H63" s="528"/>
      <c r="J63" s="521"/>
      <c r="K63" s="521"/>
      <c r="L63" s="521"/>
    </row>
    <row r="64" spans="1:12" ht="14.25">
      <c r="A64" s="170">
        <v>11</v>
      </c>
      <c r="B64" s="171"/>
      <c r="C64" s="177" t="s">
        <v>305</v>
      </c>
      <c r="D64" s="186" t="s">
        <v>87</v>
      </c>
      <c r="E64" s="187">
        <v>15</v>
      </c>
      <c r="F64" s="185"/>
      <c r="G64" s="175">
        <f t="shared" si="1"/>
        <v>0</v>
      </c>
      <c r="H64" s="528"/>
      <c r="J64" s="521"/>
      <c r="K64" s="521"/>
      <c r="L64" s="521"/>
    </row>
    <row r="65" spans="1:12" ht="14.25">
      <c r="A65" s="170">
        <v>12</v>
      </c>
      <c r="B65" s="171"/>
      <c r="C65" s="177" t="s">
        <v>575</v>
      </c>
      <c r="D65" s="186" t="s">
        <v>53</v>
      </c>
      <c r="E65" s="187">
        <v>40</v>
      </c>
      <c r="F65" s="185"/>
      <c r="G65" s="176">
        <f t="shared" si="1"/>
        <v>0</v>
      </c>
      <c r="H65" s="528"/>
      <c r="J65" s="521"/>
      <c r="K65" s="521"/>
      <c r="L65" s="521"/>
    </row>
    <row r="66" spans="1:12" ht="22.5">
      <c r="A66" s="170">
        <v>13</v>
      </c>
      <c r="B66" s="171"/>
      <c r="C66" s="182" t="s">
        <v>598</v>
      </c>
      <c r="D66" s="183" t="s">
        <v>87</v>
      </c>
      <c r="E66" s="184">
        <v>12</v>
      </c>
      <c r="F66" s="184"/>
      <c r="G66" s="176">
        <f t="shared" si="1"/>
        <v>0</v>
      </c>
      <c r="H66" s="528"/>
      <c r="J66" s="521"/>
      <c r="K66" s="521"/>
      <c r="L66" s="521"/>
    </row>
    <row r="67" spans="1:12" ht="22.5">
      <c r="A67" s="170">
        <v>14</v>
      </c>
      <c r="B67" s="171"/>
      <c r="C67" s="182" t="s">
        <v>306</v>
      </c>
      <c r="D67" s="183" t="s">
        <v>87</v>
      </c>
      <c r="E67" s="184">
        <v>3</v>
      </c>
      <c r="F67" s="184"/>
      <c r="G67" s="176">
        <f t="shared" si="1"/>
        <v>0</v>
      </c>
      <c r="H67" s="528"/>
      <c r="J67" s="521"/>
      <c r="K67" s="521"/>
      <c r="L67" s="521"/>
    </row>
    <row r="68" spans="1:12" ht="22.5">
      <c r="A68" s="170">
        <v>15</v>
      </c>
      <c r="B68" s="171"/>
      <c r="C68" s="177" t="s">
        <v>307</v>
      </c>
      <c r="D68" s="186" t="s">
        <v>53</v>
      </c>
      <c r="E68" s="187">
        <v>46</v>
      </c>
      <c r="F68" s="185"/>
      <c r="G68" s="175">
        <f t="shared" si="1"/>
        <v>0</v>
      </c>
      <c r="H68" s="528"/>
      <c r="J68" s="521"/>
      <c r="K68" s="521"/>
      <c r="L68" s="521"/>
    </row>
    <row r="69" spans="1:12" ht="33.75">
      <c r="A69" s="170">
        <v>16</v>
      </c>
      <c r="B69" s="171"/>
      <c r="C69" s="177" t="s">
        <v>580</v>
      </c>
      <c r="D69" s="186" t="s">
        <v>53</v>
      </c>
      <c r="E69" s="187">
        <v>2</v>
      </c>
      <c r="F69" s="185"/>
      <c r="G69" s="175">
        <f t="shared" si="1"/>
        <v>0</v>
      </c>
      <c r="H69" s="528"/>
      <c r="J69" s="521"/>
      <c r="K69" s="521"/>
      <c r="L69" s="521"/>
    </row>
    <row r="70" spans="1:12" ht="22.5">
      <c r="A70" s="170">
        <v>17</v>
      </c>
      <c r="B70" s="171"/>
      <c r="C70" s="190" t="s">
        <v>581</v>
      </c>
      <c r="D70" s="186" t="s">
        <v>143</v>
      </c>
      <c r="E70" s="187">
        <v>3</v>
      </c>
      <c r="F70" s="185"/>
      <c r="G70" s="175">
        <f t="shared" si="1"/>
        <v>0</v>
      </c>
      <c r="H70" s="528"/>
      <c r="J70" s="521"/>
      <c r="K70" s="521"/>
      <c r="L70" s="521"/>
    </row>
    <row r="71" spans="1:12" ht="14.25">
      <c r="A71" s="170">
        <v>18</v>
      </c>
      <c r="B71" s="171"/>
      <c r="C71" s="191" t="s">
        <v>309</v>
      </c>
      <c r="D71" s="173" t="s">
        <v>126</v>
      </c>
      <c r="E71" s="174">
        <v>60</v>
      </c>
      <c r="F71" s="175"/>
      <c r="G71" s="175">
        <f t="shared" si="1"/>
        <v>0</v>
      </c>
      <c r="H71" s="528"/>
      <c r="J71" s="521"/>
      <c r="K71" s="521"/>
      <c r="L71" s="521"/>
    </row>
    <row r="72" spans="1:12" ht="14.25">
      <c r="A72" s="195" t="s">
        <v>8</v>
      </c>
      <c r="B72" s="523">
        <v>3</v>
      </c>
      <c r="C72" s="537" t="s">
        <v>599</v>
      </c>
      <c r="D72" s="525"/>
      <c r="E72" s="526"/>
      <c r="F72" s="527"/>
      <c r="G72" s="527">
        <f>SUM(G73:G82)</f>
        <v>0</v>
      </c>
      <c r="H72" s="538"/>
      <c r="J72" s="167"/>
    </row>
    <row r="73" spans="1:12" ht="14.25">
      <c r="A73" s="195">
        <v>1</v>
      </c>
      <c r="B73" s="196"/>
      <c r="C73" s="539" t="s">
        <v>313</v>
      </c>
      <c r="D73" s="197" t="s">
        <v>143</v>
      </c>
      <c r="E73" s="187">
        <v>1</v>
      </c>
      <c r="F73" s="185"/>
      <c r="G73" s="176">
        <f>E73*F73</f>
        <v>0</v>
      </c>
      <c r="H73" s="540"/>
      <c r="J73" s="167"/>
    </row>
    <row r="74" spans="1:12" ht="14.25">
      <c r="A74" s="198">
        <v>2</v>
      </c>
      <c r="B74" s="196"/>
      <c r="C74" s="539" t="s">
        <v>600</v>
      </c>
      <c r="D74" s="197" t="s">
        <v>143</v>
      </c>
      <c r="E74" s="187">
        <v>1</v>
      </c>
      <c r="F74" s="185"/>
      <c r="G74" s="176">
        <f t="shared" ref="G74:G81" si="2">E74*F74</f>
        <v>0</v>
      </c>
      <c r="H74" s="540"/>
      <c r="J74" s="167"/>
    </row>
    <row r="75" spans="1:12" ht="14.25">
      <c r="A75" s="195">
        <v>3</v>
      </c>
      <c r="B75" s="196"/>
      <c r="C75" s="539" t="s">
        <v>314</v>
      </c>
      <c r="D75" s="197" t="s">
        <v>143</v>
      </c>
      <c r="E75" s="187">
        <v>1</v>
      </c>
      <c r="F75" s="185"/>
      <c r="G75" s="176">
        <f t="shared" si="2"/>
        <v>0</v>
      </c>
      <c r="H75" s="540"/>
      <c r="J75" s="167"/>
    </row>
    <row r="76" spans="1:12" ht="14.25">
      <c r="A76" s="195">
        <v>4</v>
      </c>
      <c r="B76" s="196"/>
      <c r="C76" s="541" t="s">
        <v>315</v>
      </c>
      <c r="D76" s="197" t="s">
        <v>106</v>
      </c>
      <c r="E76" s="187">
        <v>32</v>
      </c>
      <c r="F76" s="185"/>
      <c r="G76" s="176">
        <f t="shared" si="2"/>
        <v>0</v>
      </c>
      <c r="H76" s="540"/>
      <c r="J76" s="167"/>
    </row>
    <row r="77" spans="1:12" ht="14.25">
      <c r="A77" s="195">
        <v>5</v>
      </c>
      <c r="B77" s="196"/>
      <c r="C77" s="539" t="s">
        <v>316</v>
      </c>
      <c r="D77" s="197" t="s">
        <v>143</v>
      </c>
      <c r="E77" s="187">
        <v>1</v>
      </c>
      <c r="F77" s="185"/>
      <c r="G77" s="176">
        <f t="shared" si="2"/>
        <v>0</v>
      </c>
      <c r="H77" s="540"/>
      <c r="J77" s="167"/>
    </row>
    <row r="78" spans="1:12" ht="14.25">
      <c r="A78" s="195">
        <v>6</v>
      </c>
      <c r="B78" s="196"/>
      <c r="C78" s="541" t="s">
        <v>301</v>
      </c>
      <c r="D78" s="197" t="s">
        <v>106</v>
      </c>
      <c r="E78" s="187">
        <v>24</v>
      </c>
      <c r="F78" s="185"/>
      <c r="G78" s="176">
        <f t="shared" si="2"/>
        <v>0</v>
      </c>
      <c r="H78" s="540"/>
      <c r="J78" s="167"/>
    </row>
    <row r="79" spans="1:12" ht="14.25">
      <c r="A79" s="195">
        <v>7</v>
      </c>
      <c r="B79" s="196"/>
      <c r="C79" s="541" t="s">
        <v>302</v>
      </c>
      <c r="D79" s="197" t="s">
        <v>106</v>
      </c>
      <c r="E79" s="187">
        <v>16</v>
      </c>
      <c r="F79" s="185"/>
      <c r="G79" s="176">
        <f t="shared" si="2"/>
        <v>0</v>
      </c>
      <c r="H79" s="540"/>
      <c r="J79" s="167"/>
    </row>
    <row r="80" spans="1:12" ht="14.25">
      <c r="A80" s="195">
        <v>8</v>
      </c>
      <c r="B80" s="196"/>
      <c r="C80" s="541" t="s">
        <v>1395</v>
      </c>
      <c r="D80" s="197" t="s">
        <v>143</v>
      </c>
      <c r="E80" s="187">
        <v>1</v>
      </c>
      <c r="F80" s="185"/>
      <c r="G80" s="176">
        <f t="shared" si="2"/>
        <v>0</v>
      </c>
      <c r="H80" s="540"/>
      <c r="J80" s="167"/>
    </row>
    <row r="81" spans="1:10" ht="33.75">
      <c r="A81" s="195">
        <v>9</v>
      </c>
      <c r="B81" s="196"/>
      <c r="C81" s="177" t="s">
        <v>1397</v>
      </c>
      <c r="D81" s="186" t="s">
        <v>53</v>
      </c>
      <c r="E81" s="187">
        <v>7</v>
      </c>
      <c r="F81" s="185"/>
      <c r="G81" s="175">
        <f t="shared" si="2"/>
        <v>0</v>
      </c>
      <c r="H81" s="540"/>
      <c r="J81" s="167"/>
    </row>
    <row r="82" spans="1:10" ht="14.25">
      <c r="A82" s="195">
        <v>10</v>
      </c>
      <c r="B82" s="196"/>
      <c r="C82" s="542" t="s">
        <v>1396</v>
      </c>
      <c r="D82" s="199" t="s">
        <v>87</v>
      </c>
      <c r="E82" s="187">
        <v>8</v>
      </c>
      <c r="F82" s="185"/>
      <c r="G82" s="176">
        <f>E82*F82</f>
        <v>0</v>
      </c>
      <c r="H82" s="540"/>
      <c r="J82" s="167"/>
    </row>
    <row r="83" spans="1:10" ht="17.25" customHeight="1">
      <c r="A83" s="543"/>
      <c r="B83" s="200"/>
      <c r="C83" s="201" t="s">
        <v>437</v>
      </c>
      <c r="D83" s="201"/>
      <c r="E83" s="202"/>
      <c r="F83" s="203"/>
      <c r="G83" s="204">
        <f>G13+G53+G72</f>
        <v>0</v>
      </c>
    </row>
    <row r="84" spans="1:10" ht="12" customHeight="1">
      <c r="A84" s="205"/>
      <c r="F84" s="209" t="s">
        <v>8</v>
      </c>
    </row>
  </sheetData>
  <sheetProtection selectLockedCells="1" selectUnlockedCells="1"/>
  <mergeCells count="1">
    <mergeCell ref="C12:F12"/>
  </mergeCells>
  <pageMargins left="0.7" right="0.7" top="0.78749999999999998" bottom="0.78749999999999998" header="0.51180555555555551" footer="0.51180555555555551"/>
  <pageSetup paperSize="9" scale="83" firstPageNumber="0"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MK471"/>
  <sheetViews>
    <sheetView showGridLines="0" tabSelected="1" view="pageBreakPreview" topLeftCell="A460" zoomScale="160" zoomScaleNormal="100" zoomScaleSheetLayoutView="160" workbookViewId="0">
      <selection activeCell="C473" sqref="C473"/>
    </sheetView>
  </sheetViews>
  <sheetFormatPr defaultRowHeight="13.5"/>
  <cols>
    <col min="1" max="1" width="0.6640625" style="797" customWidth="1"/>
    <col min="2" max="2" width="0.5" style="797" customWidth="1"/>
    <col min="3" max="3" width="4.1640625" style="797" customWidth="1"/>
    <col min="4" max="4" width="4.33203125" style="797" customWidth="1"/>
    <col min="5" max="5" width="6" style="797" customWidth="1"/>
    <col min="6" max="6" width="75" style="797" customWidth="1"/>
    <col min="7" max="7" width="7" style="797" customWidth="1"/>
    <col min="8" max="8" width="10" style="797" customWidth="1"/>
    <col min="9" max="9" width="10.6640625" style="797" customWidth="1"/>
    <col min="10" max="10" width="20" style="797" customWidth="1"/>
    <col min="11" max="11" width="8.5" style="797" customWidth="1"/>
    <col min="12" max="12" width="0.1640625" style="797" customWidth="1"/>
    <col min="13" max="18" width="9.33203125" style="797" hidden="1" customWidth="1"/>
    <col min="19" max="19" width="8.1640625" style="797" hidden="1" customWidth="1"/>
    <col min="20" max="20" width="29.6640625" style="797" hidden="1" customWidth="1"/>
    <col min="21" max="21" width="16.33203125" style="797" hidden="1" customWidth="1"/>
    <col min="22" max="22" width="12.33203125" style="797" customWidth="1"/>
    <col min="23" max="23" width="16.33203125" style="797" customWidth="1"/>
    <col min="24" max="24" width="12.33203125" style="797" customWidth="1"/>
    <col min="25" max="25" width="15" style="797" customWidth="1"/>
    <col min="26" max="26" width="11" style="797" customWidth="1"/>
    <col min="27" max="27" width="15" style="797" customWidth="1"/>
    <col min="28" max="28" width="16.33203125" style="797" customWidth="1"/>
    <col min="29" max="29" width="11" style="797" customWidth="1"/>
    <col min="30" max="30" width="15" style="797" customWidth="1"/>
    <col min="31" max="31" width="16.33203125" style="797" customWidth="1"/>
    <col min="32" max="43" width="9.33203125" style="797" customWidth="1"/>
    <col min="44" max="65" width="9.33203125" style="797" hidden="1" customWidth="1"/>
    <col min="66" max="1025" width="9.33203125" style="797" customWidth="1"/>
    <col min="1026" max="16384" width="9.33203125" style="789"/>
  </cols>
  <sheetData>
    <row r="2" spans="2:63" s="719" customFormat="1" ht="6.95" customHeight="1">
      <c r="B2" s="716"/>
      <c r="C2" s="717"/>
      <c r="D2" s="717"/>
      <c r="E2" s="717"/>
      <c r="F2" s="717"/>
      <c r="G2" s="717"/>
      <c r="H2" s="717"/>
      <c r="I2" s="717"/>
      <c r="J2" s="717"/>
      <c r="K2" s="717"/>
      <c r="L2" s="718"/>
    </row>
    <row r="3" spans="2:63" s="719" customFormat="1" ht="36.950000000000003" customHeight="1">
      <c r="B3" s="718"/>
      <c r="C3" s="720" t="s">
        <v>1974</v>
      </c>
      <c r="L3" s="718"/>
    </row>
    <row r="4" spans="2:63" s="719" customFormat="1" ht="6.95" customHeight="1">
      <c r="B4" s="718"/>
      <c r="L4" s="718"/>
    </row>
    <row r="5" spans="2:63" s="719" customFormat="1" ht="14.45" customHeight="1">
      <c r="B5" s="718"/>
      <c r="C5" s="721" t="s">
        <v>5</v>
      </c>
      <c r="F5" s="719" t="s">
        <v>1391</v>
      </c>
      <c r="L5" s="718"/>
    </row>
    <row r="6" spans="2:63" s="719" customFormat="1" ht="23.25" customHeight="1">
      <c r="B6" s="718"/>
      <c r="E6" s="906"/>
      <c r="F6" s="906"/>
      <c r="G6" s="906"/>
      <c r="H6" s="906"/>
      <c r="L6" s="718"/>
    </row>
    <row r="7" spans="2:63" s="719" customFormat="1" ht="6.95" customHeight="1">
      <c r="B7" s="718"/>
      <c r="L7" s="718"/>
    </row>
    <row r="8" spans="2:63" s="719" customFormat="1" ht="18" customHeight="1">
      <c r="B8" s="718"/>
      <c r="C8" s="721" t="s">
        <v>7</v>
      </c>
      <c r="F8" s="722"/>
      <c r="I8" s="721" t="s">
        <v>9</v>
      </c>
      <c r="J8" s="723">
        <v>43566</v>
      </c>
      <c r="L8" s="718"/>
    </row>
    <row r="9" spans="2:63" s="719" customFormat="1" ht="6.95" customHeight="1">
      <c r="B9" s="718"/>
      <c r="L9" s="718"/>
    </row>
    <row r="10" spans="2:63" s="719" customFormat="1" ht="15">
      <c r="B10" s="718"/>
      <c r="C10" s="721" t="s">
        <v>440</v>
      </c>
      <c r="F10" s="722" t="s">
        <v>8</v>
      </c>
      <c r="I10" s="721" t="s">
        <v>12</v>
      </c>
      <c r="J10" s="722"/>
      <c r="L10" s="718"/>
    </row>
    <row r="11" spans="2:63" s="719" customFormat="1" ht="14.45" customHeight="1">
      <c r="B11" s="718"/>
      <c r="C11" s="721" t="s">
        <v>441</v>
      </c>
      <c r="F11" s="722" t="s">
        <v>8</v>
      </c>
      <c r="L11" s="718"/>
    </row>
    <row r="12" spans="2:63" s="719" customFormat="1" ht="14.45" customHeight="1">
      <c r="B12" s="718"/>
      <c r="C12" s="724" t="s">
        <v>14</v>
      </c>
      <c r="D12" s="724"/>
      <c r="E12" s="725"/>
      <c r="F12" s="725"/>
      <c r="G12" s="725"/>
      <c r="H12" s="725"/>
      <c r="I12" s="725"/>
      <c r="J12" s="725"/>
      <c r="K12" s="726"/>
    </row>
    <row r="13" spans="2:63" s="730" customFormat="1" ht="304.5" customHeight="1">
      <c r="B13" s="727"/>
      <c r="C13" s="728"/>
      <c r="D13" s="728"/>
      <c r="E13" s="907" t="s">
        <v>1741</v>
      </c>
      <c r="F13" s="907"/>
      <c r="G13" s="907"/>
      <c r="H13" s="907"/>
      <c r="I13" s="728"/>
      <c r="J13" s="728"/>
      <c r="K13" s="729"/>
    </row>
    <row r="14" spans="2:63" s="719" customFormat="1" ht="10.35" customHeight="1">
      <c r="B14" s="718"/>
      <c r="L14" s="718"/>
    </row>
    <row r="15" spans="2:63" s="739" customFormat="1" ht="29.25" customHeight="1">
      <c r="B15" s="731"/>
      <c r="C15" s="732" t="s">
        <v>33</v>
      </c>
      <c r="D15" s="733" t="s">
        <v>34</v>
      </c>
      <c r="E15" s="733" t="s">
        <v>25</v>
      </c>
      <c r="F15" s="733" t="s">
        <v>35</v>
      </c>
      <c r="G15" s="733" t="s">
        <v>36</v>
      </c>
      <c r="H15" s="733" t="s">
        <v>37</v>
      </c>
      <c r="I15" s="734" t="s">
        <v>38</v>
      </c>
      <c r="J15" s="733" t="s">
        <v>30</v>
      </c>
      <c r="K15" s="735" t="s">
        <v>449</v>
      </c>
      <c r="L15" s="731"/>
      <c r="M15" s="736" t="s">
        <v>1742</v>
      </c>
      <c r="N15" s="737" t="s">
        <v>16</v>
      </c>
      <c r="O15" s="737" t="s">
        <v>39</v>
      </c>
      <c r="P15" s="737" t="s">
        <v>40</v>
      </c>
      <c r="Q15" s="737" t="s">
        <v>1743</v>
      </c>
      <c r="R15" s="737" t="s">
        <v>1744</v>
      </c>
      <c r="S15" s="737" t="s">
        <v>41</v>
      </c>
      <c r="T15" s="738" t="s">
        <v>42</v>
      </c>
    </row>
    <row r="16" spans="2:63" s="719" customFormat="1" ht="29.25" customHeight="1">
      <c r="B16" s="718"/>
      <c r="C16" s="740" t="s">
        <v>452</v>
      </c>
      <c r="J16" s="741">
        <f>J17+J52+J156+J339+J392+J451+J453+J455+J457+J459</f>
        <v>0</v>
      </c>
      <c r="L16" s="718"/>
      <c r="M16" s="742"/>
      <c r="N16" s="743"/>
      <c r="O16" s="743"/>
      <c r="P16" s="744" t="e">
        <f>P17+P52+P156+P339+P392+P451+#REF!+P453+#REF!+P457+#REF!+#REF!+P459</f>
        <v>#REF!</v>
      </c>
      <c r="Q16" s="743"/>
      <c r="R16" s="744" t="e">
        <f>R17+R52+R156+R339+R392+R451+#REF!+R453+#REF!+R457+#REF!+#REF!+R459</f>
        <v>#REF!</v>
      </c>
      <c r="S16" s="743"/>
      <c r="T16" s="745" t="e">
        <f>T17+T52+T156+T339+T392+T451+#REF!+T453+#REF!+T457+#REF!+#REF!+T459</f>
        <v>#REF!</v>
      </c>
      <c r="AT16" s="746" t="s">
        <v>26</v>
      </c>
      <c r="AU16" s="746" t="s">
        <v>31</v>
      </c>
      <c r="BK16" s="747" t="e">
        <f>BK17+BK52+BK156+BK339+BK392+BK451+#REF!+BK453+#REF!+BK457+#REF!+#REF!+BK459</f>
        <v>#VALUE!</v>
      </c>
    </row>
    <row r="17" spans="2:65" s="749" customFormat="1" ht="37.35" customHeight="1">
      <c r="B17" s="748"/>
      <c r="D17" s="750" t="s">
        <v>26</v>
      </c>
      <c r="E17" s="751" t="s">
        <v>28</v>
      </c>
      <c r="F17" s="751" t="s">
        <v>1463</v>
      </c>
      <c r="J17" s="752">
        <f>SUM(J18:J50)</f>
        <v>0</v>
      </c>
      <c r="L17" s="748"/>
      <c r="M17" s="753"/>
      <c r="N17" s="754"/>
      <c r="O17" s="754"/>
      <c r="P17" s="755">
        <f>SUM(P18:P51)</f>
        <v>0</v>
      </c>
      <c r="Q17" s="754"/>
      <c r="R17" s="755">
        <f>SUM(R18:R51)</f>
        <v>0</v>
      </c>
      <c r="S17" s="754"/>
      <c r="T17" s="756">
        <f>SUM(T18:T51)</f>
        <v>0</v>
      </c>
      <c r="AR17" s="757" t="s">
        <v>28</v>
      </c>
      <c r="AT17" s="758" t="s">
        <v>26</v>
      </c>
      <c r="AU17" s="758" t="s">
        <v>27</v>
      </c>
      <c r="AY17" s="757" t="s">
        <v>43</v>
      </c>
      <c r="BK17" s="759" t="e">
        <f>SUM(BK18:BK51)</f>
        <v>#VALUE!</v>
      </c>
    </row>
    <row r="18" spans="2:65" s="719" customFormat="1" ht="31.5" customHeight="1">
      <c r="B18" s="718"/>
      <c r="C18" s="760" t="s">
        <v>28</v>
      </c>
      <c r="D18" s="760" t="s">
        <v>44</v>
      </c>
      <c r="E18" s="761" t="s">
        <v>1151</v>
      </c>
      <c r="F18" s="762" t="s">
        <v>1464</v>
      </c>
      <c r="G18" s="763" t="s">
        <v>143</v>
      </c>
      <c r="H18" s="764">
        <v>4</v>
      </c>
      <c r="I18" s="765" t="s">
        <v>1745</v>
      </c>
      <c r="J18" s="766">
        <v>0</v>
      </c>
      <c r="K18" s="762"/>
      <c r="L18" s="718"/>
      <c r="M18" s="767"/>
      <c r="N18" s="768" t="s">
        <v>17</v>
      </c>
      <c r="O18" s="769">
        <v>0</v>
      </c>
      <c r="P18" s="769">
        <f>O18*H18</f>
        <v>0</v>
      </c>
      <c r="Q18" s="769">
        <v>0</v>
      </c>
      <c r="R18" s="769">
        <f>Q18*H18</f>
        <v>0</v>
      </c>
      <c r="S18" s="769">
        <v>0</v>
      </c>
      <c r="T18" s="770">
        <f>S18*H18</f>
        <v>0</v>
      </c>
      <c r="AR18" s="746" t="s">
        <v>45</v>
      </c>
      <c r="AT18" s="746" t="s">
        <v>44</v>
      </c>
      <c r="AU18" s="746" t="s">
        <v>28</v>
      </c>
      <c r="AY18" s="746" t="s">
        <v>43</v>
      </c>
      <c r="BE18" s="771">
        <f>IF(N18="základní",J18,0)</f>
        <v>0</v>
      </c>
      <c r="BF18" s="771">
        <f>IF(N18="snížená",J18,0)</f>
        <v>0</v>
      </c>
      <c r="BG18" s="771">
        <f>IF(N18="zákl. přenesená",J18,0)</f>
        <v>0</v>
      </c>
      <c r="BH18" s="771">
        <f>IF(N18="sníž. přenesená",J18,0)</f>
        <v>0</v>
      </c>
      <c r="BI18" s="771">
        <f>IF(N18="nulová",J18,0)</f>
        <v>0</v>
      </c>
      <c r="BJ18" s="746" t="s">
        <v>28</v>
      </c>
      <c r="BK18" s="771" t="e">
        <f>ROUND(I18*H18,2)</f>
        <v>#VALUE!</v>
      </c>
      <c r="BL18" s="746" t="s">
        <v>45</v>
      </c>
      <c r="BM18" s="746" t="s">
        <v>1746</v>
      </c>
    </row>
    <row r="19" spans="2:65" s="719" customFormat="1" ht="40.5">
      <c r="B19" s="718"/>
      <c r="D19" s="772" t="s">
        <v>1118</v>
      </c>
      <c r="F19" s="773" t="s">
        <v>1747</v>
      </c>
      <c r="I19" s="774"/>
      <c r="L19" s="718"/>
      <c r="M19" s="775"/>
      <c r="N19" s="725"/>
      <c r="O19" s="725"/>
      <c r="P19" s="725"/>
      <c r="Q19" s="725"/>
      <c r="R19" s="725"/>
      <c r="S19" s="725"/>
      <c r="T19" s="776"/>
      <c r="AT19" s="746" t="s">
        <v>1118</v>
      </c>
      <c r="AU19" s="746" t="s">
        <v>28</v>
      </c>
    </row>
    <row r="20" spans="2:65" s="719" customFormat="1" ht="31.5" customHeight="1">
      <c r="B20" s="718"/>
      <c r="C20" s="760" t="s">
        <v>29</v>
      </c>
      <c r="D20" s="760" t="s">
        <v>44</v>
      </c>
      <c r="E20" s="761" t="s">
        <v>1154</v>
      </c>
      <c r="F20" s="762" t="s">
        <v>1465</v>
      </c>
      <c r="G20" s="763" t="s">
        <v>143</v>
      </c>
      <c r="H20" s="764">
        <v>4</v>
      </c>
      <c r="I20" s="777"/>
      <c r="J20" s="766">
        <f>ROUND(I20*H20,2)</f>
        <v>0</v>
      </c>
      <c r="K20" s="762"/>
      <c r="L20" s="718"/>
      <c r="M20" s="767"/>
      <c r="N20" s="768" t="s">
        <v>17</v>
      </c>
      <c r="O20" s="769">
        <v>0</v>
      </c>
      <c r="P20" s="769">
        <f>O20*H20</f>
        <v>0</v>
      </c>
      <c r="Q20" s="769">
        <v>0</v>
      </c>
      <c r="R20" s="769">
        <f>Q20*H20</f>
        <v>0</v>
      </c>
      <c r="S20" s="769">
        <v>0</v>
      </c>
      <c r="T20" s="770">
        <f>S20*H20</f>
        <v>0</v>
      </c>
      <c r="AR20" s="746" t="s">
        <v>45</v>
      </c>
      <c r="AT20" s="746" t="s">
        <v>44</v>
      </c>
      <c r="AU20" s="746" t="s">
        <v>28</v>
      </c>
      <c r="AY20" s="746" t="s">
        <v>43</v>
      </c>
      <c r="BE20" s="771">
        <f>IF(N20="základní",J20,0)</f>
        <v>0</v>
      </c>
      <c r="BF20" s="771">
        <f>IF(N20="snížená",J20,0)</f>
        <v>0</v>
      </c>
      <c r="BG20" s="771">
        <f>IF(N20="zákl. přenesená",J20,0)</f>
        <v>0</v>
      </c>
      <c r="BH20" s="771">
        <f>IF(N20="sníž. přenesená",J20,0)</f>
        <v>0</v>
      </c>
      <c r="BI20" s="771">
        <f>IF(N20="nulová",J20,0)</f>
        <v>0</v>
      </c>
      <c r="BJ20" s="746" t="s">
        <v>28</v>
      </c>
      <c r="BK20" s="771">
        <f>ROUND(I20*H20,2)</f>
        <v>0</v>
      </c>
      <c r="BL20" s="746" t="s">
        <v>45</v>
      </c>
      <c r="BM20" s="746" t="s">
        <v>1748</v>
      </c>
    </row>
    <row r="21" spans="2:65" s="719" customFormat="1" ht="27">
      <c r="B21" s="718"/>
      <c r="D21" s="772" t="s">
        <v>1118</v>
      </c>
      <c r="F21" s="773" t="s">
        <v>1749</v>
      </c>
      <c r="I21" s="774"/>
      <c r="L21" s="718"/>
      <c r="M21" s="775"/>
      <c r="N21" s="725"/>
      <c r="O21" s="725"/>
      <c r="P21" s="725"/>
      <c r="Q21" s="725"/>
      <c r="R21" s="725"/>
      <c r="S21" s="725"/>
      <c r="T21" s="776"/>
      <c r="AT21" s="746" t="s">
        <v>1118</v>
      </c>
      <c r="AU21" s="746" t="s">
        <v>28</v>
      </c>
    </row>
    <row r="22" spans="2:65" s="719" customFormat="1" ht="40.5" customHeight="1">
      <c r="B22" s="718"/>
      <c r="C22" s="760">
        <v>3</v>
      </c>
      <c r="D22" s="760" t="s">
        <v>44</v>
      </c>
      <c r="E22" s="761" t="s">
        <v>1157</v>
      </c>
      <c r="F22" s="762" t="s">
        <v>1466</v>
      </c>
      <c r="G22" s="763" t="s">
        <v>143</v>
      </c>
      <c r="H22" s="764">
        <v>10</v>
      </c>
      <c r="I22" s="765" t="s">
        <v>1745</v>
      </c>
      <c r="J22" s="766">
        <v>0</v>
      </c>
      <c r="K22" s="762"/>
      <c r="L22" s="718"/>
      <c r="M22" s="767"/>
      <c r="N22" s="768" t="s">
        <v>17</v>
      </c>
      <c r="O22" s="769">
        <v>0</v>
      </c>
      <c r="P22" s="769">
        <f>O22*H22</f>
        <v>0</v>
      </c>
      <c r="Q22" s="769">
        <v>0</v>
      </c>
      <c r="R22" s="769">
        <f>Q22*H22</f>
        <v>0</v>
      </c>
      <c r="S22" s="769">
        <v>0</v>
      </c>
      <c r="T22" s="770">
        <f>S22*H22</f>
        <v>0</v>
      </c>
      <c r="AR22" s="746" t="s">
        <v>45</v>
      </c>
      <c r="AT22" s="746" t="s">
        <v>44</v>
      </c>
      <c r="AU22" s="746" t="s">
        <v>28</v>
      </c>
      <c r="AY22" s="746" t="s">
        <v>43</v>
      </c>
      <c r="BE22" s="771">
        <f>IF(N22="základní",J22,0)</f>
        <v>0</v>
      </c>
      <c r="BF22" s="771">
        <f>IF(N22="snížená",J22,0)</f>
        <v>0</v>
      </c>
      <c r="BG22" s="771">
        <f>IF(N22="zákl. přenesená",J22,0)</f>
        <v>0</v>
      </c>
      <c r="BH22" s="771">
        <f>IF(N22="sníž. přenesená",J22,0)</f>
        <v>0</v>
      </c>
      <c r="BI22" s="771">
        <f>IF(N22="nulová",J22,0)</f>
        <v>0</v>
      </c>
      <c r="BJ22" s="746" t="s">
        <v>28</v>
      </c>
      <c r="BK22" s="771" t="e">
        <f>ROUND(I22*H22,2)</f>
        <v>#VALUE!</v>
      </c>
      <c r="BL22" s="746" t="s">
        <v>45</v>
      </c>
      <c r="BM22" s="746" t="s">
        <v>1750</v>
      </c>
    </row>
    <row r="23" spans="2:65" s="719" customFormat="1" ht="40.5">
      <c r="B23" s="718"/>
      <c r="D23" s="772" t="s">
        <v>1118</v>
      </c>
      <c r="F23" s="773" t="s">
        <v>1747</v>
      </c>
      <c r="I23" s="774"/>
      <c r="L23" s="718"/>
      <c r="M23" s="775"/>
      <c r="N23" s="725"/>
      <c r="O23" s="725"/>
      <c r="P23" s="725"/>
      <c r="Q23" s="725"/>
      <c r="R23" s="725"/>
      <c r="S23" s="725"/>
      <c r="T23" s="776"/>
      <c r="AT23" s="746" t="s">
        <v>1118</v>
      </c>
      <c r="AU23" s="746" t="s">
        <v>28</v>
      </c>
    </row>
    <row r="24" spans="2:65" s="719" customFormat="1" ht="39.75" customHeight="1">
      <c r="B24" s="718"/>
      <c r="C24" s="760">
        <v>4</v>
      </c>
      <c r="D24" s="760" t="s">
        <v>44</v>
      </c>
      <c r="E24" s="761" t="s">
        <v>1160</v>
      </c>
      <c r="F24" s="762" t="s">
        <v>1467</v>
      </c>
      <c r="G24" s="763" t="s">
        <v>143</v>
      </c>
      <c r="H24" s="764">
        <v>10</v>
      </c>
      <c r="I24" s="777"/>
      <c r="J24" s="766">
        <f>ROUND(I24*H24,2)</f>
        <v>0</v>
      </c>
      <c r="K24" s="762"/>
      <c r="L24" s="718"/>
      <c r="M24" s="767"/>
      <c r="N24" s="768" t="s">
        <v>17</v>
      </c>
      <c r="O24" s="769">
        <v>0</v>
      </c>
      <c r="P24" s="769">
        <f>O24*H24</f>
        <v>0</v>
      </c>
      <c r="Q24" s="769">
        <v>0</v>
      </c>
      <c r="R24" s="769">
        <f>Q24*H24</f>
        <v>0</v>
      </c>
      <c r="S24" s="769">
        <v>0</v>
      </c>
      <c r="T24" s="770">
        <f>S24*H24</f>
        <v>0</v>
      </c>
      <c r="AR24" s="746" t="s">
        <v>45</v>
      </c>
      <c r="AT24" s="746" t="s">
        <v>44</v>
      </c>
      <c r="AU24" s="746" t="s">
        <v>28</v>
      </c>
      <c r="AY24" s="746" t="s">
        <v>43</v>
      </c>
      <c r="BE24" s="771">
        <f>IF(N24="základní",J24,0)</f>
        <v>0</v>
      </c>
      <c r="BF24" s="771">
        <f>IF(N24="snížená",J24,0)</f>
        <v>0</v>
      </c>
      <c r="BG24" s="771">
        <f>IF(N24="zákl. přenesená",J24,0)</f>
        <v>0</v>
      </c>
      <c r="BH24" s="771">
        <f>IF(N24="sníž. přenesená",J24,0)</f>
        <v>0</v>
      </c>
      <c r="BI24" s="771">
        <f>IF(N24="nulová",J24,0)</f>
        <v>0</v>
      </c>
      <c r="BJ24" s="746" t="s">
        <v>28</v>
      </c>
      <c r="BK24" s="771">
        <f>ROUND(I24*H24,2)</f>
        <v>0</v>
      </c>
      <c r="BL24" s="746" t="s">
        <v>45</v>
      </c>
      <c r="BM24" s="746" t="s">
        <v>1751</v>
      </c>
    </row>
    <row r="25" spans="2:65" s="719" customFormat="1" ht="27">
      <c r="B25" s="718"/>
      <c r="D25" s="772" t="s">
        <v>1118</v>
      </c>
      <c r="F25" s="773" t="s">
        <v>1749</v>
      </c>
      <c r="I25" s="774"/>
      <c r="L25" s="718"/>
      <c r="M25" s="775"/>
      <c r="N25" s="725"/>
      <c r="O25" s="725"/>
      <c r="P25" s="725"/>
      <c r="Q25" s="725"/>
      <c r="R25" s="725"/>
      <c r="S25" s="725"/>
      <c r="T25" s="776"/>
      <c r="AT25" s="746" t="s">
        <v>1118</v>
      </c>
      <c r="AU25" s="746" t="s">
        <v>28</v>
      </c>
    </row>
    <row r="26" spans="2:65" s="719" customFormat="1" ht="36.75" customHeight="1">
      <c r="B26" s="718"/>
      <c r="C26" s="778">
        <v>5</v>
      </c>
      <c r="D26" s="778" t="s">
        <v>44</v>
      </c>
      <c r="E26" s="779" t="s">
        <v>1162</v>
      </c>
      <c r="F26" s="780" t="s">
        <v>1752</v>
      </c>
      <c r="G26" s="781" t="s">
        <v>143</v>
      </c>
      <c r="H26" s="782">
        <v>-4</v>
      </c>
      <c r="I26" s="783" t="s">
        <v>1745</v>
      </c>
      <c r="J26" s="784">
        <v>0</v>
      </c>
      <c r="K26" s="762"/>
      <c r="L26" s="718"/>
      <c r="M26" s="767"/>
      <c r="N26" s="768" t="s">
        <v>17</v>
      </c>
      <c r="O26" s="769">
        <v>0</v>
      </c>
      <c r="P26" s="769">
        <f>O26*H26</f>
        <v>0</v>
      </c>
      <c r="Q26" s="769">
        <v>0</v>
      </c>
      <c r="R26" s="769">
        <f>Q26*H26</f>
        <v>0</v>
      </c>
      <c r="S26" s="769">
        <v>0</v>
      </c>
      <c r="T26" s="770">
        <f>S26*H26</f>
        <v>0</v>
      </c>
      <c r="AR26" s="746" t="s">
        <v>45</v>
      </c>
      <c r="AT26" s="746" t="s">
        <v>44</v>
      </c>
      <c r="AU26" s="746" t="s">
        <v>28</v>
      </c>
      <c r="AY26" s="746" t="s">
        <v>43</v>
      </c>
      <c r="BE26" s="771">
        <f>IF(N26="základní",J26,0)</f>
        <v>0</v>
      </c>
      <c r="BF26" s="771">
        <f>IF(N26="snížená",J26,0)</f>
        <v>0</v>
      </c>
      <c r="BG26" s="771">
        <f>IF(N26="zákl. přenesená",J26,0)</f>
        <v>0</v>
      </c>
      <c r="BH26" s="771">
        <f>IF(N26="sníž. přenesená",J26,0)</f>
        <v>0</v>
      </c>
      <c r="BI26" s="771">
        <f>IF(N26="nulová",J26,0)</f>
        <v>0</v>
      </c>
      <c r="BJ26" s="746" t="s">
        <v>28</v>
      </c>
      <c r="BK26" s="771" t="e">
        <f>ROUND(I26*H26,2)</f>
        <v>#VALUE!</v>
      </c>
      <c r="BL26" s="746" t="s">
        <v>45</v>
      </c>
      <c r="BM26" s="746" t="s">
        <v>1753</v>
      </c>
    </row>
    <row r="27" spans="2:65" s="719" customFormat="1" ht="40.5">
      <c r="B27" s="718"/>
      <c r="D27" s="772" t="s">
        <v>1118</v>
      </c>
      <c r="F27" s="773" t="s">
        <v>1747</v>
      </c>
      <c r="I27" s="774"/>
      <c r="L27" s="718"/>
      <c r="M27" s="775"/>
      <c r="N27" s="725"/>
      <c r="O27" s="725"/>
      <c r="P27" s="725"/>
      <c r="Q27" s="725"/>
      <c r="R27" s="725"/>
      <c r="S27" s="725"/>
      <c r="T27" s="776"/>
      <c r="AT27" s="746" t="s">
        <v>1118</v>
      </c>
      <c r="AU27" s="746" t="s">
        <v>28</v>
      </c>
    </row>
    <row r="28" spans="2:65" s="719" customFormat="1" ht="31.5" customHeight="1">
      <c r="B28" s="718"/>
      <c r="C28" s="778">
        <v>6</v>
      </c>
      <c r="D28" s="778" t="s">
        <v>44</v>
      </c>
      <c r="E28" s="779" t="s">
        <v>1165</v>
      </c>
      <c r="F28" s="780" t="s">
        <v>1754</v>
      </c>
      <c r="G28" s="781" t="s">
        <v>143</v>
      </c>
      <c r="H28" s="782">
        <v>-4</v>
      </c>
      <c r="I28" s="785"/>
      <c r="J28" s="784">
        <f>ROUND(I28*H28,2)</f>
        <v>0</v>
      </c>
      <c r="K28" s="762"/>
      <c r="L28" s="718"/>
      <c r="M28" s="767"/>
      <c r="N28" s="768" t="s">
        <v>17</v>
      </c>
      <c r="O28" s="769">
        <v>0</v>
      </c>
      <c r="P28" s="769">
        <f>O28*H28</f>
        <v>0</v>
      </c>
      <c r="Q28" s="769">
        <v>0</v>
      </c>
      <c r="R28" s="769">
        <f>Q28*H28</f>
        <v>0</v>
      </c>
      <c r="S28" s="769">
        <v>0</v>
      </c>
      <c r="T28" s="770">
        <f>S28*H28</f>
        <v>0</v>
      </c>
      <c r="AR28" s="746" t="s">
        <v>45</v>
      </c>
      <c r="AT28" s="746" t="s">
        <v>44</v>
      </c>
      <c r="AU28" s="746" t="s">
        <v>28</v>
      </c>
      <c r="AY28" s="746" t="s">
        <v>43</v>
      </c>
      <c r="BE28" s="771">
        <f>IF(N28="základní",J28,0)</f>
        <v>0</v>
      </c>
      <c r="BF28" s="771">
        <f>IF(N28="snížená",J28,0)</f>
        <v>0</v>
      </c>
      <c r="BG28" s="771">
        <f>IF(N28="zákl. přenesená",J28,0)</f>
        <v>0</v>
      </c>
      <c r="BH28" s="771">
        <f>IF(N28="sníž. přenesená",J28,0)</f>
        <v>0</v>
      </c>
      <c r="BI28" s="771">
        <f>IF(N28="nulová",J28,0)</f>
        <v>0</v>
      </c>
      <c r="BJ28" s="746" t="s">
        <v>28</v>
      </c>
      <c r="BK28" s="771">
        <f>ROUND(I28*H28,2)</f>
        <v>0</v>
      </c>
      <c r="BL28" s="746" t="s">
        <v>45</v>
      </c>
      <c r="BM28" s="746" t="s">
        <v>1755</v>
      </c>
    </row>
    <row r="29" spans="2:65" s="719" customFormat="1" ht="27">
      <c r="B29" s="718"/>
      <c r="D29" s="772" t="s">
        <v>1118</v>
      </c>
      <c r="F29" s="773" t="s">
        <v>1749</v>
      </c>
      <c r="I29" s="774"/>
      <c r="L29" s="718"/>
      <c r="M29" s="775"/>
      <c r="N29" s="725"/>
      <c r="O29" s="725"/>
      <c r="P29" s="725"/>
      <c r="Q29" s="725"/>
      <c r="R29" s="725"/>
      <c r="S29" s="725"/>
      <c r="T29" s="776"/>
      <c r="AT29" s="746" t="s">
        <v>1118</v>
      </c>
      <c r="AU29" s="746" t="s">
        <v>28</v>
      </c>
    </row>
    <row r="30" spans="2:65" s="719" customFormat="1" ht="41.25" customHeight="1">
      <c r="B30" s="718"/>
      <c r="C30" s="760">
        <v>7</v>
      </c>
      <c r="D30" s="760" t="s">
        <v>44</v>
      </c>
      <c r="E30" s="761" t="s">
        <v>1166</v>
      </c>
      <c r="F30" s="762" t="s">
        <v>1756</v>
      </c>
      <c r="G30" s="763" t="s">
        <v>143</v>
      </c>
      <c r="H30" s="764">
        <v>18</v>
      </c>
      <c r="I30" s="765" t="s">
        <v>1745</v>
      </c>
      <c r="J30" s="766">
        <v>0</v>
      </c>
      <c r="K30" s="762"/>
      <c r="L30" s="718"/>
      <c r="M30" s="767"/>
      <c r="N30" s="768" t="s">
        <v>17</v>
      </c>
      <c r="O30" s="769">
        <v>0</v>
      </c>
      <c r="P30" s="769">
        <f>O30*H30</f>
        <v>0</v>
      </c>
      <c r="Q30" s="769">
        <v>0</v>
      </c>
      <c r="R30" s="769">
        <f>Q30*H30</f>
        <v>0</v>
      </c>
      <c r="S30" s="769">
        <v>0</v>
      </c>
      <c r="T30" s="770">
        <f>S30*H30</f>
        <v>0</v>
      </c>
      <c r="AR30" s="746" t="s">
        <v>45</v>
      </c>
      <c r="AT30" s="746" t="s">
        <v>44</v>
      </c>
      <c r="AU30" s="746" t="s">
        <v>28</v>
      </c>
      <c r="AY30" s="746" t="s">
        <v>43</v>
      </c>
      <c r="BE30" s="771">
        <f>IF(N30="základní",J30,0)</f>
        <v>0</v>
      </c>
      <c r="BF30" s="771">
        <f>IF(N30="snížená",J30,0)</f>
        <v>0</v>
      </c>
      <c r="BG30" s="771">
        <f>IF(N30="zákl. přenesená",J30,0)</f>
        <v>0</v>
      </c>
      <c r="BH30" s="771">
        <f>IF(N30="sníž. přenesená",J30,0)</f>
        <v>0</v>
      </c>
      <c r="BI30" s="771">
        <f>IF(N30="nulová",J30,0)</f>
        <v>0</v>
      </c>
      <c r="BJ30" s="746" t="s">
        <v>28</v>
      </c>
      <c r="BK30" s="771" t="e">
        <f>ROUND(I30*H30,2)</f>
        <v>#VALUE!</v>
      </c>
      <c r="BL30" s="746" t="s">
        <v>45</v>
      </c>
      <c r="BM30" s="746" t="s">
        <v>1757</v>
      </c>
    </row>
    <row r="31" spans="2:65" s="719" customFormat="1" ht="40.5">
      <c r="B31" s="718"/>
      <c r="D31" s="772" t="s">
        <v>1118</v>
      </c>
      <c r="F31" s="773" t="s">
        <v>1747</v>
      </c>
      <c r="I31" s="774"/>
      <c r="L31" s="718"/>
      <c r="M31" s="775"/>
      <c r="N31" s="725"/>
      <c r="O31" s="725"/>
      <c r="P31" s="725"/>
      <c r="Q31" s="725"/>
      <c r="R31" s="725"/>
      <c r="S31" s="725"/>
      <c r="T31" s="776"/>
      <c r="AT31" s="746" t="s">
        <v>1118</v>
      </c>
      <c r="AU31" s="746" t="s">
        <v>28</v>
      </c>
    </row>
    <row r="32" spans="2:65" s="719" customFormat="1" ht="39" customHeight="1">
      <c r="B32" s="718"/>
      <c r="C32" s="760">
        <v>8</v>
      </c>
      <c r="D32" s="760" t="s">
        <v>44</v>
      </c>
      <c r="E32" s="761" t="s">
        <v>1169</v>
      </c>
      <c r="F32" s="762" t="s">
        <v>1758</v>
      </c>
      <c r="G32" s="763" t="s">
        <v>143</v>
      </c>
      <c r="H32" s="764">
        <v>18</v>
      </c>
      <c r="I32" s="777"/>
      <c r="J32" s="766">
        <f>ROUND(I32*H32,2)</f>
        <v>0</v>
      </c>
      <c r="K32" s="762"/>
      <c r="L32" s="718"/>
      <c r="M32" s="767"/>
      <c r="N32" s="768" t="s">
        <v>17</v>
      </c>
      <c r="O32" s="769">
        <v>0</v>
      </c>
      <c r="P32" s="769">
        <f>O32*H32</f>
        <v>0</v>
      </c>
      <c r="Q32" s="769">
        <v>0</v>
      </c>
      <c r="R32" s="769">
        <f>Q32*H32</f>
        <v>0</v>
      </c>
      <c r="S32" s="769">
        <v>0</v>
      </c>
      <c r="T32" s="770">
        <f>S32*H32</f>
        <v>0</v>
      </c>
      <c r="AR32" s="746" t="s">
        <v>45</v>
      </c>
      <c r="AT32" s="746" t="s">
        <v>44</v>
      </c>
      <c r="AU32" s="746" t="s">
        <v>28</v>
      </c>
      <c r="AY32" s="746" t="s">
        <v>43</v>
      </c>
      <c r="BE32" s="771">
        <f>IF(N32="základní",J32,0)</f>
        <v>0</v>
      </c>
      <c r="BF32" s="771">
        <f>IF(N32="snížená",J32,0)</f>
        <v>0</v>
      </c>
      <c r="BG32" s="771">
        <f>IF(N32="zákl. přenesená",J32,0)</f>
        <v>0</v>
      </c>
      <c r="BH32" s="771">
        <f>IF(N32="sníž. přenesená",J32,0)</f>
        <v>0</v>
      </c>
      <c r="BI32" s="771">
        <f>IF(N32="nulová",J32,0)</f>
        <v>0</v>
      </c>
      <c r="BJ32" s="746" t="s">
        <v>28</v>
      </c>
      <c r="BK32" s="771">
        <f>ROUND(I32*H32,2)</f>
        <v>0</v>
      </c>
      <c r="BL32" s="746" t="s">
        <v>45</v>
      </c>
      <c r="BM32" s="746" t="s">
        <v>1759</v>
      </c>
    </row>
    <row r="33" spans="2:65" s="719" customFormat="1" ht="27">
      <c r="B33" s="718"/>
      <c r="D33" s="772" t="s">
        <v>1118</v>
      </c>
      <c r="F33" s="773" t="s">
        <v>1749</v>
      </c>
      <c r="I33" s="774"/>
      <c r="L33" s="718"/>
      <c r="M33" s="775"/>
      <c r="N33" s="725"/>
      <c r="O33" s="725"/>
      <c r="P33" s="725"/>
      <c r="Q33" s="725"/>
      <c r="R33" s="725"/>
      <c r="S33" s="725"/>
      <c r="T33" s="776"/>
      <c r="AT33" s="746" t="s">
        <v>1118</v>
      </c>
      <c r="AU33" s="746" t="s">
        <v>28</v>
      </c>
    </row>
    <row r="34" spans="2:65" s="719" customFormat="1" ht="44.25" customHeight="1">
      <c r="B34" s="718"/>
      <c r="C34" s="760">
        <v>9</v>
      </c>
      <c r="D34" s="760" t="s">
        <v>44</v>
      </c>
      <c r="E34" s="761" t="s">
        <v>1170</v>
      </c>
      <c r="F34" s="762" t="s">
        <v>1468</v>
      </c>
      <c r="G34" s="763" t="s">
        <v>143</v>
      </c>
      <c r="H34" s="764">
        <v>2</v>
      </c>
      <c r="I34" s="765" t="s">
        <v>1745</v>
      </c>
      <c r="J34" s="766">
        <v>0</v>
      </c>
      <c r="K34" s="762"/>
      <c r="L34" s="718"/>
      <c r="M34" s="767"/>
      <c r="N34" s="768" t="s">
        <v>17</v>
      </c>
      <c r="O34" s="769">
        <v>0</v>
      </c>
      <c r="P34" s="769">
        <f>O34*H34</f>
        <v>0</v>
      </c>
      <c r="Q34" s="769">
        <v>0</v>
      </c>
      <c r="R34" s="769">
        <f>Q34*H34</f>
        <v>0</v>
      </c>
      <c r="S34" s="769">
        <v>0</v>
      </c>
      <c r="T34" s="770">
        <f>S34*H34</f>
        <v>0</v>
      </c>
      <c r="AR34" s="746" t="s">
        <v>45</v>
      </c>
      <c r="AT34" s="746" t="s">
        <v>44</v>
      </c>
      <c r="AU34" s="746" t="s">
        <v>28</v>
      </c>
      <c r="AY34" s="746" t="s">
        <v>43</v>
      </c>
      <c r="BE34" s="771">
        <f>IF(N34="základní",J34,0)</f>
        <v>0</v>
      </c>
      <c r="BF34" s="771">
        <f>IF(N34="snížená",J34,0)</f>
        <v>0</v>
      </c>
      <c r="BG34" s="771">
        <f>IF(N34="zákl. přenesená",J34,0)</f>
        <v>0</v>
      </c>
      <c r="BH34" s="771">
        <f>IF(N34="sníž. přenesená",J34,0)</f>
        <v>0</v>
      </c>
      <c r="BI34" s="771">
        <f>IF(N34="nulová",J34,0)</f>
        <v>0</v>
      </c>
      <c r="BJ34" s="746" t="s">
        <v>28</v>
      </c>
      <c r="BK34" s="771" t="e">
        <f>ROUND(I34*H34,2)</f>
        <v>#VALUE!</v>
      </c>
      <c r="BL34" s="746" t="s">
        <v>45</v>
      </c>
      <c r="BM34" s="746" t="s">
        <v>1760</v>
      </c>
    </row>
    <row r="35" spans="2:65" s="719" customFormat="1" ht="40.5">
      <c r="B35" s="718"/>
      <c r="D35" s="772" t="s">
        <v>1118</v>
      </c>
      <c r="F35" s="773" t="s">
        <v>1747</v>
      </c>
      <c r="I35" s="774"/>
      <c r="L35" s="718"/>
      <c r="M35" s="775"/>
      <c r="N35" s="725"/>
      <c r="O35" s="725"/>
      <c r="P35" s="725"/>
      <c r="Q35" s="725"/>
      <c r="R35" s="725"/>
      <c r="S35" s="725"/>
      <c r="T35" s="776"/>
      <c r="AT35" s="746" t="s">
        <v>1118</v>
      </c>
      <c r="AU35" s="746" t="s">
        <v>28</v>
      </c>
    </row>
    <row r="36" spans="2:65" s="719" customFormat="1" ht="44.25" customHeight="1">
      <c r="B36" s="718"/>
      <c r="C36" s="760">
        <v>10</v>
      </c>
      <c r="D36" s="760" t="s">
        <v>44</v>
      </c>
      <c r="E36" s="761" t="s">
        <v>1173</v>
      </c>
      <c r="F36" s="762" t="s">
        <v>1469</v>
      </c>
      <c r="G36" s="763" t="s">
        <v>143</v>
      </c>
      <c r="H36" s="764">
        <v>2</v>
      </c>
      <c r="I36" s="777"/>
      <c r="J36" s="766">
        <f>ROUND(I36*H36,2)</f>
        <v>0</v>
      </c>
      <c r="K36" s="762"/>
      <c r="L36" s="718"/>
      <c r="M36" s="767"/>
      <c r="N36" s="768" t="s">
        <v>17</v>
      </c>
      <c r="O36" s="769">
        <v>0</v>
      </c>
      <c r="P36" s="769">
        <f>O36*H36</f>
        <v>0</v>
      </c>
      <c r="Q36" s="769">
        <v>0</v>
      </c>
      <c r="R36" s="769">
        <f>Q36*H36</f>
        <v>0</v>
      </c>
      <c r="S36" s="769">
        <v>0</v>
      </c>
      <c r="T36" s="770">
        <f>S36*H36</f>
        <v>0</v>
      </c>
      <c r="AR36" s="746" t="s">
        <v>45</v>
      </c>
      <c r="AT36" s="746" t="s">
        <v>44</v>
      </c>
      <c r="AU36" s="746" t="s">
        <v>28</v>
      </c>
      <c r="AY36" s="746" t="s">
        <v>43</v>
      </c>
      <c r="BE36" s="771">
        <f>IF(N36="základní",J36,0)</f>
        <v>0</v>
      </c>
      <c r="BF36" s="771">
        <f>IF(N36="snížená",J36,0)</f>
        <v>0</v>
      </c>
      <c r="BG36" s="771">
        <f>IF(N36="zákl. přenesená",J36,0)</f>
        <v>0</v>
      </c>
      <c r="BH36" s="771">
        <f>IF(N36="sníž. přenesená",J36,0)</f>
        <v>0</v>
      </c>
      <c r="BI36" s="771">
        <f>IF(N36="nulová",J36,0)</f>
        <v>0</v>
      </c>
      <c r="BJ36" s="746" t="s">
        <v>28</v>
      </c>
      <c r="BK36" s="771">
        <f>ROUND(I36*H36,2)</f>
        <v>0</v>
      </c>
      <c r="BL36" s="746" t="s">
        <v>45</v>
      </c>
      <c r="BM36" s="746" t="s">
        <v>1761</v>
      </c>
    </row>
    <row r="37" spans="2:65" s="719" customFormat="1" ht="27">
      <c r="B37" s="718"/>
      <c r="D37" s="772" t="s">
        <v>1118</v>
      </c>
      <c r="F37" s="773" t="s">
        <v>1749</v>
      </c>
      <c r="I37" s="774"/>
      <c r="L37" s="718"/>
      <c r="M37" s="775"/>
      <c r="N37" s="725"/>
      <c r="O37" s="725"/>
      <c r="P37" s="725"/>
      <c r="Q37" s="725"/>
      <c r="R37" s="725"/>
      <c r="S37" s="725"/>
      <c r="T37" s="776"/>
      <c r="AT37" s="746" t="s">
        <v>1118</v>
      </c>
      <c r="AU37" s="746" t="s">
        <v>28</v>
      </c>
    </row>
    <row r="38" spans="2:65" s="719" customFormat="1" ht="41.25" customHeight="1">
      <c r="B38" s="718"/>
      <c r="C38" s="760">
        <v>11</v>
      </c>
      <c r="D38" s="760" t="s">
        <v>44</v>
      </c>
      <c r="E38" s="761" t="s">
        <v>1174</v>
      </c>
      <c r="F38" s="762" t="s">
        <v>1470</v>
      </c>
      <c r="G38" s="763" t="s">
        <v>143</v>
      </c>
      <c r="H38" s="764">
        <v>6</v>
      </c>
      <c r="I38" s="765" t="s">
        <v>1745</v>
      </c>
      <c r="J38" s="766">
        <v>0</v>
      </c>
      <c r="K38" s="762"/>
      <c r="L38" s="718"/>
      <c r="M38" s="767"/>
      <c r="N38" s="768" t="s">
        <v>17</v>
      </c>
      <c r="O38" s="769">
        <v>0</v>
      </c>
      <c r="P38" s="769">
        <f>O38*H38</f>
        <v>0</v>
      </c>
      <c r="Q38" s="769">
        <v>0</v>
      </c>
      <c r="R38" s="769">
        <f>Q38*H38</f>
        <v>0</v>
      </c>
      <c r="S38" s="769">
        <v>0</v>
      </c>
      <c r="T38" s="770">
        <f>S38*H38</f>
        <v>0</v>
      </c>
      <c r="AR38" s="746" t="s">
        <v>45</v>
      </c>
      <c r="AT38" s="746" t="s">
        <v>44</v>
      </c>
      <c r="AU38" s="746" t="s">
        <v>28</v>
      </c>
      <c r="AY38" s="746" t="s">
        <v>43</v>
      </c>
      <c r="BE38" s="771">
        <f>IF(N38="základní",J38,0)</f>
        <v>0</v>
      </c>
      <c r="BF38" s="771">
        <f>IF(N38="snížená",J38,0)</f>
        <v>0</v>
      </c>
      <c r="BG38" s="771">
        <f>IF(N38="zákl. přenesená",J38,0)</f>
        <v>0</v>
      </c>
      <c r="BH38" s="771">
        <f>IF(N38="sníž. přenesená",J38,0)</f>
        <v>0</v>
      </c>
      <c r="BI38" s="771">
        <f>IF(N38="nulová",J38,0)</f>
        <v>0</v>
      </c>
      <c r="BJ38" s="746" t="s">
        <v>28</v>
      </c>
      <c r="BK38" s="771" t="e">
        <f>ROUND(I38*H38,2)</f>
        <v>#VALUE!</v>
      </c>
      <c r="BL38" s="746" t="s">
        <v>45</v>
      </c>
      <c r="BM38" s="746" t="s">
        <v>1762</v>
      </c>
    </row>
    <row r="39" spans="2:65" s="719" customFormat="1" ht="40.5">
      <c r="B39" s="718"/>
      <c r="D39" s="772" t="s">
        <v>1118</v>
      </c>
      <c r="F39" s="773" t="s">
        <v>1747</v>
      </c>
      <c r="I39" s="774"/>
      <c r="L39" s="718"/>
      <c r="M39" s="775"/>
      <c r="N39" s="725"/>
      <c r="O39" s="725"/>
      <c r="P39" s="725"/>
      <c r="Q39" s="725"/>
      <c r="R39" s="725"/>
      <c r="S39" s="725"/>
      <c r="T39" s="776"/>
      <c r="AT39" s="746" t="s">
        <v>1118</v>
      </c>
      <c r="AU39" s="746" t="s">
        <v>28</v>
      </c>
    </row>
    <row r="40" spans="2:65" s="719" customFormat="1" ht="39" customHeight="1">
      <c r="B40" s="718"/>
      <c r="C40" s="760">
        <v>12</v>
      </c>
      <c r="D40" s="760" t="s">
        <v>44</v>
      </c>
      <c r="E40" s="761" t="s">
        <v>1177</v>
      </c>
      <c r="F40" s="762" t="s">
        <v>1471</v>
      </c>
      <c r="G40" s="763" t="s">
        <v>143</v>
      </c>
      <c r="H40" s="764">
        <v>1</v>
      </c>
      <c r="I40" s="765" t="s">
        <v>1745</v>
      </c>
      <c r="J40" s="766">
        <v>0</v>
      </c>
      <c r="K40" s="762"/>
      <c r="L40" s="718"/>
      <c r="M40" s="767"/>
      <c r="N40" s="768" t="s">
        <v>17</v>
      </c>
      <c r="O40" s="769">
        <v>0</v>
      </c>
      <c r="P40" s="769">
        <f>O40*H40</f>
        <v>0</v>
      </c>
      <c r="Q40" s="769">
        <v>0</v>
      </c>
      <c r="R40" s="769">
        <f>Q40*H40</f>
        <v>0</v>
      </c>
      <c r="S40" s="769">
        <v>0</v>
      </c>
      <c r="T40" s="770">
        <f>S40*H40</f>
        <v>0</v>
      </c>
      <c r="AR40" s="746" t="s">
        <v>45</v>
      </c>
      <c r="AT40" s="746" t="s">
        <v>44</v>
      </c>
      <c r="AU40" s="746" t="s">
        <v>28</v>
      </c>
      <c r="AY40" s="746" t="s">
        <v>43</v>
      </c>
      <c r="BE40" s="771">
        <f>IF(N40="základní",J40,0)</f>
        <v>0</v>
      </c>
      <c r="BF40" s="771">
        <f>IF(N40="snížená",J40,0)</f>
        <v>0</v>
      </c>
      <c r="BG40" s="771">
        <f>IF(N40="zákl. přenesená",J40,0)</f>
        <v>0</v>
      </c>
      <c r="BH40" s="771">
        <f>IF(N40="sníž. přenesená",J40,0)</f>
        <v>0</v>
      </c>
      <c r="BI40" s="771">
        <f>IF(N40="nulová",J40,0)</f>
        <v>0</v>
      </c>
      <c r="BJ40" s="746" t="s">
        <v>28</v>
      </c>
      <c r="BK40" s="771" t="e">
        <f>ROUND(I40*H40,2)</f>
        <v>#VALUE!</v>
      </c>
      <c r="BL40" s="746" t="s">
        <v>45</v>
      </c>
      <c r="BM40" s="746" t="s">
        <v>1763</v>
      </c>
    </row>
    <row r="41" spans="2:65" s="719" customFormat="1" ht="40.5">
      <c r="B41" s="718"/>
      <c r="D41" s="772" t="s">
        <v>1118</v>
      </c>
      <c r="F41" s="773" t="s">
        <v>1747</v>
      </c>
      <c r="I41" s="774"/>
      <c r="L41" s="718"/>
      <c r="M41" s="775"/>
      <c r="N41" s="725"/>
      <c r="O41" s="725"/>
      <c r="P41" s="725"/>
      <c r="Q41" s="725"/>
      <c r="R41" s="725"/>
      <c r="S41" s="725"/>
      <c r="T41" s="776"/>
      <c r="AT41" s="746" t="s">
        <v>1118</v>
      </c>
      <c r="AU41" s="746" t="s">
        <v>28</v>
      </c>
    </row>
    <row r="42" spans="2:65" s="719" customFormat="1" ht="42" customHeight="1">
      <c r="B42" s="718"/>
      <c r="C42" s="760">
        <v>13</v>
      </c>
      <c r="D42" s="760" t="s">
        <v>44</v>
      </c>
      <c r="E42" s="761" t="s">
        <v>1178</v>
      </c>
      <c r="F42" s="762" t="s">
        <v>1472</v>
      </c>
      <c r="G42" s="763" t="s">
        <v>143</v>
      </c>
      <c r="H42" s="764">
        <v>1</v>
      </c>
      <c r="I42" s="777"/>
      <c r="J42" s="766">
        <f>ROUND(I42*H42,2)</f>
        <v>0</v>
      </c>
      <c r="K42" s="762"/>
      <c r="L42" s="718"/>
      <c r="M42" s="767"/>
      <c r="N42" s="768" t="s">
        <v>17</v>
      </c>
      <c r="O42" s="769">
        <v>0</v>
      </c>
      <c r="P42" s="769">
        <f>O42*H42</f>
        <v>0</v>
      </c>
      <c r="Q42" s="769">
        <v>0</v>
      </c>
      <c r="R42" s="769">
        <f>Q42*H42</f>
        <v>0</v>
      </c>
      <c r="S42" s="769">
        <v>0</v>
      </c>
      <c r="T42" s="770">
        <f>S42*H42</f>
        <v>0</v>
      </c>
      <c r="AR42" s="746" t="s">
        <v>45</v>
      </c>
      <c r="AT42" s="746" t="s">
        <v>44</v>
      </c>
      <c r="AU42" s="746" t="s">
        <v>28</v>
      </c>
      <c r="AY42" s="746" t="s">
        <v>43</v>
      </c>
      <c r="BE42" s="771">
        <f>IF(N42="základní",J42,0)</f>
        <v>0</v>
      </c>
      <c r="BF42" s="771">
        <f>IF(N42="snížená",J42,0)</f>
        <v>0</v>
      </c>
      <c r="BG42" s="771">
        <f>IF(N42="zákl. přenesená",J42,0)</f>
        <v>0</v>
      </c>
      <c r="BH42" s="771">
        <f>IF(N42="sníž. přenesená",J42,0)</f>
        <v>0</v>
      </c>
      <c r="BI42" s="771">
        <f>IF(N42="nulová",J42,0)</f>
        <v>0</v>
      </c>
      <c r="BJ42" s="746" t="s">
        <v>28</v>
      </c>
      <c r="BK42" s="771">
        <f>ROUND(I42*H42,2)</f>
        <v>0</v>
      </c>
      <c r="BL42" s="746" t="s">
        <v>45</v>
      </c>
      <c r="BM42" s="746" t="s">
        <v>1764</v>
      </c>
    </row>
    <row r="43" spans="2:65" s="719" customFormat="1" ht="27">
      <c r="B43" s="718"/>
      <c r="D43" s="772" t="s">
        <v>1118</v>
      </c>
      <c r="F43" s="773" t="s">
        <v>1749</v>
      </c>
      <c r="I43" s="774"/>
      <c r="L43" s="718"/>
      <c r="M43" s="775"/>
      <c r="N43" s="725"/>
      <c r="O43" s="725"/>
      <c r="P43" s="725"/>
      <c r="Q43" s="725"/>
      <c r="R43" s="725"/>
      <c r="S43" s="725"/>
      <c r="T43" s="776"/>
      <c r="AT43" s="746" t="s">
        <v>1118</v>
      </c>
      <c r="AU43" s="746" t="s">
        <v>28</v>
      </c>
    </row>
    <row r="44" spans="2:65" s="719" customFormat="1" ht="39" customHeight="1">
      <c r="B44" s="718"/>
      <c r="C44" s="760">
        <v>14</v>
      </c>
      <c r="D44" s="760" t="s">
        <v>44</v>
      </c>
      <c r="E44" s="761" t="s">
        <v>1181</v>
      </c>
      <c r="F44" s="762" t="s">
        <v>1473</v>
      </c>
      <c r="G44" s="763" t="s">
        <v>143</v>
      </c>
      <c r="H44" s="764">
        <v>2</v>
      </c>
      <c r="I44" s="765" t="s">
        <v>1745</v>
      </c>
      <c r="J44" s="766">
        <v>0</v>
      </c>
      <c r="K44" s="762"/>
      <c r="L44" s="718"/>
      <c r="M44" s="767"/>
      <c r="N44" s="768" t="s">
        <v>17</v>
      </c>
      <c r="O44" s="769">
        <v>0</v>
      </c>
      <c r="P44" s="769">
        <f>O44*H44</f>
        <v>0</v>
      </c>
      <c r="Q44" s="769">
        <v>0</v>
      </c>
      <c r="R44" s="769">
        <f>Q44*H44</f>
        <v>0</v>
      </c>
      <c r="S44" s="769">
        <v>0</v>
      </c>
      <c r="T44" s="770">
        <f>S44*H44</f>
        <v>0</v>
      </c>
      <c r="AR44" s="746" t="s">
        <v>45</v>
      </c>
      <c r="AT44" s="746" t="s">
        <v>44</v>
      </c>
      <c r="AU44" s="746" t="s">
        <v>28</v>
      </c>
      <c r="AY44" s="746" t="s">
        <v>43</v>
      </c>
      <c r="BE44" s="771">
        <f>IF(N44="základní",J44,0)</f>
        <v>0</v>
      </c>
      <c r="BF44" s="771">
        <f>IF(N44="snížená",J44,0)</f>
        <v>0</v>
      </c>
      <c r="BG44" s="771">
        <f>IF(N44="zákl. přenesená",J44,0)</f>
        <v>0</v>
      </c>
      <c r="BH44" s="771">
        <f>IF(N44="sníž. přenesená",J44,0)</f>
        <v>0</v>
      </c>
      <c r="BI44" s="771">
        <f>IF(N44="nulová",J44,0)</f>
        <v>0</v>
      </c>
      <c r="BJ44" s="746" t="s">
        <v>28</v>
      </c>
      <c r="BK44" s="771" t="e">
        <f>ROUND(I44*H44,2)</f>
        <v>#VALUE!</v>
      </c>
      <c r="BL44" s="746" t="s">
        <v>45</v>
      </c>
      <c r="BM44" s="746" t="s">
        <v>1763</v>
      </c>
    </row>
    <row r="45" spans="2:65" s="719" customFormat="1" ht="40.5">
      <c r="B45" s="718"/>
      <c r="D45" s="772" t="s">
        <v>1118</v>
      </c>
      <c r="F45" s="773" t="s">
        <v>1747</v>
      </c>
      <c r="I45" s="774"/>
      <c r="L45" s="718"/>
      <c r="M45" s="775"/>
      <c r="N45" s="725"/>
      <c r="O45" s="725"/>
      <c r="P45" s="725"/>
      <c r="Q45" s="725"/>
      <c r="R45" s="725"/>
      <c r="S45" s="725"/>
      <c r="T45" s="776"/>
      <c r="AT45" s="746" t="s">
        <v>1118</v>
      </c>
      <c r="AU45" s="746" t="s">
        <v>28</v>
      </c>
    </row>
    <row r="46" spans="2:65" s="719" customFormat="1" ht="42" customHeight="1">
      <c r="B46" s="718"/>
      <c r="C46" s="760">
        <v>15</v>
      </c>
      <c r="D46" s="760" t="s">
        <v>44</v>
      </c>
      <c r="E46" s="761" t="s">
        <v>1182</v>
      </c>
      <c r="F46" s="762" t="s">
        <v>1474</v>
      </c>
      <c r="G46" s="763" t="s">
        <v>143</v>
      </c>
      <c r="H46" s="764">
        <v>2</v>
      </c>
      <c r="I46" s="777"/>
      <c r="J46" s="766">
        <f>ROUND(I46*H46,2)</f>
        <v>0</v>
      </c>
      <c r="K46" s="762"/>
      <c r="L46" s="718"/>
      <c r="M46" s="767"/>
      <c r="N46" s="768" t="s">
        <v>17</v>
      </c>
      <c r="O46" s="769">
        <v>0</v>
      </c>
      <c r="P46" s="769">
        <f>O46*H46</f>
        <v>0</v>
      </c>
      <c r="Q46" s="769">
        <v>0</v>
      </c>
      <c r="R46" s="769">
        <f>Q46*H46</f>
        <v>0</v>
      </c>
      <c r="S46" s="769">
        <v>0</v>
      </c>
      <c r="T46" s="770">
        <f>S46*H46</f>
        <v>0</v>
      </c>
      <c r="AR46" s="746" t="s">
        <v>45</v>
      </c>
      <c r="AT46" s="746" t="s">
        <v>44</v>
      </c>
      <c r="AU46" s="746" t="s">
        <v>28</v>
      </c>
      <c r="AY46" s="746" t="s">
        <v>43</v>
      </c>
      <c r="BE46" s="771">
        <f>IF(N46="základní",J46,0)</f>
        <v>0</v>
      </c>
      <c r="BF46" s="771">
        <f>IF(N46="snížená",J46,0)</f>
        <v>0</v>
      </c>
      <c r="BG46" s="771">
        <f>IF(N46="zákl. přenesená",J46,0)</f>
        <v>0</v>
      </c>
      <c r="BH46" s="771">
        <f>IF(N46="sníž. přenesená",J46,0)</f>
        <v>0</v>
      </c>
      <c r="BI46" s="771">
        <f>IF(N46="nulová",J46,0)</f>
        <v>0</v>
      </c>
      <c r="BJ46" s="746" t="s">
        <v>28</v>
      </c>
      <c r="BK46" s="771">
        <f>ROUND(I46*H46,2)</f>
        <v>0</v>
      </c>
      <c r="BL46" s="746" t="s">
        <v>45</v>
      </c>
      <c r="BM46" s="746" t="s">
        <v>1764</v>
      </c>
    </row>
    <row r="47" spans="2:65" s="719" customFormat="1" ht="27">
      <c r="B47" s="718"/>
      <c r="D47" s="772" t="s">
        <v>1118</v>
      </c>
      <c r="F47" s="773" t="s">
        <v>1749</v>
      </c>
      <c r="I47" s="774"/>
      <c r="L47" s="718"/>
      <c r="M47" s="775"/>
      <c r="N47" s="725"/>
      <c r="O47" s="725"/>
      <c r="P47" s="725"/>
      <c r="Q47" s="725"/>
      <c r="R47" s="725"/>
      <c r="S47" s="725"/>
      <c r="T47" s="776"/>
      <c r="AT47" s="746" t="s">
        <v>1118</v>
      </c>
      <c r="AU47" s="746" t="s">
        <v>28</v>
      </c>
    </row>
    <row r="48" spans="2:65" s="719" customFormat="1" ht="31.5" customHeight="1">
      <c r="B48" s="718"/>
      <c r="C48" s="760">
        <v>16</v>
      </c>
      <c r="D48" s="760" t="s">
        <v>44</v>
      </c>
      <c r="E48" s="761" t="s">
        <v>1184</v>
      </c>
      <c r="F48" s="762" t="s">
        <v>1475</v>
      </c>
      <c r="G48" s="763" t="s">
        <v>143</v>
      </c>
      <c r="H48" s="764">
        <v>7</v>
      </c>
      <c r="I48" s="765"/>
      <c r="J48" s="766">
        <f>ROUND(I48*H48,2)</f>
        <v>0</v>
      </c>
      <c r="K48" s="762"/>
      <c r="L48" s="718"/>
      <c r="M48" s="767"/>
      <c r="N48" s="768" t="s">
        <v>17</v>
      </c>
      <c r="O48" s="769">
        <v>0</v>
      </c>
      <c r="P48" s="769">
        <f>O48*H48</f>
        <v>0</v>
      </c>
      <c r="Q48" s="769">
        <v>0</v>
      </c>
      <c r="R48" s="769">
        <f>Q48*H48</f>
        <v>0</v>
      </c>
      <c r="S48" s="769">
        <v>0</v>
      </c>
      <c r="T48" s="770">
        <f>S48*H48</f>
        <v>0</v>
      </c>
      <c r="AR48" s="746" t="s">
        <v>45</v>
      </c>
      <c r="AT48" s="746" t="s">
        <v>44</v>
      </c>
      <c r="AU48" s="746" t="s">
        <v>28</v>
      </c>
      <c r="AY48" s="746" t="s">
        <v>43</v>
      </c>
      <c r="BE48" s="771">
        <f>IF(N48="základní",J48,0)</f>
        <v>0</v>
      </c>
      <c r="BF48" s="771">
        <f>IF(N48="snížená",J48,0)</f>
        <v>0</v>
      </c>
      <c r="BG48" s="771">
        <f>IF(N48="zákl. přenesená",J48,0)</f>
        <v>0</v>
      </c>
      <c r="BH48" s="771">
        <f>IF(N48="sníž. přenesená",J48,0)</f>
        <v>0</v>
      </c>
      <c r="BI48" s="771">
        <f>IF(N48="nulová",J48,0)</f>
        <v>0</v>
      </c>
      <c r="BJ48" s="746" t="s">
        <v>28</v>
      </c>
      <c r="BK48" s="771">
        <f>ROUND(I48*H48,2)</f>
        <v>0</v>
      </c>
      <c r="BL48" s="746" t="s">
        <v>45</v>
      </c>
      <c r="BM48" s="746" t="s">
        <v>1763</v>
      </c>
    </row>
    <row r="49" spans="2:65" s="719" customFormat="1" ht="40.5">
      <c r="B49" s="718"/>
      <c r="D49" s="772" t="s">
        <v>1118</v>
      </c>
      <c r="F49" s="773" t="s">
        <v>1747</v>
      </c>
      <c r="I49" s="774"/>
      <c r="L49" s="718"/>
      <c r="M49" s="775"/>
      <c r="N49" s="725"/>
      <c r="O49" s="725"/>
      <c r="P49" s="725"/>
      <c r="Q49" s="725"/>
      <c r="R49" s="725"/>
      <c r="S49" s="725"/>
      <c r="T49" s="776"/>
      <c r="AT49" s="746" t="s">
        <v>1118</v>
      </c>
      <c r="AU49" s="746" t="s">
        <v>28</v>
      </c>
    </row>
    <row r="50" spans="2:65" s="719" customFormat="1" ht="31.5" customHeight="1">
      <c r="B50" s="718"/>
      <c r="C50" s="760">
        <v>17</v>
      </c>
      <c r="D50" s="760" t="s">
        <v>44</v>
      </c>
      <c r="E50" s="761" t="s">
        <v>1185</v>
      </c>
      <c r="F50" s="762" t="s">
        <v>1476</v>
      </c>
      <c r="G50" s="763" t="s">
        <v>143</v>
      </c>
      <c r="H50" s="764">
        <v>7</v>
      </c>
      <c r="I50" s="777"/>
      <c r="J50" s="766">
        <f>ROUND(I50*H50,2)</f>
        <v>0</v>
      </c>
      <c r="K50" s="762"/>
      <c r="L50" s="718"/>
      <c r="M50" s="767"/>
      <c r="N50" s="768" t="s">
        <v>17</v>
      </c>
      <c r="O50" s="769">
        <v>0</v>
      </c>
      <c r="P50" s="769">
        <f>O50*H50</f>
        <v>0</v>
      </c>
      <c r="Q50" s="769">
        <v>0</v>
      </c>
      <c r="R50" s="769">
        <f>Q50*H50</f>
        <v>0</v>
      </c>
      <c r="S50" s="769">
        <v>0</v>
      </c>
      <c r="T50" s="770">
        <f>S50*H50</f>
        <v>0</v>
      </c>
      <c r="AR50" s="746" t="s">
        <v>45</v>
      </c>
      <c r="AT50" s="746" t="s">
        <v>44</v>
      </c>
      <c r="AU50" s="746" t="s">
        <v>28</v>
      </c>
      <c r="AY50" s="746" t="s">
        <v>43</v>
      </c>
      <c r="BE50" s="771">
        <f>IF(N50="základní",J50,0)</f>
        <v>0</v>
      </c>
      <c r="BF50" s="771">
        <f>IF(N50="snížená",J50,0)</f>
        <v>0</v>
      </c>
      <c r="BG50" s="771">
        <f>IF(N50="zákl. přenesená",J50,0)</f>
        <v>0</v>
      </c>
      <c r="BH50" s="771">
        <f>IF(N50="sníž. přenesená",J50,0)</f>
        <v>0</v>
      </c>
      <c r="BI50" s="771">
        <f>IF(N50="nulová",J50,0)</f>
        <v>0</v>
      </c>
      <c r="BJ50" s="746" t="s">
        <v>28</v>
      </c>
      <c r="BK50" s="771">
        <f>ROUND(I50*H50,2)</f>
        <v>0</v>
      </c>
      <c r="BL50" s="746" t="s">
        <v>45</v>
      </c>
      <c r="BM50" s="746" t="s">
        <v>1764</v>
      </c>
    </row>
    <row r="51" spans="2:65" s="719" customFormat="1" ht="27">
      <c r="B51" s="718"/>
      <c r="D51" s="772" t="s">
        <v>1118</v>
      </c>
      <c r="F51" s="773" t="s">
        <v>1749</v>
      </c>
      <c r="I51" s="774"/>
      <c r="L51" s="718"/>
      <c r="M51" s="775"/>
      <c r="N51" s="725"/>
      <c r="O51" s="725"/>
      <c r="P51" s="725"/>
      <c r="Q51" s="725"/>
      <c r="R51" s="725"/>
      <c r="S51" s="725"/>
      <c r="T51" s="776"/>
      <c r="AT51" s="746" t="s">
        <v>1118</v>
      </c>
      <c r="AU51" s="746" t="s">
        <v>28</v>
      </c>
    </row>
    <row r="52" spans="2:65" s="749" customFormat="1" ht="37.35" customHeight="1">
      <c r="B52" s="748"/>
      <c r="D52" s="750" t="s">
        <v>26</v>
      </c>
      <c r="E52" s="751" t="s">
        <v>29</v>
      </c>
      <c r="F52" s="751" t="s">
        <v>1477</v>
      </c>
      <c r="I52" s="786"/>
      <c r="J52" s="752">
        <f>SUM(J53:J154)</f>
        <v>0</v>
      </c>
      <c r="L52" s="748"/>
      <c r="M52" s="753"/>
      <c r="N52" s="754"/>
      <c r="O52" s="754"/>
      <c r="P52" s="755">
        <f>SUM(P53:P59)</f>
        <v>0</v>
      </c>
      <c r="Q52" s="754"/>
      <c r="R52" s="755">
        <f>SUM(R53:R59)</f>
        <v>0</v>
      </c>
      <c r="S52" s="754"/>
      <c r="T52" s="756">
        <f>SUM(T53:T59)</f>
        <v>0</v>
      </c>
      <c r="AR52" s="757" t="s">
        <v>28</v>
      </c>
      <c r="AT52" s="758" t="s">
        <v>26</v>
      </c>
      <c r="AU52" s="758" t="s">
        <v>27</v>
      </c>
      <c r="AY52" s="757" t="s">
        <v>43</v>
      </c>
      <c r="BK52" s="759">
        <f>SUM(BK53:BK59)</f>
        <v>0</v>
      </c>
    </row>
    <row r="53" spans="2:65" s="719" customFormat="1" ht="44.25" customHeight="1">
      <c r="B53" s="718"/>
      <c r="C53" s="760">
        <v>18</v>
      </c>
      <c r="D53" s="760" t="s">
        <v>44</v>
      </c>
      <c r="E53" s="761" t="s">
        <v>263</v>
      </c>
      <c r="F53" s="762" t="s">
        <v>1478</v>
      </c>
      <c r="G53" s="763" t="s">
        <v>143</v>
      </c>
      <c r="H53" s="764">
        <v>1</v>
      </c>
      <c r="I53" s="777"/>
      <c r="J53" s="766">
        <f>ROUND(I53*H53,2)</f>
        <v>0</v>
      </c>
      <c r="K53" s="762"/>
      <c r="L53" s="718"/>
      <c r="M53" s="767"/>
      <c r="N53" s="768" t="s">
        <v>17</v>
      </c>
      <c r="O53" s="769">
        <v>0</v>
      </c>
      <c r="P53" s="769">
        <f>O53*H53</f>
        <v>0</v>
      </c>
      <c r="Q53" s="769">
        <v>0</v>
      </c>
      <c r="R53" s="769">
        <f>Q53*H53</f>
        <v>0</v>
      </c>
      <c r="S53" s="769">
        <v>0</v>
      </c>
      <c r="T53" s="770">
        <f>S53*H53</f>
        <v>0</v>
      </c>
      <c r="AR53" s="746" t="s">
        <v>45</v>
      </c>
      <c r="AT53" s="746" t="s">
        <v>44</v>
      </c>
      <c r="AU53" s="746" t="s">
        <v>28</v>
      </c>
      <c r="AY53" s="746" t="s">
        <v>43</v>
      </c>
      <c r="BE53" s="771">
        <f>IF(N53="základní",J53,0)</f>
        <v>0</v>
      </c>
      <c r="BF53" s="771">
        <f>IF(N53="snížená",J53,0)</f>
        <v>0</v>
      </c>
      <c r="BG53" s="771">
        <f>IF(N53="zákl. přenesená",J53,0)</f>
        <v>0</v>
      </c>
      <c r="BH53" s="771">
        <f>IF(N53="sníž. přenesená",J53,0)</f>
        <v>0</v>
      </c>
      <c r="BI53" s="771">
        <f>IF(N53="nulová",J53,0)</f>
        <v>0</v>
      </c>
      <c r="BJ53" s="746" t="s">
        <v>28</v>
      </c>
      <c r="BK53" s="771">
        <f>ROUND(I53*H53,2)</f>
        <v>0</v>
      </c>
      <c r="BL53" s="746" t="s">
        <v>45</v>
      </c>
      <c r="BM53" s="746" t="s">
        <v>1765</v>
      </c>
    </row>
    <row r="54" spans="2:65" s="719" customFormat="1">
      <c r="B54" s="718"/>
      <c r="D54" s="772" t="s">
        <v>1118</v>
      </c>
      <c r="F54" s="773" t="s">
        <v>1766</v>
      </c>
      <c r="I54" s="774"/>
      <c r="L54" s="718"/>
      <c r="M54" s="775"/>
      <c r="N54" s="725"/>
      <c r="O54" s="725"/>
      <c r="P54" s="725"/>
      <c r="Q54" s="725"/>
      <c r="R54" s="725"/>
      <c r="S54" s="725"/>
      <c r="T54" s="776"/>
      <c r="AT54" s="746" t="s">
        <v>1118</v>
      </c>
      <c r="AU54" s="746" t="s">
        <v>28</v>
      </c>
    </row>
    <row r="55" spans="2:65" s="719" customFormat="1">
      <c r="B55" s="718"/>
      <c r="D55" s="772" t="s">
        <v>1118</v>
      </c>
      <c r="F55" s="773" t="s">
        <v>1767</v>
      </c>
      <c r="I55" s="774"/>
      <c r="L55" s="718"/>
      <c r="M55" s="775"/>
      <c r="N55" s="725"/>
      <c r="O55" s="725"/>
      <c r="P55" s="725"/>
      <c r="Q55" s="725"/>
      <c r="R55" s="725"/>
      <c r="S55" s="725"/>
      <c r="T55" s="776"/>
      <c r="AT55" s="746"/>
      <c r="AU55" s="746"/>
    </row>
    <row r="56" spans="2:65" s="719" customFormat="1">
      <c r="B56" s="718"/>
      <c r="D56" s="772" t="s">
        <v>1118</v>
      </c>
      <c r="F56" s="773" t="s">
        <v>1768</v>
      </c>
      <c r="I56" s="774"/>
      <c r="L56" s="718"/>
      <c r="M56" s="775"/>
      <c r="N56" s="725"/>
      <c r="O56" s="725"/>
      <c r="P56" s="725"/>
      <c r="Q56" s="725"/>
      <c r="R56" s="725"/>
      <c r="S56" s="725"/>
      <c r="T56" s="776"/>
      <c r="AT56" s="746"/>
      <c r="AU56" s="746"/>
    </row>
    <row r="57" spans="2:65" s="719" customFormat="1">
      <c r="B57" s="718"/>
      <c r="D57" s="772" t="s">
        <v>1118</v>
      </c>
      <c r="F57" s="773" t="s">
        <v>1769</v>
      </c>
      <c r="I57" s="774"/>
      <c r="L57" s="718"/>
      <c r="M57" s="775"/>
      <c r="N57" s="725"/>
      <c r="O57" s="725"/>
      <c r="P57" s="725"/>
      <c r="Q57" s="725"/>
      <c r="R57" s="725"/>
      <c r="S57" s="725"/>
      <c r="T57" s="776"/>
      <c r="AT57" s="746"/>
      <c r="AU57" s="746"/>
    </row>
    <row r="58" spans="2:65" s="719" customFormat="1" ht="44.25" customHeight="1">
      <c r="B58" s="718"/>
      <c r="C58" s="760">
        <v>19</v>
      </c>
      <c r="D58" s="760" t="s">
        <v>44</v>
      </c>
      <c r="E58" s="761" t="s">
        <v>1212</v>
      </c>
      <c r="F58" s="762" t="s">
        <v>1479</v>
      </c>
      <c r="G58" s="763" t="s">
        <v>143</v>
      </c>
      <c r="H58" s="764">
        <v>1</v>
      </c>
      <c r="I58" s="777"/>
      <c r="J58" s="766">
        <f>ROUND(I58*H58,2)</f>
        <v>0</v>
      </c>
      <c r="K58" s="762"/>
      <c r="L58" s="718"/>
      <c r="M58" s="767"/>
      <c r="N58" s="768" t="s">
        <v>17</v>
      </c>
      <c r="O58" s="769">
        <v>0</v>
      </c>
      <c r="P58" s="769">
        <f>O58*H58</f>
        <v>0</v>
      </c>
      <c r="Q58" s="769">
        <v>0</v>
      </c>
      <c r="R58" s="769">
        <f>Q58*H58</f>
        <v>0</v>
      </c>
      <c r="S58" s="769">
        <v>0</v>
      </c>
      <c r="T58" s="770">
        <f>S58*H58</f>
        <v>0</v>
      </c>
      <c r="AR58" s="746" t="s">
        <v>45</v>
      </c>
      <c r="AT58" s="746" t="s">
        <v>44</v>
      </c>
      <c r="AU58" s="746" t="s">
        <v>28</v>
      </c>
      <c r="AY58" s="746" t="s">
        <v>43</v>
      </c>
      <c r="BE58" s="771">
        <f>IF(N58="základní",J58,0)</f>
        <v>0</v>
      </c>
      <c r="BF58" s="771">
        <f>IF(N58="snížená",J58,0)</f>
        <v>0</v>
      </c>
      <c r="BG58" s="771">
        <f>IF(N58="zákl. přenesená",J58,0)</f>
        <v>0</v>
      </c>
      <c r="BH58" s="771">
        <f>IF(N58="sníž. přenesená",J58,0)</f>
        <v>0</v>
      </c>
      <c r="BI58" s="771">
        <f>IF(N58="nulová",J58,0)</f>
        <v>0</v>
      </c>
      <c r="BJ58" s="746" t="s">
        <v>28</v>
      </c>
      <c r="BK58" s="771">
        <f>ROUND(I58*H58,2)</f>
        <v>0</v>
      </c>
      <c r="BL58" s="746" t="s">
        <v>45</v>
      </c>
      <c r="BM58" s="746" t="s">
        <v>1770</v>
      </c>
    </row>
    <row r="59" spans="2:65" s="719" customFormat="1">
      <c r="B59" s="718"/>
      <c r="D59" s="772" t="s">
        <v>1118</v>
      </c>
      <c r="F59" s="773" t="s">
        <v>1771</v>
      </c>
      <c r="I59" s="774"/>
      <c r="L59" s="718"/>
      <c r="M59" s="775"/>
      <c r="N59" s="725"/>
      <c r="O59" s="725"/>
      <c r="P59" s="725"/>
      <c r="Q59" s="725"/>
      <c r="R59" s="725"/>
      <c r="S59" s="725"/>
      <c r="T59" s="776"/>
      <c r="AT59" s="746"/>
      <c r="AU59" s="746"/>
    </row>
    <row r="60" spans="2:65" s="719" customFormat="1">
      <c r="B60" s="718"/>
      <c r="D60" s="772" t="s">
        <v>1118</v>
      </c>
      <c r="F60" s="773" t="s">
        <v>1772</v>
      </c>
      <c r="I60" s="774"/>
      <c r="L60" s="718"/>
      <c r="M60" s="775"/>
      <c r="N60" s="725"/>
      <c r="O60" s="725"/>
      <c r="P60" s="725"/>
      <c r="Q60" s="725"/>
      <c r="R60" s="725"/>
      <c r="S60" s="725"/>
      <c r="T60" s="776"/>
      <c r="AT60" s="746"/>
      <c r="AU60" s="746"/>
    </row>
    <row r="61" spans="2:65" s="719" customFormat="1" ht="44.25" customHeight="1">
      <c r="B61" s="718"/>
      <c r="C61" s="760">
        <v>20</v>
      </c>
      <c r="D61" s="760" t="s">
        <v>44</v>
      </c>
      <c r="E61" s="761" t="s">
        <v>1215</v>
      </c>
      <c r="F61" s="762" t="s">
        <v>1480</v>
      </c>
      <c r="G61" s="763" t="s">
        <v>143</v>
      </c>
      <c r="H61" s="764">
        <v>1</v>
      </c>
      <c r="I61" s="777"/>
      <c r="J61" s="766">
        <f>ROUND(I61*H61,2)</f>
        <v>0</v>
      </c>
      <c r="K61" s="762"/>
      <c r="L61" s="718"/>
      <c r="M61" s="767"/>
      <c r="N61" s="768" t="s">
        <v>17</v>
      </c>
      <c r="O61" s="769">
        <v>0</v>
      </c>
      <c r="P61" s="769">
        <f>O61*H61</f>
        <v>0</v>
      </c>
      <c r="Q61" s="769">
        <v>0</v>
      </c>
      <c r="R61" s="769">
        <f>Q61*H61</f>
        <v>0</v>
      </c>
      <c r="S61" s="769">
        <v>0</v>
      </c>
      <c r="T61" s="770">
        <f>S61*H61</f>
        <v>0</v>
      </c>
      <c r="AR61" s="746" t="s">
        <v>45</v>
      </c>
      <c r="AT61" s="746" t="s">
        <v>44</v>
      </c>
      <c r="AU61" s="746" t="s">
        <v>28</v>
      </c>
      <c r="AY61" s="746" t="s">
        <v>43</v>
      </c>
      <c r="BE61" s="771">
        <f>IF(N61="základní",J61,0)</f>
        <v>0</v>
      </c>
      <c r="BF61" s="771">
        <f>IF(N61="snížená",J61,0)</f>
        <v>0</v>
      </c>
      <c r="BG61" s="771">
        <f>IF(N61="zákl. přenesená",J61,0)</f>
        <v>0</v>
      </c>
      <c r="BH61" s="771">
        <f>IF(N61="sníž. přenesená",J61,0)</f>
        <v>0</v>
      </c>
      <c r="BI61" s="771">
        <f>IF(N61="nulová",J61,0)</f>
        <v>0</v>
      </c>
      <c r="BJ61" s="746" t="s">
        <v>28</v>
      </c>
      <c r="BK61" s="771">
        <f>ROUND(I61*H61,2)</f>
        <v>0</v>
      </c>
      <c r="BL61" s="746" t="s">
        <v>45</v>
      </c>
      <c r="BM61" s="746" t="s">
        <v>1765</v>
      </c>
    </row>
    <row r="62" spans="2:65" s="719" customFormat="1">
      <c r="B62" s="718"/>
      <c r="D62" s="772" t="s">
        <v>1118</v>
      </c>
      <c r="F62" s="773" t="s">
        <v>1773</v>
      </c>
      <c r="I62" s="774"/>
      <c r="L62" s="718"/>
      <c r="M62" s="775"/>
      <c r="N62" s="725"/>
      <c r="O62" s="725"/>
      <c r="P62" s="725"/>
      <c r="Q62" s="725"/>
      <c r="R62" s="725"/>
      <c r="S62" s="725"/>
      <c r="T62" s="776"/>
      <c r="AT62" s="746" t="s">
        <v>1118</v>
      </c>
      <c r="AU62" s="746" t="s">
        <v>28</v>
      </c>
    </row>
    <row r="63" spans="2:65" s="719" customFormat="1">
      <c r="B63" s="718"/>
      <c r="D63" s="772" t="s">
        <v>1118</v>
      </c>
      <c r="F63" s="773" t="s">
        <v>1774</v>
      </c>
      <c r="I63" s="774"/>
      <c r="L63" s="718"/>
      <c r="M63" s="775"/>
      <c r="N63" s="725"/>
      <c r="O63" s="725"/>
      <c r="P63" s="725"/>
      <c r="Q63" s="725"/>
      <c r="R63" s="725"/>
      <c r="S63" s="725"/>
      <c r="T63" s="776"/>
      <c r="AT63" s="746"/>
      <c r="AU63" s="746"/>
    </row>
    <row r="64" spans="2:65" s="719" customFormat="1">
      <c r="B64" s="718"/>
      <c r="D64" s="772" t="s">
        <v>1118</v>
      </c>
      <c r="F64" s="773" t="s">
        <v>1775</v>
      </c>
      <c r="I64" s="774"/>
      <c r="L64" s="718"/>
      <c r="M64" s="775"/>
      <c r="N64" s="725"/>
      <c r="O64" s="725"/>
      <c r="P64" s="725"/>
      <c r="Q64" s="725"/>
      <c r="R64" s="725"/>
      <c r="S64" s="725"/>
      <c r="T64" s="776"/>
      <c r="AT64" s="746"/>
      <c r="AU64" s="746"/>
    </row>
    <row r="65" spans="2:65" s="719" customFormat="1">
      <c r="B65" s="718"/>
      <c r="D65" s="772" t="s">
        <v>1118</v>
      </c>
      <c r="F65" s="773" t="s">
        <v>1776</v>
      </c>
      <c r="I65" s="774"/>
      <c r="L65" s="718"/>
      <c r="M65" s="775"/>
      <c r="N65" s="725"/>
      <c r="O65" s="725"/>
      <c r="P65" s="725"/>
      <c r="Q65" s="725"/>
      <c r="R65" s="725"/>
      <c r="S65" s="725"/>
      <c r="T65" s="776"/>
      <c r="AT65" s="746"/>
      <c r="AU65" s="746"/>
    </row>
    <row r="66" spans="2:65" s="719" customFormat="1">
      <c r="B66" s="718"/>
      <c r="D66" s="772" t="s">
        <v>1118</v>
      </c>
      <c r="F66" s="773" t="s">
        <v>1777</v>
      </c>
      <c r="I66" s="774"/>
      <c r="L66" s="718"/>
      <c r="M66" s="775"/>
      <c r="N66" s="725"/>
      <c r="O66" s="725"/>
      <c r="P66" s="725"/>
      <c r="Q66" s="725"/>
      <c r="R66" s="725"/>
      <c r="S66" s="725"/>
      <c r="T66" s="776"/>
      <c r="AT66" s="746"/>
      <c r="AU66" s="746"/>
    </row>
    <row r="67" spans="2:65" s="719" customFormat="1">
      <c r="B67" s="718"/>
      <c r="D67" s="772" t="s">
        <v>1118</v>
      </c>
      <c r="F67" s="773" t="s">
        <v>1778</v>
      </c>
      <c r="I67" s="774"/>
      <c r="L67" s="718"/>
      <c r="M67" s="775"/>
      <c r="N67" s="725"/>
      <c r="O67" s="725"/>
      <c r="P67" s="725"/>
      <c r="Q67" s="725"/>
      <c r="R67" s="725"/>
      <c r="S67" s="725"/>
      <c r="T67" s="776"/>
      <c r="AT67" s="746"/>
      <c r="AU67" s="746"/>
    </row>
    <row r="68" spans="2:65" s="719" customFormat="1">
      <c r="B68" s="718"/>
      <c r="D68" s="772" t="s">
        <v>1118</v>
      </c>
      <c r="F68" s="773" t="s">
        <v>1779</v>
      </c>
      <c r="I68" s="774"/>
      <c r="L68" s="718"/>
      <c r="M68" s="775"/>
      <c r="N68" s="725"/>
      <c r="O68" s="725"/>
      <c r="P68" s="725"/>
      <c r="Q68" s="725"/>
      <c r="R68" s="725"/>
      <c r="S68" s="725"/>
      <c r="T68" s="776"/>
      <c r="AT68" s="746"/>
      <c r="AU68" s="746"/>
    </row>
    <row r="69" spans="2:65" s="719" customFormat="1">
      <c r="B69" s="718"/>
      <c r="D69" s="772" t="s">
        <v>1118</v>
      </c>
      <c r="F69" s="773" t="s">
        <v>1780</v>
      </c>
      <c r="I69" s="774"/>
      <c r="L69" s="718"/>
      <c r="M69" s="775"/>
      <c r="N69" s="725"/>
      <c r="O69" s="725"/>
      <c r="P69" s="725"/>
      <c r="Q69" s="725"/>
      <c r="R69" s="725"/>
      <c r="S69" s="725"/>
      <c r="T69" s="776"/>
      <c r="AT69" s="746"/>
      <c r="AU69" s="746"/>
    </row>
    <row r="70" spans="2:65" s="719" customFormat="1">
      <c r="B70" s="718"/>
      <c r="D70" s="772" t="s">
        <v>1118</v>
      </c>
      <c r="F70" s="773" t="s">
        <v>1781</v>
      </c>
      <c r="I70" s="774"/>
      <c r="L70" s="718"/>
      <c r="M70" s="775"/>
      <c r="N70" s="725"/>
      <c r="O70" s="725"/>
      <c r="P70" s="725"/>
      <c r="Q70" s="725"/>
      <c r="R70" s="725"/>
      <c r="S70" s="725"/>
      <c r="T70" s="776"/>
      <c r="AT70" s="746"/>
      <c r="AU70" s="746"/>
    </row>
    <row r="71" spans="2:65" s="719" customFormat="1" ht="44.25" customHeight="1">
      <c r="B71" s="718"/>
      <c r="C71" s="760">
        <v>21</v>
      </c>
      <c r="D71" s="760" t="s">
        <v>44</v>
      </c>
      <c r="E71" s="761" t="s">
        <v>1218</v>
      </c>
      <c r="F71" s="762" t="s">
        <v>1481</v>
      </c>
      <c r="G71" s="763" t="s">
        <v>143</v>
      </c>
      <c r="H71" s="764">
        <v>1</v>
      </c>
      <c r="I71" s="777"/>
      <c r="J71" s="766">
        <f>ROUND(I71*H71,2)</f>
        <v>0</v>
      </c>
      <c r="K71" s="762"/>
      <c r="L71" s="718"/>
      <c r="M71" s="767"/>
      <c r="N71" s="768" t="s">
        <v>17</v>
      </c>
      <c r="O71" s="769">
        <v>0</v>
      </c>
      <c r="P71" s="769">
        <f>O71*H71</f>
        <v>0</v>
      </c>
      <c r="Q71" s="769">
        <v>0</v>
      </c>
      <c r="R71" s="769">
        <f>Q71*H71</f>
        <v>0</v>
      </c>
      <c r="S71" s="769">
        <v>0</v>
      </c>
      <c r="T71" s="770">
        <f>S71*H71</f>
        <v>0</v>
      </c>
      <c r="AR71" s="746" t="s">
        <v>45</v>
      </c>
      <c r="AT71" s="746" t="s">
        <v>44</v>
      </c>
      <c r="AU71" s="746" t="s">
        <v>28</v>
      </c>
      <c r="AY71" s="746" t="s">
        <v>43</v>
      </c>
      <c r="BE71" s="771">
        <f>IF(N71="základní",J71,0)</f>
        <v>0</v>
      </c>
      <c r="BF71" s="771">
        <f>IF(N71="snížená",J71,0)</f>
        <v>0</v>
      </c>
      <c r="BG71" s="771">
        <f>IF(N71="zákl. přenesená",J71,0)</f>
        <v>0</v>
      </c>
      <c r="BH71" s="771">
        <f>IF(N71="sníž. přenesená",J71,0)</f>
        <v>0</v>
      </c>
      <c r="BI71" s="771">
        <f>IF(N71="nulová",J71,0)</f>
        <v>0</v>
      </c>
      <c r="BJ71" s="746" t="s">
        <v>28</v>
      </c>
      <c r="BK71" s="771">
        <f>ROUND(I71*H71,2)</f>
        <v>0</v>
      </c>
      <c r="BL71" s="746" t="s">
        <v>45</v>
      </c>
      <c r="BM71" s="746" t="s">
        <v>1770</v>
      </c>
    </row>
    <row r="72" spans="2:65" s="719" customFormat="1">
      <c r="B72" s="718"/>
      <c r="D72" s="772" t="s">
        <v>1118</v>
      </c>
      <c r="F72" s="773" t="s">
        <v>1782</v>
      </c>
      <c r="I72" s="774"/>
      <c r="L72" s="718"/>
      <c r="M72" s="775"/>
      <c r="N72" s="725"/>
      <c r="O72" s="725"/>
      <c r="P72" s="725"/>
      <c r="Q72" s="725"/>
      <c r="R72" s="725"/>
      <c r="S72" s="725"/>
      <c r="T72" s="776"/>
      <c r="AT72" s="746"/>
      <c r="AU72" s="746"/>
    </row>
    <row r="73" spans="2:65" s="719" customFormat="1" ht="44.25" customHeight="1">
      <c r="B73" s="718"/>
      <c r="C73" s="760">
        <v>22</v>
      </c>
      <c r="D73" s="760" t="s">
        <v>44</v>
      </c>
      <c r="E73" s="761" t="s">
        <v>1219</v>
      </c>
      <c r="F73" s="762" t="s">
        <v>1482</v>
      </c>
      <c r="G73" s="763" t="s">
        <v>143</v>
      </c>
      <c r="H73" s="764">
        <v>1</v>
      </c>
      <c r="I73" s="777"/>
      <c r="J73" s="766">
        <f>ROUND(I73*H73,2)</f>
        <v>0</v>
      </c>
      <c r="K73" s="762"/>
      <c r="L73" s="718"/>
      <c r="M73" s="767"/>
      <c r="N73" s="768" t="s">
        <v>17</v>
      </c>
      <c r="O73" s="769">
        <v>0</v>
      </c>
      <c r="P73" s="769">
        <f>O73*H73</f>
        <v>0</v>
      </c>
      <c r="Q73" s="769">
        <v>0</v>
      </c>
      <c r="R73" s="769">
        <f>Q73*H73</f>
        <v>0</v>
      </c>
      <c r="S73" s="769">
        <v>0</v>
      </c>
      <c r="T73" s="770">
        <f>S73*H73</f>
        <v>0</v>
      </c>
      <c r="AR73" s="746" t="s">
        <v>45</v>
      </c>
      <c r="AT73" s="746" t="s">
        <v>44</v>
      </c>
      <c r="AU73" s="746" t="s">
        <v>28</v>
      </c>
      <c r="AY73" s="746" t="s">
        <v>43</v>
      </c>
      <c r="BE73" s="771">
        <f>IF(N73="základní",J73,0)</f>
        <v>0</v>
      </c>
      <c r="BF73" s="771">
        <f>IF(N73="snížená",J73,0)</f>
        <v>0</v>
      </c>
      <c r="BG73" s="771">
        <f>IF(N73="zákl. přenesená",J73,0)</f>
        <v>0</v>
      </c>
      <c r="BH73" s="771">
        <f>IF(N73="sníž. přenesená",J73,0)</f>
        <v>0</v>
      </c>
      <c r="BI73" s="771">
        <f>IF(N73="nulová",J73,0)</f>
        <v>0</v>
      </c>
      <c r="BJ73" s="746" t="s">
        <v>28</v>
      </c>
      <c r="BK73" s="771">
        <f>ROUND(I73*H73,2)</f>
        <v>0</v>
      </c>
      <c r="BL73" s="746" t="s">
        <v>45</v>
      </c>
      <c r="BM73" s="746" t="s">
        <v>1765</v>
      </c>
    </row>
    <row r="74" spans="2:65" s="719" customFormat="1">
      <c r="B74" s="718"/>
      <c r="D74" s="772" t="s">
        <v>1118</v>
      </c>
      <c r="F74" s="773" t="s">
        <v>1783</v>
      </c>
      <c r="I74" s="774"/>
      <c r="L74" s="718"/>
      <c r="M74" s="775"/>
      <c r="N74" s="725"/>
      <c r="O74" s="725"/>
      <c r="P74" s="725"/>
      <c r="Q74" s="725"/>
      <c r="R74" s="725"/>
      <c r="S74" s="725"/>
      <c r="T74" s="776"/>
      <c r="AT74" s="746" t="s">
        <v>1118</v>
      </c>
      <c r="AU74" s="746" t="s">
        <v>28</v>
      </c>
    </row>
    <row r="75" spans="2:65" s="719" customFormat="1">
      <c r="B75" s="718"/>
      <c r="D75" s="772" t="s">
        <v>1118</v>
      </c>
      <c r="F75" s="773" t="s">
        <v>1784</v>
      </c>
      <c r="I75" s="774"/>
      <c r="L75" s="718"/>
      <c r="M75" s="775"/>
      <c r="N75" s="725"/>
      <c r="O75" s="725"/>
      <c r="P75" s="725"/>
      <c r="Q75" s="725"/>
      <c r="R75" s="725"/>
      <c r="S75" s="725"/>
      <c r="T75" s="776"/>
      <c r="AT75" s="746"/>
      <c r="AU75" s="746"/>
    </row>
    <row r="76" spans="2:65" s="719" customFormat="1">
      <c r="B76" s="718"/>
      <c r="D76" s="772" t="s">
        <v>1118</v>
      </c>
      <c r="F76" s="773" t="s">
        <v>1785</v>
      </c>
      <c r="I76" s="774"/>
      <c r="L76" s="718"/>
      <c r="M76" s="775"/>
      <c r="N76" s="725"/>
      <c r="O76" s="725"/>
      <c r="P76" s="725"/>
      <c r="Q76" s="725"/>
      <c r="R76" s="725"/>
      <c r="S76" s="725"/>
      <c r="T76" s="776"/>
      <c r="AT76" s="746"/>
      <c r="AU76" s="746"/>
    </row>
    <row r="77" spans="2:65" s="719" customFormat="1" ht="44.25" customHeight="1">
      <c r="B77" s="718"/>
      <c r="C77" s="760">
        <v>23</v>
      </c>
      <c r="D77" s="760" t="s">
        <v>44</v>
      </c>
      <c r="E77" s="761" t="s">
        <v>1222</v>
      </c>
      <c r="F77" s="762" t="s">
        <v>1483</v>
      </c>
      <c r="G77" s="763" t="s">
        <v>143</v>
      </c>
      <c r="H77" s="764">
        <v>1</v>
      </c>
      <c r="I77" s="777"/>
      <c r="J77" s="766">
        <f>ROUND(I77*H77,2)</f>
        <v>0</v>
      </c>
      <c r="K77" s="762"/>
      <c r="L77" s="718"/>
      <c r="M77" s="767"/>
      <c r="N77" s="768" t="s">
        <v>17</v>
      </c>
      <c r="O77" s="769">
        <v>0</v>
      </c>
      <c r="P77" s="769">
        <f>O77*H77</f>
        <v>0</v>
      </c>
      <c r="Q77" s="769">
        <v>0</v>
      </c>
      <c r="R77" s="769">
        <f>Q77*H77</f>
        <v>0</v>
      </c>
      <c r="S77" s="769">
        <v>0</v>
      </c>
      <c r="T77" s="770">
        <f>S77*H77</f>
        <v>0</v>
      </c>
      <c r="AR77" s="746" t="s">
        <v>45</v>
      </c>
      <c r="AT77" s="746" t="s">
        <v>44</v>
      </c>
      <c r="AU77" s="746" t="s">
        <v>28</v>
      </c>
      <c r="AY77" s="746" t="s">
        <v>43</v>
      </c>
      <c r="BE77" s="771">
        <f>IF(N77="základní",J77,0)</f>
        <v>0</v>
      </c>
      <c r="BF77" s="771">
        <f>IF(N77="snížená",J77,0)</f>
        <v>0</v>
      </c>
      <c r="BG77" s="771">
        <f>IF(N77="zákl. přenesená",J77,0)</f>
        <v>0</v>
      </c>
      <c r="BH77" s="771">
        <f>IF(N77="sníž. přenesená",J77,0)</f>
        <v>0</v>
      </c>
      <c r="BI77" s="771">
        <f>IF(N77="nulová",J77,0)</f>
        <v>0</v>
      </c>
      <c r="BJ77" s="746" t="s">
        <v>28</v>
      </c>
      <c r="BK77" s="771">
        <f>ROUND(I77*H77,2)</f>
        <v>0</v>
      </c>
      <c r="BL77" s="746" t="s">
        <v>45</v>
      </c>
      <c r="BM77" s="746" t="s">
        <v>1770</v>
      </c>
    </row>
    <row r="78" spans="2:65" s="719" customFormat="1">
      <c r="B78" s="718"/>
      <c r="D78" s="772" t="s">
        <v>1118</v>
      </c>
      <c r="F78" s="773" t="s">
        <v>1786</v>
      </c>
      <c r="I78" s="774"/>
      <c r="L78" s="718"/>
      <c r="M78" s="775"/>
      <c r="N78" s="725"/>
      <c r="O78" s="725"/>
      <c r="P78" s="725"/>
      <c r="Q78" s="725"/>
      <c r="R78" s="725"/>
      <c r="S78" s="725"/>
      <c r="T78" s="776"/>
      <c r="AT78" s="746"/>
      <c r="AU78" s="746"/>
    </row>
    <row r="79" spans="2:65" s="719" customFormat="1" ht="44.25" customHeight="1">
      <c r="B79" s="718"/>
      <c r="C79" s="778">
        <v>24</v>
      </c>
      <c r="D79" s="778" t="s">
        <v>44</v>
      </c>
      <c r="E79" s="779" t="s">
        <v>1225</v>
      </c>
      <c r="F79" s="780" t="s">
        <v>1787</v>
      </c>
      <c r="G79" s="781" t="s">
        <v>143</v>
      </c>
      <c r="H79" s="782">
        <v>-1</v>
      </c>
      <c r="I79" s="785"/>
      <c r="J79" s="784">
        <f>ROUND(I79*H79,2)</f>
        <v>0</v>
      </c>
      <c r="K79" s="762"/>
      <c r="L79" s="718"/>
      <c r="M79" s="767"/>
      <c r="N79" s="768" t="s">
        <v>17</v>
      </c>
      <c r="O79" s="769">
        <v>0</v>
      </c>
      <c r="P79" s="769">
        <f>O79*H79</f>
        <v>0</v>
      </c>
      <c r="Q79" s="769">
        <v>0</v>
      </c>
      <c r="R79" s="769">
        <f>Q79*H79</f>
        <v>0</v>
      </c>
      <c r="S79" s="769">
        <v>0</v>
      </c>
      <c r="T79" s="770">
        <f>S79*H79</f>
        <v>0</v>
      </c>
      <c r="AR79" s="746" t="s">
        <v>45</v>
      </c>
      <c r="AT79" s="746" t="s">
        <v>44</v>
      </c>
      <c r="AU79" s="746" t="s">
        <v>28</v>
      </c>
      <c r="AY79" s="746" t="s">
        <v>43</v>
      </c>
      <c r="BE79" s="771">
        <f>IF(N79="základní",J79,0)</f>
        <v>0</v>
      </c>
      <c r="BF79" s="771">
        <f>IF(N79="snížená",J79,0)</f>
        <v>0</v>
      </c>
      <c r="BG79" s="771">
        <f>IF(N79="zákl. přenesená",J79,0)</f>
        <v>0</v>
      </c>
      <c r="BH79" s="771">
        <f>IF(N79="sníž. přenesená",J79,0)</f>
        <v>0</v>
      </c>
      <c r="BI79" s="771">
        <f>IF(N79="nulová",J79,0)</f>
        <v>0</v>
      </c>
      <c r="BJ79" s="746" t="s">
        <v>28</v>
      </c>
      <c r="BK79" s="771">
        <f>ROUND(I79*H79,2)</f>
        <v>0</v>
      </c>
      <c r="BL79" s="746" t="s">
        <v>45</v>
      </c>
      <c r="BM79" s="746" t="s">
        <v>1765</v>
      </c>
    </row>
    <row r="80" spans="2:65" s="719" customFormat="1">
      <c r="B80" s="718"/>
      <c r="D80" s="772" t="s">
        <v>1118</v>
      </c>
      <c r="F80" s="787" t="s">
        <v>1788</v>
      </c>
      <c r="I80" s="774"/>
      <c r="L80" s="718"/>
      <c r="M80" s="775"/>
      <c r="N80" s="725"/>
      <c r="O80" s="725"/>
      <c r="P80" s="725"/>
      <c r="Q80" s="725"/>
      <c r="R80" s="725"/>
      <c r="S80" s="725"/>
      <c r="T80" s="776"/>
      <c r="AT80" s="746" t="s">
        <v>1118</v>
      </c>
      <c r="AU80" s="746" t="s">
        <v>28</v>
      </c>
    </row>
    <row r="81" spans="2:65" s="719" customFormat="1">
      <c r="B81" s="718"/>
      <c r="D81" s="772" t="s">
        <v>1118</v>
      </c>
      <c r="F81" s="787" t="s">
        <v>1789</v>
      </c>
      <c r="I81" s="774"/>
      <c r="L81" s="718"/>
      <c r="M81" s="775"/>
      <c r="N81" s="725"/>
      <c r="O81" s="725"/>
      <c r="P81" s="725"/>
      <c r="Q81" s="725"/>
      <c r="R81" s="725"/>
      <c r="S81" s="725"/>
      <c r="T81" s="776"/>
      <c r="AT81" s="746"/>
      <c r="AU81" s="746"/>
    </row>
    <row r="82" spans="2:65" s="719" customFormat="1">
      <c r="B82" s="718"/>
      <c r="D82" s="772" t="s">
        <v>1118</v>
      </c>
      <c r="F82" s="787" t="s">
        <v>1777</v>
      </c>
      <c r="I82" s="774"/>
      <c r="L82" s="718"/>
      <c r="M82" s="775"/>
      <c r="N82" s="725"/>
      <c r="O82" s="725"/>
      <c r="P82" s="725"/>
      <c r="Q82" s="725"/>
      <c r="R82" s="725"/>
      <c r="S82" s="725"/>
      <c r="T82" s="776"/>
      <c r="AT82" s="746"/>
      <c r="AU82" s="746"/>
    </row>
    <row r="83" spans="2:65" s="719" customFormat="1">
      <c r="B83" s="718"/>
      <c r="D83" s="772" t="s">
        <v>1118</v>
      </c>
      <c r="F83" s="787" t="s">
        <v>1778</v>
      </c>
      <c r="I83" s="774"/>
      <c r="L83" s="718"/>
      <c r="M83" s="775"/>
      <c r="N83" s="725"/>
      <c r="O83" s="725"/>
      <c r="P83" s="725"/>
      <c r="Q83" s="725"/>
      <c r="R83" s="725"/>
      <c r="S83" s="725"/>
      <c r="T83" s="776"/>
      <c r="AT83" s="746"/>
      <c r="AU83" s="746"/>
    </row>
    <row r="84" spans="2:65" s="719" customFormat="1">
      <c r="B84" s="718"/>
      <c r="D84" s="772" t="s">
        <v>1118</v>
      </c>
      <c r="F84" s="787" t="s">
        <v>1790</v>
      </c>
      <c r="I84" s="774"/>
      <c r="L84" s="718"/>
      <c r="M84" s="775"/>
      <c r="N84" s="725"/>
      <c r="O84" s="725"/>
      <c r="P84" s="725"/>
      <c r="Q84" s="725"/>
      <c r="R84" s="725"/>
      <c r="S84" s="725"/>
      <c r="T84" s="776"/>
      <c r="AT84" s="746"/>
      <c r="AU84" s="746"/>
    </row>
    <row r="85" spans="2:65" s="719" customFormat="1">
      <c r="B85" s="718"/>
      <c r="D85" s="772" t="s">
        <v>1118</v>
      </c>
      <c r="F85" s="787" t="s">
        <v>1791</v>
      </c>
      <c r="I85" s="774"/>
      <c r="L85" s="718"/>
      <c r="M85" s="775"/>
      <c r="N85" s="725"/>
      <c r="O85" s="725"/>
      <c r="P85" s="725"/>
      <c r="Q85" s="725"/>
      <c r="R85" s="725"/>
      <c r="S85" s="725"/>
      <c r="T85" s="776"/>
      <c r="AT85" s="746"/>
      <c r="AU85" s="746"/>
    </row>
    <row r="86" spans="2:65" s="719" customFormat="1">
      <c r="B86" s="718"/>
      <c r="D86" s="772" t="s">
        <v>1118</v>
      </c>
      <c r="F86" s="787" t="s">
        <v>1792</v>
      </c>
      <c r="I86" s="774"/>
      <c r="L86" s="718"/>
      <c r="M86" s="775"/>
      <c r="N86" s="725"/>
      <c r="O86" s="725"/>
      <c r="P86" s="725"/>
      <c r="Q86" s="725"/>
      <c r="R86" s="725"/>
      <c r="S86" s="725"/>
      <c r="T86" s="776"/>
      <c r="AT86" s="746"/>
      <c r="AU86" s="746"/>
    </row>
    <row r="87" spans="2:65" s="719" customFormat="1">
      <c r="B87" s="718"/>
      <c r="D87" s="772" t="s">
        <v>1118</v>
      </c>
      <c r="F87" s="787" t="s">
        <v>1793</v>
      </c>
      <c r="I87" s="774"/>
      <c r="L87" s="718"/>
      <c r="M87" s="775"/>
      <c r="N87" s="725"/>
      <c r="O87" s="725"/>
      <c r="P87" s="725"/>
      <c r="Q87" s="725"/>
      <c r="R87" s="725"/>
      <c r="S87" s="725"/>
      <c r="T87" s="776"/>
      <c r="AT87" s="746"/>
      <c r="AU87" s="746"/>
    </row>
    <row r="88" spans="2:65" s="719" customFormat="1">
      <c r="B88" s="718"/>
      <c r="D88" s="772" t="s">
        <v>1118</v>
      </c>
      <c r="F88" s="787" t="s">
        <v>1794</v>
      </c>
      <c r="I88" s="774"/>
      <c r="L88" s="718"/>
      <c r="M88" s="775"/>
      <c r="N88" s="725"/>
      <c r="O88" s="725"/>
      <c r="P88" s="725"/>
      <c r="Q88" s="725"/>
      <c r="R88" s="725"/>
      <c r="S88" s="725"/>
      <c r="T88" s="776"/>
      <c r="AT88" s="746"/>
      <c r="AU88" s="746"/>
    </row>
    <row r="89" spans="2:65" s="719" customFormat="1">
      <c r="B89" s="718"/>
      <c r="D89" s="772" t="s">
        <v>1118</v>
      </c>
      <c r="F89" s="787" t="s">
        <v>1795</v>
      </c>
      <c r="I89" s="774"/>
      <c r="L89" s="718"/>
      <c r="M89" s="775"/>
      <c r="N89" s="725"/>
      <c r="O89" s="725"/>
      <c r="P89" s="725"/>
      <c r="Q89" s="725"/>
      <c r="R89" s="725"/>
      <c r="S89" s="725"/>
      <c r="T89" s="776"/>
      <c r="AT89" s="746"/>
      <c r="AU89" s="746"/>
    </row>
    <row r="90" spans="2:65" s="719" customFormat="1">
      <c r="B90" s="718"/>
      <c r="D90" s="772" t="s">
        <v>1118</v>
      </c>
      <c r="F90" s="787" t="s">
        <v>1796</v>
      </c>
      <c r="I90" s="774"/>
      <c r="L90" s="718"/>
      <c r="M90" s="775"/>
      <c r="N90" s="725"/>
      <c r="O90" s="725"/>
      <c r="P90" s="725"/>
      <c r="Q90" s="725"/>
      <c r="R90" s="725"/>
      <c r="S90" s="725"/>
      <c r="T90" s="776"/>
      <c r="AT90" s="746"/>
      <c r="AU90" s="746"/>
    </row>
    <row r="91" spans="2:65" s="719" customFormat="1" ht="44.25" customHeight="1">
      <c r="B91" s="718"/>
      <c r="C91" s="778">
        <v>25</v>
      </c>
      <c r="D91" s="778" t="s">
        <v>44</v>
      </c>
      <c r="E91" s="779" t="s">
        <v>1228</v>
      </c>
      <c r="F91" s="780" t="s">
        <v>1797</v>
      </c>
      <c r="G91" s="781" t="s">
        <v>143</v>
      </c>
      <c r="H91" s="782">
        <v>-1</v>
      </c>
      <c r="I91" s="785"/>
      <c r="J91" s="784">
        <f>ROUND(I91*H91,2)</f>
        <v>0</v>
      </c>
      <c r="K91" s="762"/>
      <c r="L91" s="718"/>
      <c r="M91" s="767"/>
      <c r="N91" s="768" t="s">
        <v>17</v>
      </c>
      <c r="O91" s="769">
        <v>0</v>
      </c>
      <c r="P91" s="769">
        <f>O91*H91</f>
        <v>0</v>
      </c>
      <c r="Q91" s="769">
        <v>0</v>
      </c>
      <c r="R91" s="769">
        <f>Q91*H91</f>
        <v>0</v>
      </c>
      <c r="S91" s="769">
        <v>0</v>
      </c>
      <c r="T91" s="770">
        <f>S91*H91</f>
        <v>0</v>
      </c>
      <c r="AR91" s="746" t="s">
        <v>45</v>
      </c>
      <c r="AT91" s="746" t="s">
        <v>44</v>
      </c>
      <c r="AU91" s="746" t="s">
        <v>28</v>
      </c>
      <c r="AY91" s="746" t="s">
        <v>43</v>
      </c>
      <c r="BE91" s="771">
        <f>IF(N91="základní",J91,0)</f>
        <v>0</v>
      </c>
      <c r="BF91" s="771">
        <f>IF(N91="snížená",J91,0)</f>
        <v>0</v>
      </c>
      <c r="BG91" s="771">
        <f>IF(N91="zákl. přenesená",J91,0)</f>
        <v>0</v>
      </c>
      <c r="BH91" s="771">
        <f>IF(N91="sníž. přenesená",J91,0)</f>
        <v>0</v>
      </c>
      <c r="BI91" s="771">
        <f>IF(N91="nulová",J91,0)</f>
        <v>0</v>
      </c>
      <c r="BJ91" s="746" t="s">
        <v>28</v>
      </c>
      <c r="BK91" s="771">
        <f>ROUND(I91*H91,2)</f>
        <v>0</v>
      </c>
      <c r="BL91" s="746" t="s">
        <v>45</v>
      </c>
      <c r="BM91" s="746" t="s">
        <v>1770</v>
      </c>
    </row>
    <row r="92" spans="2:65" s="719" customFormat="1">
      <c r="B92" s="718"/>
      <c r="D92" s="772" t="s">
        <v>1118</v>
      </c>
      <c r="F92" s="773" t="s">
        <v>1798</v>
      </c>
      <c r="I92" s="774"/>
      <c r="L92" s="718"/>
      <c r="M92" s="775"/>
      <c r="N92" s="725"/>
      <c r="O92" s="725"/>
      <c r="P92" s="725"/>
      <c r="Q92" s="725"/>
      <c r="R92" s="725"/>
      <c r="S92" s="725"/>
      <c r="T92" s="776"/>
      <c r="AT92" s="746" t="s">
        <v>1118</v>
      </c>
      <c r="AU92" s="746" t="s">
        <v>28</v>
      </c>
    </row>
    <row r="93" spans="2:65" s="719" customFormat="1" ht="44.25" customHeight="1">
      <c r="B93" s="718"/>
      <c r="C93" s="760">
        <v>26</v>
      </c>
      <c r="D93" s="760" t="s">
        <v>44</v>
      </c>
      <c r="E93" s="761" t="s">
        <v>1231</v>
      </c>
      <c r="F93" s="762" t="s">
        <v>1484</v>
      </c>
      <c r="G93" s="763" t="s">
        <v>143</v>
      </c>
      <c r="H93" s="764">
        <v>1</v>
      </c>
      <c r="I93" s="777"/>
      <c r="J93" s="766">
        <f>ROUND(I93*H93,2)</f>
        <v>0</v>
      </c>
      <c r="K93" s="762"/>
      <c r="L93" s="718"/>
      <c r="M93" s="767"/>
      <c r="N93" s="768" t="s">
        <v>17</v>
      </c>
      <c r="O93" s="769">
        <v>0</v>
      </c>
      <c r="P93" s="769">
        <f>O93*H93</f>
        <v>0</v>
      </c>
      <c r="Q93" s="769">
        <v>0</v>
      </c>
      <c r="R93" s="769">
        <f>Q93*H93</f>
        <v>0</v>
      </c>
      <c r="S93" s="769">
        <v>0</v>
      </c>
      <c r="T93" s="770">
        <f>S93*H93</f>
        <v>0</v>
      </c>
      <c r="AR93" s="746" t="s">
        <v>45</v>
      </c>
      <c r="AT93" s="746" t="s">
        <v>44</v>
      </c>
      <c r="AU93" s="746" t="s">
        <v>28</v>
      </c>
      <c r="AY93" s="746" t="s">
        <v>43</v>
      </c>
      <c r="BE93" s="771">
        <f>IF(N93="základní",J93,0)</f>
        <v>0</v>
      </c>
      <c r="BF93" s="771">
        <f>IF(N93="snížená",J93,0)</f>
        <v>0</v>
      </c>
      <c r="BG93" s="771">
        <f>IF(N93="zákl. přenesená",J93,0)</f>
        <v>0</v>
      </c>
      <c r="BH93" s="771">
        <f>IF(N93="sníž. přenesená",J93,0)</f>
        <v>0</v>
      </c>
      <c r="BI93" s="771">
        <f>IF(N93="nulová",J93,0)</f>
        <v>0</v>
      </c>
      <c r="BJ93" s="746" t="s">
        <v>28</v>
      </c>
      <c r="BK93" s="771">
        <f>ROUND(I93*H93,2)</f>
        <v>0</v>
      </c>
      <c r="BL93" s="746" t="s">
        <v>45</v>
      </c>
      <c r="BM93" s="746" t="s">
        <v>1765</v>
      </c>
    </row>
    <row r="94" spans="2:65" s="719" customFormat="1">
      <c r="B94" s="718"/>
      <c r="D94" s="772" t="s">
        <v>1118</v>
      </c>
      <c r="F94" s="773" t="s">
        <v>1799</v>
      </c>
      <c r="G94" s="788"/>
      <c r="H94" s="789"/>
      <c r="I94" s="774"/>
      <c r="L94" s="718"/>
      <c r="M94" s="775"/>
      <c r="N94" s="725"/>
      <c r="O94" s="725"/>
      <c r="P94" s="725"/>
      <c r="Q94" s="725"/>
      <c r="R94" s="725"/>
      <c r="S94" s="725"/>
      <c r="T94" s="776"/>
      <c r="AT94" s="746" t="s">
        <v>1118</v>
      </c>
      <c r="AU94" s="746" t="s">
        <v>28</v>
      </c>
    </row>
    <row r="95" spans="2:65" s="719" customFormat="1">
      <c r="B95" s="718"/>
      <c r="D95" s="772" t="s">
        <v>1118</v>
      </c>
      <c r="F95" s="773" t="s">
        <v>1800</v>
      </c>
      <c r="G95" s="788"/>
      <c r="H95" s="789"/>
      <c r="I95" s="774"/>
      <c r="L95" s="718"/>
      <c r="M95" s="775"/>
      <c r="N95" s="725"/>
      <c r="O95" s="725"/>
      <c r="P95" s="725"/>
      <c r="Q95" s="725"/>
      <c r="R95" s="725"/>
      <c r="S95" s="725"/>
      <c r="T95" s="776"/>
      <c r="AT95" s="746"/>
      <c r="AU95" s="746"/>
    </row>
    <row r="96" spans="2:65" s="719" customFormat="1">
      <c r="B96" s="718"/>
      <c r="D96" s="772" t="s">
        <v>1118</v>
      </c>
      <c r="F96" s="773" t="s">
        <v>1777</v>
      </c>
      <c r="G96" s="788"/>
      <c r="H96" s="789"/>
      <c r="I96" s="774"/>
      <c r="L96" s="718"/>
      <c r="M96" s="775"/>
      <c r="N96" s="725"/>
      <c r="O96" s="725"/>
      <c r="P96" s="725"/>
      <c r="Q96" s="725"/>
      <c r="R96" s="725"/>
      <c r="S96" s="725"/>
      <c r="T96" s="776"/>
      <c r="AT96" s="746"/>
      <c r="AU96" s="746"/>
    </row>
    <row r="97" spans="2:47" s="719" customFormat="1">
      <c r="B97" s="718"/>
      <c r="D97" s="772" t="s">
        <v>1118</v>
      </c>
      <c r="F97" s="773" t="s">
        <v>1801</v>
      </c>
      <c r="G97" s="788"/>
      <c r="H97" s="789"/>
      <c r="I97" s="774"/>
      <c r="L97" s="718"/>
      <c r="M97" s="775"/>
      <c r="N97" s="725"/>
      <c r="O97" s="725"/>
      <c r="P97" s="725"/>
      <c r="Q97" s="725"/>
      <c r="R97" s="725"/>
      <c r="S97" s="725"/>
      <c r="T97" s="776"/>
      <c r="AT97" s="746"/>
      <c r="AU97" s="746"/>
    </row>
    <row r="98" spans="2:47" s="719" customFormat="1">
      <c r="B98" s="718"/>
      <c r="D98" s="772" t="s">
        <v>1118</v>
      </c>
      <c r="F98" s="773" t="s">
        <v>1802</v>
      </c>
      <c r="G98" s="788"/>
      <c r="H98" s="789"/>
      <c r="I98" s="774"/>
      <c r="L98" s="718"/>
      <c r="M98" s="775"/>
      <c r="N98" s="725"/>
      <c r="O98" s="725"/>
      <c r="P98" s="725"/>
      <c r="Q98" s="725"/>
      <c r="R98" s="725"/>
      <c r="S98" s="725"/>
      <c r="T98" s="776"/>
      <c r="AT98" s="746"/>
      <c r="AU98" s="746"/>
    </row>
    <row r="99" spans="2:47" s="719" customFormat="1">
      <c r="B99" s="718"/>
      <c r="D99" s="772" t="s">
        <v>1118</v>
      </c>
      <c r="F99" s="773" t="s">
        <v>1791</v>
      </c>
      <c r="G99" s="788"/>
      <c r="H99" s="789"/>
      <c r="I99" s="774"/>
      <c r="L99" s="718"/>
      <c r="M99" s="775"/>
      <c r="N99" s="725"/>
      <c r="O99" s="725"/>
      <c r="P99" s="725"/>
      <c r="Q99" s="725"/>
      <c r="R99" s="725"/>
      <c r="S99" s="725"/>
      <c r="T99" s="776"/>
      <c r="AT99" s="746"/>
      <c r="AU99" s="746"/>
    </row>
    <row r="100" spans="2:47" s="719" customFormat="1">
      <c r="B100" s="718"/>
      <c r="D100" s="772" t="s">
        <v>1118</v>
      </c>
      <c r="F100" s="773" t="s">
        <v>1803</v>
      </c>
      <c r="G100" s="788"/>
      <c r="H100" s="789"/>
      <c r="I100" s="774"/>
      <c r="L100" s="718"/>
      <c r="M100" s="775"/>
      <c r="N100" s="725"/>
      <c r="O100" s="725"/>
      <c r="P100" s="725"/>
      <c r="Q100" s="725"/>
      <c r="R100" s="725"/>
      <c r="S100" s="725"/>
      <c r="T100" s="776"/>
      <c r="AT100" s="746"/>
      <c r="AU100" s="746"/>
    </row>
    <row r="101" spans="2:47" s="719" customFormat="1">
      <c r="B101" s="718"/>
      <c r="D101" s="772" t="s">
        <v>1118</v>
      </c>
      <c r="F101" s="773" t="s">
        <v>1804</v>
      </c>
      <c r="G101" s="788"/>
      <c r="H101" s="789"/>
      <c r="I101" s="774"/>
      <c r="L101" s="718"/>
      <c r="M101" s="775"/>
      <c r="N101" s="725"/>
      <c r="O101" s="725"/>
      <c r="P101" s="725"/>
      <c r="Q101" s="725"/>
      <c r="R101" s="725"/>
      <c r="S101" s="725"/>
      <c r="T101" s="776"/>
      <c r="AT101" s="746"/>
      <c r="AU101" s="746"/>
    </row>
    <row r="102" spans="2:47" s="719" customFormat="1">
      <c r="B102" s="718"/>
      <c r="D102" s="772" t="s">
        <v>1118</v>
      </c>
      <c r="F102" s="773" t="s">
        <v>1805</v>
      </c>
      <c r="G102" s="788"/>
      <c r="H102" s="789"/>
      <c r="I102" s="774"/>
      <c r="L102" s="718"/>
      <c r="M102" s="775"/>
      <c r="N102" s="725"/>
      <c r="O102" s="725"/>
      <c r="P102" s="725"/>
      <c r="Q102" s="725"/>
      <c r="R102" s="725"/>
      <c r="S102" s="725"/>
      <c r="T102" s="776"/>
      <c r="AT102" s="746"/>
      <c r="AU102" s="746"/>
    </row>
    <row r="103" spans="2:47" s="719" customFormat="1">
      <c r="B103" s="718"/>
      <c r="D103" s="772" t="s">
        <v>1118</v>
      </c>
      <c r="F103" s="773" t="s">
        <v>1806</v>
      </c>
      <c r="G103" s="788"/>
      <c r="H103" s="789"/>
      <c r="I103" s="774"/>
      <c r="L103" s="718"/>
      <c r="M103" s="775"/>
      <c r="N103" s="725"/>
      <c r="O103" s="725"/>
      <c r="P103" s="725"/>
      <c r="Q103" s="725"/>
      <c r="R103" s="725"/>
      <c r="S103" s="725"/>
      <c r="T103" s="776"/>
      <c r="AT103" s="746"/>
      <c r="AU103" s="746"/>
    </row>
    <row r="104" spans="2:47" s="719" customFormat="1">
      <c r="B104" s="718"/>
      <c r="D104" s="772" t="s">
        <v>1118</v>
      </c>
      <c r="F104" s="773" t="s">
        <v>1807</v>
      </c>
      <c r="G104" s="788"/>
      <c r="H104" s="789"/>
      <c r="I104" s="774"/>
      <c r="L104" s="718"/>
      <c r="M104" s="775"/>
      <c r="N104" s="725"/>
      <c r="O104" s="725"/>
      <c r="P104" s="725"/>
      <c r="Q104" s="725"/>
      <c r="R104" s="725"/>
      <c r="S104" s="725"/>
      <c r="T104" s="776"/>
      <c r="AT104" s="746"/>
      <c r="AU104" s="746"/>
    </row>
    <row r="105" spans="2:47" s="719" customFormat="1">
      <c r="B105" s="718"/>
      <c r="D105" s="772" t="s">
        <v>1118</v>
      </c>
      <c r="F105" s="773" t="s">
        <v>1808</v>
      </c>
      <c r="G105" s="788"/>
      <c r="H105" s="789"/>
      <c r="I105" s="774"/>
      <c r="L105" s="718"/>
      <c r="M105" s="775"/>
      <c r="N105" s="725"/>
      <c r="O105" s="725"/>
      <c r="P105" s="725"/>
      <c r="Q105" s="725"/>
      <c r="R105" s="725"/>
      <c r="S105" s="725"/>
      <c r="T105" s="776"/>
      <c r="AT105" s="746"/>
      <c r="AU105" s="746"/>
    </row>
    <row r="106" spans="2:47" s="719" customFormat="1">
      <c r="B106" s="718"/>
      <c r="D106" s="772" t="s">
        <v>1118</v>
      </c>
      <c r="F106" s="773" t="s">
        <v>1809</v>
      </c>
      <c r="G106" s="788"/>
      <c r="H106" s="789"/>
      <c r="I106" s="774"/>
      <c r="L106" s="718"/>
      <c r="M106" s="775"/>
      <c r="N106" s="725"/>
      <c r="O106" s="725"/>
      <c r="P106" s="725"/>
      <c r="Q106" s="725"/>
      <c r="R106" s="725"/>
      <c r="S106" s="725"/>
      <c r="T106" s="776"/>
      <c r="AT106" s="746"/>
      <c r="AU106" s="746"/>
    </row>
    <row r="107" spans="2:47" s="719" customFormat="1">
      <c r="B107" s="718"/>
      <c r="D107" s="772" t="s">
        <v>1118</v>
      </c>
      <c r="F107" s="773" t="s">
        <v>1810</v>
      </c>
      <c r="G107" s="788"/>
      <c r="H107" s="789"/>
      <c r="I107" s="774"/>
      <c r="L107" s="718"/>
      <c r="M107" s="775"/>
      <c r="N107" s="725"/>
      <c r="O107" s="725"/>
      <c r="P107" s="725"/>
      <c r="Q107" s="725"/>
      <c r="R107" s="725"/>
      <c r="S107" s="725"/>
      <c r="T107" s="776"/>
      <c r="AT107" s="746"/>
      <c r="AU107" s="746"/>
    </row>
    <row r="108" spans="2:47" s="719" customFormat="1">
      <c r="B108" s="718"/>
      <c r="D108" s="772" t="s">
        <v>1118</v>
      </c>
      <c r="F108" s="773" t="s">
        <v>1811</v>
      </c>
      <c r="G108" s="788"/>
      <c r="H108" s="789"/>
      <c r="I108" s="774"/>
      <c r="L108" s="718"/>
      <c r="M108" s="775"/>
      <c r="N108" s="725"/>
      <c r="O108" s="725"/>
      <c r="P108" s="725"/>
      <c r="Q108" s="725"/>
      <c r="R108" s="725"/>
      <c r="S108" s="725"/>
      <c r="T108" s="776"/>
      <c r="AT108" s="746"/>
      <c r="AU108" s="746"/>
    </row>
    <row r="109" spans="2:47" s="719" customFormat="1">
      <c r="B109" s="718"/>
      <c r="D109" s="772" t="s">
        <v>1118</v>
      </c>
      <c r="F109" s="773" t="s">
        <v>1812</v>
      </c>
      <c r="G109" s="788"/>
      <c r="H109" s="789"/>
      <c r="I109" s="774"/>
      <c r="L109" s="718"/>
      <c r="M109" s="775"/>
      <c r="N109" s="725"/>
      <c r="O109" s="725"/>
      <c r="P109" s="725"/>
      <c r="Q109" s="725"/>
      <c r="R109" s="725"/>
      <c r="S109" s="725"/>
      <c r="T109" s="776"/>
      <c r="AT109" s="746"/>
      <c r="AU109" s="746"/>
    </row>
    <row r="110" spans="2:47" s="719" customFormat="1">
      <c r="B110" s="718"/>
      <c r="D110" s="772" t="s">
        <v>1118</v>
      </c>
      <c r="F110" s="773" t="s">
        <v>1813</v>
      </c>
      <c r="G110" s="788"/>
      <c r="H110" s="789"/>
      <c r="I110" s="774"/>
      <c r="L110" s="718"/>
      <c r="M110" s="775"/>
      <c r="N110" s="725"/>
      <c r="O110" s="725"/>
      <c r="P110" s="725"/>
      <c r="Q110" s="725"/>
      <c r="R110" s="725"/>
      <c r="S110" s="725"/>
      <c r="T110" s="776"/>
      <c r="AT110" s="746"/>
      <c r="AU110" s="746"/>
    </row>
    <row r="111" spans="2:47" s="719" customFormat="1">
      <c r="B111" s="718"/>
      <c r="D111" s="772" t="s">
        <v>1118</v>
      </c>
      <c r="F111" s="773" t="s">
        <v>1814</v>
      </c>
      <c r="G111" s="788"/>
      <c r="H111" s="789"/>
      <c r="I111" s="774"/>
      <c r="L111" s="718"/>
      <c r="M111" s="775"/>
      <c r="N111" s="725"/>
      <c r="O111" s="725"/>
      <c r="P111" s="725"/>
      <c r="Q111" s="725"/>
      <c r="R111" s="725"/>
      <c r="S111" s="725"/>
      <c r="T111" s="776"/>
      <c r="AT111" s="746"/>
      <c r="AU111" s="746"/>
    </row>
    <row r="112" spans="2:47" s="719" customFormat="1">
      <c r="B112" s="718"/>
      <c r="D112" s="772" t="s">
        <v>1118</v>
      </c>
      <c r="F112" s="773" t="s">
        <v>1815</v>
      </c>
      <c r="G112" s="788"/>
      <c r="H112" s="789"/>
      <c r="I112" s="774"/>
      <c r="L112" s="718"/>
      <c r="M112" s="775"/>
      <c r="N112" s="725"/>
      <c r="O112" s="725"/>
      <c r="P112" s="725"/>
      <c r="Q112" s="725"/>
      <c r="R112" s="725"/>
      <c r="S112" s="725"/>
      <c r="T112" s="776"/>
      <c r="AT112" s="746"/>
      <c r="AU112" s="746"/>
    </row>
    <row r="113" spans="2:65" s="719" customFormat="1">
      <c r="B113" s="718"/>
      <c r="D113" s="772" t="s">
        <v>1118</v>
      </c>
      <c r="F113" s="773" t="s">
        <v>1816</v>
      </c>
      <c r="G113" s="788"/>
      <c r="H113" s="789"/>
      <c r="I113" s="774"/>
      <c r="L113" s="718"/>
      <c r="M113" s="775"/>
      <c r="N113" s="725"/>
      <c r="O113" s="725"/>
      <c r="P113" s="725"/>
      <c r="Q113" s="725"/>
      <c r="R113" s="725"/>
      <c r="S113" s="725"/>
      <c r="T113" s="776"/>
      <c r="AT113" s="746"/>
      <c r="AU113" s="746"/>
    </row>
    <row r="114" spans="2:65" s="719" customFormat="1">
      <c r="B114" s="718"/>
      <c r="D114" s="772" t="s">
        <v>1118</v>
      </c>
      <c r="F114" s="773" t="s">
        <v>1773</v>
      </c>
      <c r="G114" s="788"/>
      <c r="H114" s="789"/>
      <c r="I114" s="774"/>
      <c r="L114" s="718"/>
      <c r="M114" s="775"/>
      <c r="N114" s="725"/>
      <c r="O114" s="725"/>
      <c r="P114" s="725"/>
      <c r="Q114" s="725"/>
      <c r="R114" s="725"/>
      <c r="S114" s="725"/>
      <c r="T114" s="776"/>
      <c r="AT114" s="746"/>
      <c r="AU114" s="746"/>
    </row>
    <row r="115" spans="2:65" s="719" customFormat="1">
      <c r="B115" s="718"/>
      <c r="D115" s="772" t="s">
        <v>1118</v>
      </c>
      <c r="F115" s="773" t="s">
        <v>1774</v>
      </c>
      <c r="G115" s="788"/>
      <c r="H115" s="789"/>
      <c r="I115" s="774"/>
      <c r="L115" s="718"/>
      <c r="M115" s="775"/>
      <c r="N115" s="725"/>
      <c r="O115" s="725"/>
      <c r="P115" s="725"/>
      <c r="Q115" s="725"/>
      <c r="R115" s="725"/>
      <c r="S115" s="725"/>
      <c r="T115" s="776"/>
      <c r="AT115" s="746"/>
      <c r="AU115" s="746"/>
    </row>
    <row r="116" spans="2:65" s="719" customFormat="1">
      <c r="B116" s="718"/>
      <c r="D116" s="772" t="s">
        <v>1118</v>
      </c>
      <c r="F116" s="773" t="s">
        <v>1775</v>
      </c>
      <c r="G116" s="788"/>
      <c r="H116" s="789"/>
      <c r="I116" s="774"/>
      <c r="L116" s="718"/>
      <c r="M116" s="775"/>
      <c r="N116" s="725"/>
      <c r="O116" s="725"/>
      <c r="P116" s="725"/>
      <c r="Q116" s="725"/>
      <c r="R116" s="725"/>
      <c r="S116" s="725"/>
      <c r="T116" s="776"/>
      <c r="AT116" s="746"/>
      <c r="AU116" s="746"/>
    </row>
    <row r="117" spans="2:65" s="719" customFormat="1">
      <c r="B117" s="718"/>
      <c r="D117" s="772" t="s">
        <v>1118</v>
      </c>
      <c r="F117" s="773" t="s">
        <v>1779</v>
      </c>
      <c r="G117" s="788"/>
      <c r="H117" s="789"/>
      <c r="I117" s="774"/>
      <c r="L117" s="718"/>
      <c r="M117" s="775"/>
      <c r="N117" s="725"/>
      <c r="O117" s="725"/>
      <c r="P117" s="725"/>
      <c r="Q117" s="725"/>
      <c r="R117" s="725"/>
      <c r="S117" s="725"/>
      <c r="T117" s="776"/>
      <c r="AT117" s="746"/>
      <c r="AU117" s="746"/>
    </row>
    <row r="118" spans="2:65" s="719" customFormat="1">
      <c r="B118" s="718"/>
      <c r="D118" s="772" t="s">
        <v>1118</v>
      </c>
      <c r="F118" s="773" t="s">
        <v>1780</v>
      </c>
      <c r="G118" s="788"/>
      <c r="H118" s="789"/>
      <c r="I118" s="774"/>
      <c r="L118" s="718"/>
      <c r="M118" s="775"/>
      <c r="N118" s="725"/>
      <c r="O118" s="725"/>
      <c r="P118" s="725"/>
      <c r="Q118" s="725"/>
      <c r="R118" s="725"/>
      <c r="S118" s="725"/>
      <c r="T118" s="776"/>
      <c r="AT118" s="746"/>
      <c r="AU118" s="746"/>
    </row>
    <row r="119" spans="2:65" s="719" customFormat="1">
      <c r="B119" s="718"/>
      <c r="D119" s="772" t="s">
        <v>1118</v>
      </c>
      <c r="F119" s="773" t="s">
        <v>1781</v>
      </c>
      <c r="G119" s="788"/>
      <c r="H119" s="789"/>
      <c r="I119" s="774"/>
      <c r="L119" s="718"/>
      <c r="M119" s="775"/>
      <c r="N119" s="725"/>
      <c r="O119" s="725"/>
      <c r="P119" s="725"/>
      <c r="Q119" s="725"/>
      <c r="R119" s="725"/>
      <c r="S119" s="725"/>
      <c r="T119" s="776"/>
      <c r="AT119" s="746"/>
      <c r="AU119" s="746"/>
    </row>
    <row r="120" spans="2:65" s="719" customFormat="1" ht="44.25" customHeight="1">
      <c r="B120" s="718"/>
      <c r="C120" s="760">
        <v>27</v>
      </c>
      <c r="D120" s="760" t="s">
        <v>44</v>
      </c>
      <c r="E120" s="761" t="s">
        <v>1234</v>
      </c>
      <c r="F120" s="762" t="s">
        <v>1485</v>
      </c>
      <c r="G120" s="763" t="s">
        <v>143</v>
      </c>
      <c r="H120" s="764">
        <v>1</v>
      </c>
      <c r="I120" s="777"/>
      <c r="J120" s="766">
        <f>ROUND(I120*H120,2)</f>
        <v>0</v>
      </c>
      <c r="K120" s="762"/>
      <c r="L120" s="718"/>
      <c r="M120" s="767"/>
      <c r="N120" s="768" t="s">
        <v>17</v>
      </c>
      <c r="O120" s="769">
        <v>0</v>
      </c>
      <c r="P120" s="769">
        <f>O120*H120</f>
        <v>0</v>
      </c>
      <c r="Q120" s="769">
        <v>0</v>
      </c>
      <c r="R120" s="769">
        <f>Q120*H120</f>
        <v>0</v>
      </c>
      <c r="S120" s="769">
        <v>0</v>
      </c>
      <c r="T120" s="770">
        <f>S120*H120</f>
        <v>0</v>
      </c>
      <c r="AR120" s="746" t="s">
        <v>45</v>
      </c>
      <c r="AT120" s="746" t="s">
        <v>44</v>
      </c>
      <c r="AU120" s="746" t="s">
        <v>28</v>
      </c>
      <c r="AY120" s="746" t="s">
        <v>43</v>
      </c>
      <c r="BE120" s="771">
        <f>IF(N120="základní",J120,0)</f>
        <v>0</v>
      </c>
      <c r="BF120" s="771">
        <f>IF(N120="snížená",J120,0)</f>
        <v>0</v>
      </c>
      <c r="BG120" s="771">
        <f>IF(N120="zákl. přenesená",J120,0)</f>
        <v>0</v>
      </c>
      <c r="BH120" s="771">
        <f>IF(N120="sníž. přenesená",J120,0)</f>
        <v>0</v>
      </c>
      <c r="BI120" s="771">
        <f>IF(N120="nulová",J120,0)</f>
        <v>0</v>
      </c>
      <c r="BJ120" s="746" t="s">
        <v>28</v>
      </c>
      <c r="BK120" s="771">
        <f>ROUND(I120*H120,2)</f>
        <v>0</v>
      </c>
      <c r="BL120" s="746" t="s">
        <v>45</v>
      </c>
      <c r="BM120" s="746" t="s">
        <v>1770</v>
      </c>
    </row>
    <row r="121" spans="2:65" s="719" customFormat="1">
      <c r="B121" s="718"/>
      <c r="D121" s="772" t="s">
        <v>1118</v>
      </c>
      <c r="F121" s="773" t="s">
        <v>1817</v>
      </c>
      <c r="I121" s="774"/>
      <c r="L121" s="718"/>
      <c r="M121" s="775"/>
      <c r="N121" s="725"/>
      <c r="O121" s="725"/>
      <c r="P121" s="725"/>
      <c r="Q121" s="725"/>
      <c r="R121" s="725"/>
      <c r="S121" s="725"/>
      <c r="T121" s="776"/>
      <c r="AT121" s="746" t="s">
        <v>1118</v>
      </c>
      <c r="AU121" s="746" t="s">
        <v>28</v>
      </c>
    </row>
    <row r="122" spans="2:65" s="719" customFormat="1" ht="44.25" customHeight="1">
      <c r="B122" s="718"/>
      <c r="C122" s="760">
        <v>28</v>
      </c>
      <c r="D122" s="760" t="s">
        <v>44</v>
      </c>
      <c r="E122" s="761" t="s">
        <v>1235</v>
      </c>
      <c r="F122" s="762" t="s">
        <v>1486</v>
      </c>
      <c r="G122" s="763" t="s">
        <v>143</v>
      </c>
      <c r="H122" s="764">
        <v>1</v>
      </c>
      <c r="I122" s="777"/>
      <c r="J122" s="766">
        <f>ROUND(I122*H122,2)</f>
        <v>0</v>
      </c>
      <c r="K122" s="762"/>
      <c r="L122" s="718"/>
      <c r="M122" s="767"/>
      <c r="N122" s="768" t="s">
        <v>17</v>
      </c>
      <c r="O122" s="769">
        <v>0</v>
      </c>
      <c r="P122" s="769">
        <f>O122*H122</f>
        <v>0</v>
      </c>
      <c r="Q122" s="769">
        <v>0</v>
      </c>
      <c r="R122" s="769">
        <f>Q122*H122</f>
        <v>0</v>
      </c>
      <c r="S122" s="769">
        <v>0</v>
      </c>
      <c r="T122" s="770">
        <f>S122*H122</f>
        <v>0</v>
      </c>
      <c r="AR122" s="746" t="s">
        <v>45</v>
      </c>
      <c r="AT122" s="746" t="s">
        <v>44</v>
      </c>
      <c r="AU122" s="746" t="s">
        <v>28</v>
      </c>
      <c r="AY122" s="746" t="s">
        <v>43</v>
      </c>
      <c r="BE122" s="771">
        <f>IF(N122="základní",J122,0)</f>
        <v>0</v>
      </c>
      <c r="BF122" s="771">
        <f>IF(N122="snížená",J122,0)</f>
        <v>0</v>
      </c>
      <c r="BG122" s="771">
        <f>IF(N122="zákl. přenesená",J122,0)</f>
        <v>0</v>
      </c>
      <c r="BH122" s="771">
        <f>IF(N122="sníž. přenesená",J122,0)</f>
        <v>0</v>
      </c>
      <c r="BI122" s="771">
        <f>IF(N122="nulová",J122,0)</f>
        <v>0</v>
      </c>
      <c r="BJ122" s="746" t="s">
        <v>28</v>
      </c>
      <c r="BK122" s="771">
        <f>ROUND(I122*H122,2)</f>
        <v>0</v>
      </c>
      <c r="BL122" s="746" t="s">
        <v>45</v>
      </c>
      <c r="BM122" s="746" t="s">
        <v>1765</v>
      </c>
    </row>
    <row r="123" spans="2:65" s="719" customFormat="1">
      <c r="B123" s="718"/>
      <c r="D123" s="772" t="s">
        <v>1118</v>
      </c>
      <c r="F123" s="773" t="s">
        <v>1784</v>
      </c>
      <c r="I123" s="774"/>
      <c r="L123" s="718"/>
      <c r="M123" s="775"/>
      <c r="N123" s="725"/>
      <c r="O123" s="725"/>
      <c r="P123" s="725"/>
      <c r="Q123" s="725"/>
      <c r="R123" s="725"/>
      <c r="S123" s="725"/>
      <c r="T123" s="776"/>
      <c r="AT123" s="746" t="s">
        <v>1118</v>
      </c>
      <c r="AU123" s="746" t="s">
        <v>28</v>
      </c>
    </row>
    <row r="124" spans="2:65" s="719" customFormat="1">
      <c r="B124" s="718"/>
      <c r="D124" s="772" t="s">
        <v>1118</v>
      </c>
      <c r="F124" s="773" t="s">
        <v>1777</v>
      </c>
      <c r="I124" s="774"/>
      <c r="L124" s="718"/>
      <c r="M124" s="775"/>
      <c r="N124" s="725"/>
      <c r="O124" s="725"/>
      <c r="P124" s="725"/>
      <c r="Q124" s="725"/>
      <c r="R124" s="725"/>
      <c r="S124" s="725"/>
      <c r="T124" s="776"/>
      <c r="AT124" s="746"/>
      <c r="AU124" s="746"/>
    </row>
    <row r="125" spans="2:65" s="719" customFormat="1">
      <c r="B125" s="718"/>
      <c r="D125" s="772" t="s">
        <v>1118</v>
      </c>
      <c r="F125" s="773" t="s">
        <v>1783</v>
      </c>
      <c r="I125" s="774"/>
      <c r="L125" s="718"/>
      <c r="M125" s="775"/>
      <c r="N125" s="725"/>
      <c r="O125" s="725"/>
      <c r="P125" s="725"/>
      <c r="Q125" s="725"/>
      <c r="R125" s="725"/>
      <c r="S125" s="725"/>
      <c r="T125" s="776"/>
      <c r="AT125" s="746"/>
      <c r="AU125" s="746"/>
    </row>
    <row r="126" spans="2:65" s="719" customFormat="1" ht="44.25" customHeight="1">
      <c r="B126" s="718"/>
      <c r="C126" s="760">
        <v>29</v>
      </c>
      <c r="D126" s="760" t="s">
        <v>44</v>
      </c>
      <c r="E126" s="761" t="s">
        <v>1238</v>
      </c>
      <c r="F126" s="762" t="s">
        <v>1487</v>
      </c>
      <c r="G126" s="763" t="s">
        <v>143</v>
      </c>
      <c r="H126" s="764">
        <v>1</v>
      </c>
      <c r="I126" s="777"/>
      <c r="J126" s="766">
        <f>ROUND(I126*H126,2)</f>
        <v>0</v>
      </c>
      <c r="K126" s="762"/>
      <c r="L126" s="718"/>
      <c r="M126" s="767"/>
      <c r="N126" s="768" t="s">
        <v>17</v>
      </c>
      <c r="O126" s="769">
        <v>0</v>
      </c>
      <c r="P126" s="769">
        <f>O126*H126</f>
        <v>0</v>
      </c>
      <c r="Q126" s="769">
        <v>0</v>
      </c>
      <c r="R126" s="769">
        <f>Q126*H126</f>
        <v>0</v>
      </c>
      <c r="S126" s="769">
        <v>0</v>
      </c>
      <c r="T126" s="770">
        <f>S126*H126</f>
        <v>0</v>
      </c>
      <c r="AR126" s="746" t="s">
        <v>45</v>
      </c>
      <c r="AT126" s="746" t="s">
        <v>44</v>
      </c>
      <c r="AU126" s="746" t="s">
        <v>28</v>
      </c>
      <c r="AY126" s="746" t="s">
        <v>43</v>
      </c>
      <c r="BE126" s="771">
        <f>IF(N126="základní",J126,0)</f>
        <v>0</v>
      </c>
      <c r="BF126" s="771">
        <f>IF(N126="snížená",J126,0)</f>
        <v>0</v>
      </c>
      <c r="BG126" s="771">
        <f>IF(N126="zákl. přenesená",J126,0)</f>
        <v>0</v>
      </c>
      <c r="BH126" s="771">
        <f>IF(N126="sníž. přenesená",J126,0)</f>
        <v>0</v>
      </c>
      <c r="BI126" s="771">
        <f>IF(N126="nulová",J126,0)</f>
        <v>0</v>
      </c>
      <c r="BJ126" s="746" t="s">
        <v>28</v>
      </c>
      <c r="BK126" s="771">
        <f>ROUND(I126*H126,2)</f>
        <v>0</v>
      </c>
      <c r="BL126" s="746" t="s">
        <v>45</v>
      </c>
      <c r="BM126" s="746" t="s">
        <v>1770</v>
      </c>
    </row>
    <row r="127" spans="2:65" s="719" customFormat="1" ht="27">
      <c r="B127" s="718"/>
      <c r="D127" s="772" t="s">
        <v>1118</v>
      </c>
      <c r="F127" s="773" t="s">
        <v>1818</v>
      </c>
      <c r="I127" s="774"/>
      <c r="L127" s="718"/>
      <c r="M127" s="775"/>
      <c r="N127" s="725"/>
      <c r="O127" s="725"/>
      <c r="P127" s="725"/>
      <c r="Q127" s="725"/>
      <c r="R127" s="725"/>
      <c r="S127" s="725"/>
      <c r="T127" s="776"/>
      <c r="AT127" s="746" t="s">
        <v>1118</v>
      </c>
      <c r="AU127" s="746" t="s">
        <v>28</v>
      </c>
    </row>
    <row r="128" spans="2:65" s="719" customFormat="1" ht="23.25" customHeight="1">
      <c r="B128" s="718"/>
      <c r="C128" s="760">
        <v>30</v>
      </c>
      <c r="D128" s="760" t="s">
        <v>44</v>
      </c>
      <c r="E128" s="761" t="s">
        <v>1240</v>
      </c>
      <c r="F128" s="762" t="s">
        <v>1488</v>
      </c>
      <c r="G128" s="763" t="s">
        <v>143</v>
      </c>
      <c r="H128" s="764">
        <v>1</v>
      </c>
      <c r="I128" s="777"/>
      <c r="J128" s="766">
        <f>ROUND(I128*H128,2)</f>
        <v>0</v>
      </c>
      <c r="K128" s="762"/>
      <c r="L128" s="718"/>
      <c r="M128" s="767"/>
      <c r="N128" s="768" t="s">
        <v>17</v>
      </c>
      <c r="O128" s="769">
        <v>0</v>
      </c>
      <c r="P128" s="769">
        <f>O128*H128</f>
        <v>0</v>
      </c>
      <c r="Q128" s="769">
        <v>0</v>
      </c>
      <c r="R128" s="769">
        <f>Q128*H128</f>
        <v>0</v>
      </c>
      <c r="S128" s="769">
        <v>0</v>
      </c>
      <c r="T128" s="770">
        <f>S128*H128</f>
        <v>0</v>
      </c>
      <c r="AR128" s="746" t="s">
        <v>45</v>
      </c>
      <c r="AT128" s="746" t="s">
        <v>44</v>
      </c>
      <c r="AU128" s="746" t="s">
        <v>28</v>
      </c>
      <c r="AY128" s="746" t="s">
        <v>43</v>
      </c>
      <c r="BE128" s="771">
        <f>IF(N128="základní",J128,0)</f>
        <v>0</v>
      </c>
      <c r="BF128" s="771">
        <f>IF(N128="snížená",J128,0)</f>
        <v>0</v>
      </c>
      <c r="BG128" s="771">
        <f>IF(N128="zákl. přenesená",J128,0)</f>
        <v>0</v>
      </c>
      <c r="BH128" s="771">
        <f>IF(N128="sníž. přenesená",J128,0)</f>
        <v>0</v>
      </c>
      <c r="BI128" s="771">
        <f>IF(N128="nulová",J128,0)</f>
        <v>0</v>
      </c>
      <c r="BJ128" s="746" t="s">
        <v>28</v>
      </c>
      <c r="BK128" s="771">
        <f>ROUND(I128*H128,2)</f>
        <v>0</v>
      </c>
      <c r="BL128" s="746" t="s">
        <v>45</v>
      </c>
      <c r="BM128" s="746" t="s">
        <v>1819</v>
      </c>
    </row>
    <row r="129" spans="2:65" s="719" customFormat="1" ht="27">
      <c r="B129" s="718"/>
      <c r="D129" s="772" t="s">
        <v>1118</v>
      </c>
      <c r="F129" s="773" t="s">
        <v>1820</v>
      </c>
      <c r="I129" s="774"/>
      <c r="L129" s="718"/>
      <c r="M129" s="775"/>
      <c r="N129" s="725"/>
      <c r="O129" s="725"/>
      <c r="P129" s="725"/>
      <c r="Q129" s="725"/>
      <c r="R129" s="725"/>
      <c r="S129" s="725"/>
      <c r="T129" s="776"/>
      <c r="AT129" s="746" t="s">
        <v>1118</v>
      </c>
      <c r="AU129" s="746" t="s">
        <v>28</v>
      </c>
    </row>
    <row r="130" spans="2:65" s="719" customFormat="1" ht="24" customHeight="1">
      <c r="B130" s="718"/>
      <c r="C130" s="760">
        <v>31</v>
      </c>
      <c r="D130" s="760" t="s">
        <v>44</v>
      </c>
      <c r="E130" s="761" t="s">
        <v>1243</v>
      </c>
      <c r="F130" s="762" t="s">
        <v>1489</v>
      </c>
      <c r="G130" s="763" t="s">
        <v>143</v>
      </c>
      <c r="H130" s="764">
        <v>1</v>
      </c>
      <c r="I130" s="777"/>
      <c r="J130" s="766">
        <f>ROUND(I130*H130,2)</f>
        <v>0</v>
      </c>
      <c r="K130" s="762"/>
      <c r="L130" s="718"/>
      <c r="M130" s="767"/>
      <c r="N130" s="768" t="s">
        <v>17</v>
      </c>
      <c r="O130" s="769">
        <v>0</v>
      </c>
      <c r="P130" s="769">
        <f>O130*H130</f>
        <v>0</v>
      </c>
      <c r="Q130" s="769">
        <v>0</v>
      </c>
      <c r="R130" s="769">
        <f>Q130*H130</f>
        <v>0</v>
      </c>
      <c r="S130" s="769">
        <v>0</v>
      </c>
      <c r="T130" s="770">
        <f>S130*H130</f>
        <v>0</v>
      </c>
      <c r="AR130" s="746" t="s">
        <v>45</v>
      </c>
      <c r="AT130" s="746" t="s">
        <v>44</v>
      </c>
      <c r="AU130" s="746" t="s">
        <v>28</v>
      </c>
      <c r="AY130" s="746" t="s">
        <v>43</v>
      </c>
      <c r="BE130" s="771">
        <f>IF(N130="základní",J130,0)</f>
        <v>0</v>
      </c>
      <c r="BF130" s="771">
        <f>IF(N130="snížená",J130,0)</f>
        <v>0</v>
      </c>
      <c r="BG130" s="771">
        <f>IF(N130="zákl. přenesená",J130,0)</f>
        <v>0</v>
      </c>
      <c r="BH130" s="771">
        <f>IF(N130="sníž. přenesená",J130,0)</f>
        <v>0</v>
      </c>
      <c r="BI130" s="771">
        <f>IF(N130="nulová",J130,0)</f>
        <v>0</v>
      </c>
      <c r="BJ130" s="746" t="s">
        <v>28</v>
      </c>
      <c r="BK130" s="771">
        <f>ROUND(I130*H130,2)</f>
        <v>0</v>
      </c>
      <c r="BL130" s="746" t="s">
        <v>45</v>
      </c>
      <c r="BM130" s="746" t="s">
        <v>1821</v>
      </c>
    </row>
    <row r="131" spans="2:65" s="719" customFormat="1" ht="27">
      <c r="B131" s="718"/>
      <c r="D131" s="772" t="s">
        <v>1118</v>
      </c>
      <c r="F131" s="773" t="s">
        <v>1822</v>
      </c>
      <c r="I131" s="774"/>
      <c r="L131" s="718"/>
      <c r="M131" s="775"/>
      <c r="N131" s="725"/>
      <c r="O131" s="725"/>
      <c r="P131" s="725"/>
      <c r="Q131" s="725"/>
      <c r="R131" s="725"/>
      <c r="S131" s="725"/>
      <c r="T131" s="776"/>
      <c r="AT131" s="746" t="s">
        <v>1118</v>
      </c>
      <c r="AU131" s="746" t="s">
        <v>28</v>
      </c>
    </row>
    <row r="132" spans="2:65" s="719" customFormat="1" ht="23.25" customHeight="1">
      <c r="B132" s="718"/>
      <c r="C132" s="760">
        <v>32</v>
      </c>
      <c r="D132" s="760" t="s">
        <v>44</v>
      </c>
      <c r="E132" s="761" t="s">
        <v>1246</v>
      </c>
      <c r="F132" s="762" t="s">
        <v>1490</v>
      </c>
      <c r="G132" s="763" t="s">
        <v>143</v>
      </c>
      <c r="H132" s="764">
        <v>1</v>
      </c>
      <c r="I132" s="777"/>
      <c r="J132" s="766">
        <f>ROUND(I132*H132,2)</f>
        <v>0</v>
      </c>
      <c r="K132" s="762"/>
      <c r="L132" s="718"/>
      <c r="M132" s="767"/>
      <c r="N132" s="768" t="s">
        <v>17</v>
      </c>
      <c r="O132" s="769">
        <v>0</v>
      </c>
      <c r="P132" s="769">
        <f>O132*H132</f>
        <v>0</v>
      </c>
      <c r="Q132" s="769">
        <v>0</v>
      </c>
      <c r="R132" s="769">
        <f>Q132*H132</f>
        <v>0</v>
      </c>
      <c r="S132" s="769">
        <v>0</v>
      </c>
      <c r="T132" s="770">
        <f>S132*H132</f>
        <v>0</v>
      </c>
      <c r="AR132" s="746" t="s">
        <v>45</v>
      </c>
      <c r="AT132" s="746" t="s">
        <v>44</v>
      </c>
      <c r="AU132" s="746" t="s">
        <v>28</v>
      </c>
      <c r="AY132" s="746" t="s">
        <v>43</v>
      </c>
      <c r="BE132" s="771">
        <f>IF(N132="základní",J132,0)</f>
        <v>0</v>
      </c>
      <c r="BF132" s="771">
        <f>IF(N132="snížená",J132,0)</f>
        <v>0</v>
      </c>
      <c r="BG132" s="771">
        <f>IF(N132="zákl. přenesená",J132,0)</f>
        <v>0</v>
      </c>
      <c r="BH132" s="771">
        <f>IF(N132="sníž. přenesená",J132,0)</f>
        <v>0</v>
      </c>
      <c r="BI132" s="771">
        <f>IF(N132="nulová",J132,0)</f>
        <v>0</v>
      </c>
      <c r="BJ132" s="746" t="s">
        <v>28</v>
      </c>
      <c r="BK132" s="771">
        <f>ROUND(I132*H132,2)</f>
        <v>0</v>
      </c>
      <c r="BL132" s="746" t="s">
        <v>45</v>
      </c>
      <c r="BM132" s="746" t="s">
        <v>1819</v>
      </c>
    </row>
    <row r="133" spans="2:65" s="719" customFormat="1" ht="27">
      <c r="B133" s="718"/>
      <c r="D133" s="772" t="s">
        <v>1118</v>
      </c>
      <c r="F133" s="773" t="s">
        <v>1820</v>
      </c>
      <c r="I133" s="774"/>
      <c r="L133" s="718"/>
      <c r="M133" s="775"/>
      <c r="N133" s="725"/>
      <c r="O133" s="725"/>
      <c r="P133" s="725"/>
      <c r="Q133" s="725"/>
      <c r="R133" s="725"/>
      <c r="S133" s="725"/>
      <c r="T133" s="776"/>
      <c r="AT133" s="746" t="s">
        <v>1118</v>
      </c>
      <c r="AU133" s="746" t="s">
        <v>28</v>
      </c>
    </row>
    <row r="134" spans="2:65" s="719" customFormat="1" ht="24" customHeight="1">
      <c r="B134" s="718"/>
      <c r="C134" s="760">
        <v>33</v>
      </c>
      <c r="D134" s="760" t="s">
        <v>44</v>
      </c>
      <c r="E134" s="761" t="s">
        <v>1249</v>
      </c>
      <c r="F134" s="762" t="s">
        <v>1491</v>
      </c>
      <c r="G134" s="763" t="s">
        <v>143</v>
      </c>
      <c r="H134" s="764">
        <v>1</v>
      </c>
      <c r="I134" s="777"/>
      <c r="J134" s="766">
        <f>ROUND(I134*H134,2)</f>
        <v>0</v>
      </c>
      <c r="K134" s="762"/>
      <c r="L134" s="718"/>
      <c r="M134" s="767"/>
      <c r="N134" s="768" t="s">
        <v>17</v>
      </c>
      <c r="O134" s="769">
        <v>0</v>
      </c>
      <c r="P134" s="769">
        <f>O134*H134</f>
        <v>0</v>
      </c>
      <c r="Q134" s="769">
        <v>0</v>
      </c>
      <c r="R134" s="769">
        <f>Q134*H134</f>
        <v>0</v>
      </c>
      <c r="S134" s="769">
        <v>0</v>
      </c>
      <c r="T134" s="770">
        <f>S134*H134</f>
        <v>0</v>
      </c>
      <c r="AR134" s="746" t="s">
        <v>45</v>
      </c>
      <c r="AT134" s="746" t="s">
        <v>44</v>
      </c>
      <c r="AU134" s="746" t="s">
        <v>28</v>
      </c>
      <c r="AY134" s="746" t="s">
        <v>43</v>
      </c>
      <c r="BE134" s="771">
        <f>IF(N134="základní",J134,0)</f>
        <v>0</v>
      </c>
      <c r="BF134" s="771">
        <f>IF(N134="snížená",J134,0)</f>
        <v>0</v>
      </c>
      <c r="BG134" s="771">
        <f>IF(N134="zákl. přenesená",J134,0)</f>
        <v>0</v>
      </c>
      <c r="BH134" s="771">
        <f>IF(N134="sníž. přenesená",J134,0)</f>
        <v>0</v>
      </c>
      <c r="BI134" s="771">
        <f>IF(N134="nulová",J134,0)</f>
        <v>0</v>
      </c>
      <c r="BJ134" s="746" t="s">
        <v>28</v>
      </c>
      <c r="BK134" s="771">
        <f>ROUND(I134*H134,2)</f>
        <v>0</v>
      </c>
      <c r="BL134" s="746" t="s">
        <v>45</v>
      </c>
      <c r="BM134" s="746" t="s">
        <v>1821</v>
      </c>
    </row>
    <row r="135" spans="2:65" s="719" customFormat="1" ht="27">
      <c r="B135" s="718"/>
      <c r="D135" s="772" t="s">
        <v>1118</v>
      </c>
      <c r="F135" s="773" t="s">
        <v>1822</v>
      </c>
      <c r="I135" s="774"/>
      <c r="L135" s="718"/>
      <c r="M135" s="775"/>
      <c r="N135" s="725"/>
      <c r="O135" s="725"/>
      <c r="P135" s="725"/>
      <c r="Q135" s="725"/>
      <c r="R135" s="725"/>
      <c r="S135" s="725"/>
      <c r="T135" s="776"/>
      <c r="AT135" s="746" t="s">
        <v>1118</v>
      </c>
      <c r="AU135" s="746" t="s">
        <v>28</v>
      </c>
    </row>
    <row r="136" spans="2:65" s="719" customFormat="1" ht="23.25" customHeight="1">
      <c r="B136" s="718"/>
      <c r="C136" s="760">
        <v>34</v>
      </c>
      <c r="D136" s="760" t="s">
        <v>44</v>
      </c>
      <c r="E136" s="761" t="s">
        <v>1252</v>
      </c>
      <c r="F136" s="762" t="s">
        <v>1492</v>
      </c>
      <c r="G136" s="763" t="s">
        <v>143</v>
      </c>
      <c r="H136" s="764">
        <v>1</v>
      </c>
      <c r="I136" s="777"/>
      <c r="J136" s="766">
        <f>ROUND(I136*H136,2)</f>
        <v>0</v>
      </c>
      <c r="K136" s="762"/>
      <c r="L136" s="718"/>
      <c r="M136" s="767"/>
      <c r="N136" s="768" t="s">
        <v>17</v>
      </c>
      <c r="O136" s="769">
        <v>0</v>
      </c>
      <c r="P136" s="769">
        <f>O136*H136</f>
        <v>0</v>
      </c>
      <c r="Q136" s="769">
        <v>0</v>
      </c>
      <c r="R136" s="769">
        <f>Q136*H136</f>
        <v>0</v>
      </c>
      <c r="S136" s="769">
        <v>0</v>
      </c>
      <c r="T136" s="770">
        <f>S136*H136</f>
        <v>0</v>
      </c>
      <c r="AR136" s="746" t="s">
        <v>45</v>
      </c>
      <c r="AT136" s="746" t="s">
        <v>44</v>
      </c>
      <c r="AU136" s="746" t="s">
        <v>28</v>
      </c>
      <c r="AY136" s="746" t="s">
        <v>43</v>
      </c>
      <c r="BE136" s="771">
        <f>IF(N136="základní",J136,0)</f>
        <v>0</v>
      </c>
      <c r="BF136" s="771">
        <f>IF(N136="snížená",J136,0)</f>
        <v>0</v>
      </c>
      <c r="BG136" s="771">
        <f>IF(N136="zákl. přenesená",J136,0)</f>
        <v>0</v>
      </c>
      <c r="BH136" s="771">
        <f>IF(N136="sníž. přenesená",J136,0)</f>
        <v>0</v>
      </c>
      <c r="BI136" s="771">
        <f>IF(N136="nulová",J136,0)</f>
        <v>0</v>
      </c>
      <c r="BJ136" s="746" t="s">
        <v>28</v>
      </c>
      <c r="BK136" s="771">
        <f>ROUND(I136*H136,2)</f>
        <v>0</v>
      </c>
      <c r="BL136" s="746" t="s">
        <v>45</v>
      </c>
      <c r="BM136" s="746" t="s">
        <v>1819</v>
      </c>
    </row>
    <row r="137" spans="2:65" s="719" customFormat="1" ht="27">
      <c r="B137" s="718"/>
      <c r="D137" s="772" t="s">
        <v>1118</v>
      </c>
      <c r="F137" s="773" t="s">
        <v>1820</v>
      </c>
      <c r="I137" s="774"/>
      <c r="L137" s="718"/>
      <c r="M137" s="775"/>
      <c r="N137" s="725"/>
      <c r="O137" s="725"/>
      <c r="P137" s="725"/>
      <c r="Q137" s="725"/>
      <c r="R137" s="725"/>
      <c r="S137" s="725"/>
      <c r="T137" s="776"/>
      <c r="AT137" s="746" t="s">
        <v>1118</v>
      </c>
      <c r="AU137" s="746" t="s">
        <v>28</v>
      </c>
    </row>
    <row r="138" spans="2:65" s="719" customFormat="1" ht="24" customHeight="1">
      <c r="B138" s="718"/>
      <c r="C138" s="760">
        <v>35</v>
      </c>
      <c r="D138" s="760" t="s">
        <v>44</v>
      </c>
      <c r="E138" s="761" t="s">
        <v>1255</v>
      </c>
      <c r="F138" s="762" t="s">
        <v>1493</v>
      </c>
      <c r="G138" s="763" t="s">
        <v>143</v>
      </c>
      <c r="H138" s="764">
        <v>1</v>
      </c>
      <c r="I138" s="777"/>
      <c r="J138" s="766">
        <f>ROUND(I138*H138,2)</f>
        <v>0</v>
      </c>
      <c r="K138" s="762"/>
      <c r="L138" s="718"/>
      <c r="M138" s="767"/>
      <c r="N138" s="768" t="s">
        <v>17</v>
      </c>
      <c r="O138" s="769">
        <v>0</v>
      </c>
      <c r="P138" s="769">
        <f>O138*H138</f>
        <v>0</v>
      </c>
      <c r="Q138" s="769">
        <v>0</v>
      </c>
      <c r="R138" s="769">
        <f>Q138*H138</f>
        <v>0</v>
      </c>
      <c r="S138" s="769">
        <v>0</v>
      </c>
      <c r="T138" s="770">
        <f>S138*H138</f>
        <v>0</v>
      </c>
      <c r="AR138" s="746" t="s">
        <v>45</v>
      </c>
      <c r="AT138" s="746" t="s">
        <v>44</v>
      </c>
      <c r="AU138" s="746" t="s">
        <v>28</v>
      </c>
      <c r="AY138" s="746" t="s">
        <v>43</v>
      </c>
      <c r="BE138" s="771">
        <f>IF(N138="základní",J138,0)</f>
        <v>0</v>
      </c>
      <c r="BF138" s="771">
        <f>IF(N138="snížená",J138,0)</f>
        <v>0</v>
      </c>
      <c r="BG138" s="771">
        <f>IF(N138="zákl. přenesená",J138,0)</f>
        <v>0</v>
      </c>
      <c r="BH138" s="771">
        <f>IF(N138="sníž. přenesená",J138,0)</f>
        <v>0</v>
      </c>
      <c r="BI138" s="771">
        <f>IF(N138="nulová",J138,0)</f>
        <v>0</v>
      </c>
      <c r="BJ138" s="746" t="s">
        <v>28</v>
      </c>
      <c r="BK138" s="771">
        <f>ROUND(I138*H138,2)</f>
        <v>0</v>
      </c>
      <c r="BL138" s="746" t="s">
        <v>45</v>
      </c>
      <c r="BM138" s="746" t="s">
        <v>1821</v>
      </c>
    </row>
    <row r="139" spans="2:65" s="719" customFormat="1" ht="27">
      <c r="B139" s="718"/>
      <c r="D139" s="772" t="s">
        <v>1118</v>
      </c>
      <c r="F139" s="773" t="s">
        <v>1822</v>
      </c>
      <c r="I139" s="774"/>
      <c r="L139" s="718"/>
      <c r="M139" s="775"/>
      <c r="N139" s="725"/>
      <c r="O139" s="725"/>
      <c r="P139" s="725"/>
      <c r="Q139" s="725"/>
      <c r="R139" s="725"/>
      <c r="S139" s="725"/>
      <c r="T139" s="776"/>
      <c r="AT139" s="746" t="s">
        <v>1118</v>
      </c>
      <c r="AU139" s="746" t="s">
        <v>28</v>
      </c>
    </row>
    <row r="140" spans="2:65" s="719" customFormat="1" ht="23.25" customHeight="1">
      <c r="B140" s="718"/>
      <c r="C140" s="778">
        <v>36</v>
      </c>
      <c r="D140" s="778" t="s">
        <v>44</v>
      </c>
      <c r="E140" s="779" t="s">
        <v>1258</v>
      </c>
      <c r="F140" s="780" t="s">
        <v>1823</v>
      </c>
      <c r="G140" s="781" t="s">
        <v>143</v>
      </c>
      <c r="H140" s="782">
        <v>-2</v>
      </c>
      <c r="I140" s="785"/>
      <c r="J140" s="784">
        <f>ROUND(I140*H140,2)</f>
        <v>0</v>
      </c>
      <c r="K140" s="762"/>
      <c r="L140" s="718"/>
      <c r="M140" s="767"/>
      <c r="N140" s="768" t="s">
        <v>17</v>
      </c>
      <c r="O140" s="769">
        <v>0</v>
      </c>
      <c r="P140" s="769">
        <f>O140*H140</f>
        <v>0</v>
      </c>
      <c r="Q140" s="769">
        <v>0</v>
      </c>
      <c r="R140" s="769">
        <f>Q140*H140</f>
        <v>0</v>
      </c>
      <c r="S140" s="769">
        <v>0</v>
      </c>
      <c r="T140" s="770">
        <f>S140*H140</f>
        <v>0</v>
      </c>
      <c r="AR140" s="746" t="s">
        <v>45</v>
      </c>
      <c r="AT140" s="746" t="s">
        <v>44</v>
      </c>
      <c r="AU140" s="746" t="s">
        <v>28</v>
      </c>
      <c r="AY140" s="746" t="s">
        <v>43</v>
      </c>
      <c r="BE140" s="771">
        <f>IF(N140="základní",J140,0)</f>
        <v>0</v>
      </c>
      <c r="BF140" s="771">
        <f>IF(N140="snížená",J140,0)</f>
        <v>0</v>
      </c>
      <c r="BG140" s="771">
        <f>IF(N140="zákl. přenesená",J140,0)</f>
        <v>0</v>
      </c>
      <c r="BH140" s="771">
        <f>IF(N140="sníž. přenesená",J140,0)</f>
        <v>0</v>
      </c>
      <c r="BI140" s="771">
        <f>IF(N140="nulová",J140,0)</f>
        <v>0</v>
      </c>
      <c r="BJ140" s="746" t="s">
        <v>28</v>
      </c>
      <c r="BK140" s="771">
        <f>ROUND(I140*H140,2)</f>
        <v>0</v>
      </c>
      <c r="BL140" s="746" t="s">
        <v>45</v>
      </c>
      <c r="BM140" s="746" t="s">
        <v>1819</v>
      </c>
    </row>
    <row r="141" spans="2:65" s="719" customFormat="1" ht="27">
      <c r="B141" s="718"/>
      <c r="D141" s="772" t="s">
        <v>1118</v>
      </c>
      <c r="F141" s="773" t="s">
        <v>1824</v>
      </c>
      <c r="I141" s="774"/>
      <c r="L141" s="718"/>
      <c r="M141" s="775"/>
      <c r="N141" s="725"/>
      <c r="O141" s="725"/>
      <c r="P141" s="725"/>
      <c r="Q141" s="725"/>
      <c r="R141" s="725"/>
      <c r="S141" s="725"/>
      <c r="T141" s="776"/>
      <c r="AT141" s="746" t="s">
        <v>1118</v>
      </c>
      <c r="AU141" s="746" t="s">
        <v>28</v>
      </c>
    </row>
    <row r="142" spans="2:65" s="719" customFormat="1" ht="21.75" customHeight="1">
      <c r="B142" s="718"/>
      <c r="C142" s="778">
        <v>37</v>
      </c>
      <c r="D142" s="778" t="s">
        <v>44</v>
      </c>
      <c r="E142" s="779" t="s">
        <v>1261</v>
      </c>
      <c r="F142" s="780" t="s">
        <v>1825</v>
      </c>
      <c r="G142" s="781" t="s">
        <v>143</v>
      </c>
      <c r="H142" s="782">
        <v>-2</v>
      </c>
      <c r="I142" s="785"/>
      <c r="J142" s="784">
        <f>ROUND(I142*H142,2)</f>
        <v>0</v>
      </c>
      <c r="K142" s="762"/>
      <c r="L142" s="718"/>
      <c r="M142" s="767"/>
      <c r="N142" s="768" t="s">
        <v>17</v>
      </c>
      <c r="O142" s="769">
        <v>0</v>
      </c>
      <c r="P142" s="769">
        <f>O142*H142</f>
        <v>0</v>
      </c>
      <c r="Q142" s="769">
        <v>0</v>
      </c>
      <c r="R142" s="769">
        <f>Q142*H142</f>
        <v>0</v>
      </c>
      <c r="S142" s="769">
        <v>0</v>
      </c>
      <c r="T142" s="770">
        <f>S142*H142</f>
        <v>0</v>
      </c>
      <c r="AR142" s="746" t="s">
        <v>45</v>
      </c>
      <c r="AT142" s="746" t="s">
        <v>44</v>
      </c>
      <c r="AU142" s="746" t="s">
        <v>28</v>
      </c>
      <c r="AY142" s="746" t="s">
        <v>43</v>
      </c>
      <c r="BE142" s="771">
        <f>IF(N142="základní",J142,0)</f>
        <v>0</v>
      </c>
      <c r="BF142" s="771">
        <f>IF(N142="snížená",J142,0)</f>
        <v>0</v>
      </c>
      <c r="BG142" s="771">
        <f>IF(N142="zákl. přenesená",J142,0)</f>
        <v>0</v>
      </c>
      <c r="BH142" s="771">
        <f>IF(N142="sníž. přenesená",J142,0)</f>
        <v>0</v>
      </c>
      <c r="BI142" s="771">
        <f>IF(N142="nulová",J142,0)</f>
        <v>0</v>
      </c>
      <c r="BJ142" s="746" t="s">
        <v>28</v>
      </c>
      <c r="BK142" s="771">
        <f>ROUND(I142*H142,2)</f>
        <v>0</v>
      </c>
      <c r="BL142" s="746" t="s">
        <v>45</v>
      </c>
      <c r="BM142" s="746" t="s">
        <v>1821</v>
      </c>
    </row>
    <row r="143" spans="2:65" s="719" customFormat="1" ht="27">
      <c r="B143" s="718"/>
      <c r="D143" s="772" t="s">
        <v>1118</v>
      </c>
      <c r="F143" s="773" t="s">
        <v>1826</v>
      </c>
      <c r="I143" s="774"/>
      <c r="L143" s="718"/>
      <c r="M143" s="775"/>
      <c r="N143" s="725"/>
      <c r="O143" s="725"/>
      <c r="P143" s="725"/>
      <c r="Q143" s="725"/>
      <c r="R143" s="725"/>
      <c r="S143" s="725"/>
      <c r="T143" s="776"/>
      <c r="AT143" s="746" t="s">
        <v>1118</v>
      </c>
      <c r="AU143" s="746" t="s">
        <v>28</v>
      </c>
    </row>
    <row r="144" spans="2:65" s="719" customFormat="1" ht="23.25" customHeight="1">
      <c r="B144" s="718"/>
      <c r="C144" s="760">
        <v>38</v>
      </c>
      <c r="D144" s="760" t="s">
        <v>44</v>
      </c>
      <c r="E144" s="761" t="s">
        <v>1262</v>
      </c>
      <c r="F144" s="762" t="s">
        <v>1494</v>
      </c>
      <c r="G144" s="763" t="s">
        <v>143</v>
      </c>
      <c r="H144" s="764">
        <v>2</v>
      </c>
      <c r="I144" s="777"/>
      <c r="J144" s="766">
        <f>ROUND(I144*H144,2)</f>
        <v>0</v>
      </c>
      <c r="K144" s="762"/>
      <c r="L144" s="718"/>
      <c r="M144" s="767"/>
      <c r="N144" s="768" t="s">
        <v>17</v>
      </c>
      <c r="O144" s="769">
        <v>0</v>
      </c>
      <c r="P144" s="769">
        <f>O144*H144</f>
        <v>0</v>
      </c>
      <c r="Q144" s="769">
        <v>0</v>
      </c>
      <c r="R144" s="769">
        <f>Q144*H144</f>
        <v>0</v>
      </c>
      <c r="S144" s="769">
        <v>0</v>
      </c>
      <c r="T144" s="770">
        <f>S144*H144</f>
        <v>0</v>
      </c>
      <c r="AR144" s="746" t="s">
        <v>45</v>
      </c>
      <c r="AT144" s="746" t="s">
        <v>44</v>
      </c>
      <c r="AU144" s="746" t="s">
        <v>28</v>
      </c>
      <c r="AY144" s="746" t="s">
        <v>43</v>
      </c>
      <c r="BE144" s="771">
        <f>IF(N144="základní",J144,0)</f>
        <v>0</v>
      </c>
      <c r="BF144" s="771">
        <f>IF(N144="snížená",J144,0)</f>
        <v>0</v>
      </c>
      <c r="BG144" s="771">
        <f>IF(N144="zákl. přenesená",J144,0)</f>
        <v>0</v>
      </c>
      <c r="BH144" s="771">
        <f>IF(N144="sníž. přenesená",J144,0)</f>
        <v>0</v>
      </c>
      <c r="BI144" s="771">
        <f>IF(N144="nulová",J144,0)</f>
        <v>0</v>
      </c>
      <c r="BJ144" s="746" t="s">
        <v>28</v>
      </c>
      <c r="BK144" s="771">
        <f>ROUND(I144*H144,2)</f>
        <v>0</v>
      </c>
      <c r="BL144" s="746" t="s">
        <v>45</v>
      </c>
      <c r="BM144" s="746" t="s">
        <v>1819</v>
      </c>
    </row>
    <row r="145" spans="2:65" s="719" customFormat="1" ht="27">
      <c r="B145" s="718"/>
      <c r="D145" s="772" t="s">
        <v>1118</v>
      </c>
      <c r="F145" s="773" t="s">
        <v>1824</v>
      </c>
      <c r="I145" s="774"/>
      <c r="L145" s="718"/>
      <c r="M145" s="775"/>
      <c r="N145" s="725"/>
      <c r="O145" s="725"/>
      <c r="P145" s="725"/>
      <c r="Q145" s="725"/>
      <c r="R145" s="725"/>
      <c r="S145" s="725"/>
      <c r="T145" s="776"/>
      <c r="AT145" s="746" t="s">
        <v>1118</v>
      </c>
      <c r="AU145" s="746" t="s">
        <v>28</v>
      </c>
    </row>
    <row r="146" spans="2:65" s="719" customFormat="1" ht="21.75" customHeight="1">
      <c r="B146" s="718"/>
      <c r="C146" s="760">
        <v>39</v>
      </c>
      <c r="D146" s="760" t="s">
        <v>44</v>
      </c>
      <c r="E146" s="761" t="s">
        <v>1263</v>
      </c>
      <c r="F146" s="762" t="s">
        <v>1495</v>
      </c>
      <c r="G146" s="763" t="s">
        <v>143</v>
      </c>
      <c r="H146" s="764">
        <v>2</v>
      </c>
      <c r="I146" s="777"/>
      <c r="J146" s="766">
        <f>ROUND(I146*H146,2)</f>
        <v>0</v>
      </c>
      <c r="K146" s="762"/>
      <c r="L146" s="718"/>
      <c r="M146" s="767"/>
      <c r="N146" s="768" t="s">
        <v>17</v>
      </c>
      <c r="O146" s="769">
        <v>0</v>
      </c>
      <c r="P146" s="769">
        <f>O146*H146</f>
        <v>0</v>
      </c>
      <c r="Q146" s="769">
        <v>0</v>
      </c>
      <c r="R146" s="769">
        <f>Q146*H146</f>
        <v>0</v>
      </c>
      <c r="S146" s="769">
        <v>0</v>
      </c>
      <c r="T146" s="770">
        <f>S146*H146</f>
        <v>0</v>
      </c>
      <c r="AR146" s="746" t="s">
        <v>45</v>
      </c>
      <c r="AT146" s="746" t="s">
        <v>44</v>
      </c>
      <c r="AU146" s="746" t="s">
        <v>28</v>
      </c>
      <c r="AY146" s="746" t="s">
        <v>43</v>
      </c>
      <c r="BE146" s="771">
        <f>IF(N146="základní",J146,0)</f>
        <v>0</v>
      </c>
      <c r="BF146" s="771">
        <f>IF(N146="snížená",J146,0)</f>
        <v>0</v>
      </c>
      <c r="BG146" s="771">
        <f>IF(N146="zákl. přenesená",J146,0)</f>
        <v>0</v>
      </c>
      <c r="BH146" s="771">
        <f>IF(N146="sníž. přenesená",J146,0)</f>
        <v>0</v>
      </c>
      <c r="BI146" s="771">
        <f>IF(N146="nulová",J146,0)</f>
        <v>0</v>
      </c>
      <c r="BJ146" s="746" t="s">
        <v>28</v>
      </c>
      <c r="BK146" s="771">
        <f>ROUND(I146*H146,2)</f>
        <v>0</v>
      </c>
      <c r="BL146" s="746" t="s">
        <v>45</v>
      </c>
      <c r="BM146" s="746" t="s">
        <v>1821</v>
      </c>
    </row>
    <row r="147" spans="2:65" s="719" customFormat="1" ht="27">
      <c r="B147" s="718"/>
      <c r="D147" s="772" t="s">
        <v>1118</v>
      </c>
      <c r="F147" s="773" t="s">
        <v>1826</v>
      </c>
      <c r="I147" s="774"/>
      <c r="L147" s="718"/>
      <c r="M147" s="775"/>
      <c r="N147" s="725"/>
      <c r="O147" s="725"/>
      <c r="P147" s="725"/>
      <c r="Q147" s="725"/>
      <c r="R147" s="725"/>
      <c r="S147" s="725"/>
      <c r="T147" s="776"/>
      <c r="AT147" s="746" t="s">
        <v>1118</v>
      </c>
      <c r="AU147" s="746" t="s">
        <v>28</v>
      </c>
    </row>
    <row r="148" spans="2:65" s="719" customFormat="1" ht="23.25" customHeight="1">
      <c r="B148" s="718"/>
      <c r="C148" s="760">
        <v>40</v>
      </c>
      <c r="D148" s="760" t="s">
        <v>44</v>
      </c>
      <c r="E148" s="761" t="s">
        <v>1266</v>
      </c>
      <c r="F148" s="762" t="s">
        <v>1496</v>
      </c>
      <c r="G148" s="763" t="s">
        <v>143</v>
      </c>
      <c r="H148" s="764">
        <v>2</v>
      </c>
      <c r="I148" s="777"/>
      <c r="J148" s="766">
        <f>ROUND(I148*H148,2)</f>
        <v>0</v>
      </c>
      <c r="K148" s="762"/>
      <c r="L148" s="718"/>
      <c r="M148" s="767"/>
      <c r="N148" s="768" t="s">
        <v>17</v>
      </c>
      <c r="O148" s="769">
        <v>0</v>
      </c>
      <c r="P148" s="769">
        <f>O148*H148</f>
        <v>0</v>
      </c>
      <c r="Q148" s="769">
        <v>0</v>
      </c>
      <c r="R148" s="769">
        <f>Q148*H148</f>
        <v>0</v>
      </c>
      <c r="S148" s="769">
        <v>0</v>
      </c>
      <c r="T148" s="770">
        <f>S148*H148</f>
        <v>0</v>
      </c>
      <c r="AR148" s="746" t="s">
        <v>45</v>
      </c>
      <c r="AT148" s="746" t="s">
        <v>44</v>
      </c>
      <c r="AU148" s="746" t="s">
        <v>28</v>
      </c>
      <c r="AY148" s="746" t="s">
        <v>43</v>
      </c>
      <c r="BE148" s="771">
        <f>IF(N148="základní",J148,0)</f>
        <v>0</v>
      </c>
      <c r="BF148" s="771">
        <f>IF(N148="snížená",J148,0)</f>
        <v>0</v>
      </c>
      <c r="BG148" s="771">
        <f>IF(N148="zákl. přenesená",J148,0)</f>
        <v>0</v>
      </c>
      <c r="BH148" s="771">
        <f>IF(N148="sníž. přenesená",J148,0)</f>
        <v>0</v>
      </c>
      <c r="BI148" s="771">
        <f>IF(N148="nulová",J148,0)</f>
        <v>0</v>
      </c>
      <c r="BJ148" s="746" t="s">
        <v>28</v>
      </c>
      <c r="BK148" s="771">
        <f>ROUND(I148*H148,2)</f>
        <v>0</v>
      </c>
      <c r="BL148" s="746" t="s">
        <v>45</v>
      </c>
      <c r="BM148" s="746" t="s">
        <v>1819</v>
      </c>
    </row>
    <row r="149" spans="2:65" s="719" customFormat="1" ht="27">
      <c r="B149" s="718"/>
      <c r="D149" s="772" t="s">
        <v>1118</v>
      </c>
      <c r="F149" s="773" t="s">
        <v>1824</v>
      </c>
      <c r="I149" s="774"/>
      <c r="L149" s="718"/>
      <c r="M149" s="775"/>
      <c r="N149" s="725"/>
      <c r="O149" s="725"/>
      <c r="P149" s="725"/>
      <c r="Q149" s="725"/>
      <c r="R149" s="725"/>
      <c r="S149" s="725"/>
      <c r="T149" s="776"/>
      <c r="AT149" s="746" t="s">
        <v>1118</v>
      </c>
      <c r="AU149" s="746" t="s">
        <v>28</v>
      </c>
    </row>
    <row r="150" spans="2:65" s="719" customFormat="1" ht="21.75" customHeight="1">
      <c r="B150" s="718"/>
      <c r="C150" s="760">
        <v>41</v>
      </c>
      <c r="D150" s="760" t="s">
        <v>44</v>
      </c>
      <c r="E150" s="761" t="s">
        <v>1269</v>
      </c>
      <c r="F150" s="762" t="s">
        <v>1497</v>
      </c>
      <c r="G150" s="763" t="s">
        <v>143</v>
      </c>
      <c r="H150" s="764">
        <v>2</v>
      </c>
      <c r="I150" s="777"/>
      <c r="J150" s="766">
        <f>ROUND(I150*H150,2)</f>
        <v>0</v>
      </c>
      <c r="K150" s="762"/>
      <c r="L150" s="718"/>
      <c r="M150" s="767"/>
      <c r="N150" s="768" t="s">
        <v>17</v>
      </c>
      <c r="O150" s="769">
        <v>0</v>
      </c>
      <c r="P150" s="769">
        <f>O150*H150</f>
        <v>0</v>
      </c>
      <c r="Q150" s="769">
        <v>0</v>
      </c>
      <c r="R150" s="769">
        <f>Q150*H150</f>
        <v>0</v>
      </c>
      <c r="S150" s="769">
        <v>0</v>
      </c>
      <c r="T150" s="770">
        <f>S150*H150</f>
        <v>0</v>
      </c>
      <c r="AR150" s="746" t="s">
        <v>45</v>
      </c>
      <c r="AT150" s="746" t="s">
        <v>44</v>
      </c>
      <c r="AU150" s="746" t="s">
        <v>28</v>
      </c>
      <c r="AY150" s="746" t="s">
        <v>43</v>
      </c>
      <c r="BE150" s="771">
        <f>IF(N150="základní",J150,0)</f>
        <v>0</v>
      </c>
      <c r="BF150" s="771">
        <f>IF(N150="snížená",J150,0)</f>
        <v>0</v>
      </c>
      <c r="BG150" s="771">
        <f>IF(N150="zákl. přenesená",J150,0)</f>
        <v>0</v>
      </c>
      <c r="BH150" s="771">
        <f>IF(N150="sníž. přenesená",J150,0)</f>
        <v>0</v>
      </c>
      <c r="BI150" s="771">
        <f>IF(N150="nulová",J150,0)</f>
        <v>0</v>
      </c>
      <c r="BJ150" s="746" t="s">
        <v>28</v>
      </c>
      <c r="BK150" s="771">
        <f>ROUND(I150*H150,2)</f>
        <v>0</v>
      </c>
      <c r="BL150" s="746" t="s">
        <v>45</v>
      </c>
      <c r="BM150" s="746" t="s">
        <v>1821</v>
      </c>
    </row>
    <row r="151" spans="2:65" s="719" customFormat="1" ht="27">
      <c r="B151" s="718"/>
      <c r="D151" s="772" t="s">
        <v>1118</v>
      </c>
      <c r="F151" s="773" t="s">
        <v>1826</v>
      </c>
      <c r="I151" s="774"/>
      <c r="L151" s="718"/>
      <c r="M151" s="775"/>
      <c r="N151" s="725"/>
      <c r="O151" s="725"/>
      <c r="P151" s="725"/>
      <c r="Q151" s="725"/>
      <c r="R151" s="725"/>
      <c r="S151" s="725"/>
      <c r="T151" s="776"/>
      <c r="AT151" s="746" t="s">
        <v>1118</v>
      </c>
      <c r="AU151" s="746" t="s">
        <v>28</v>
      </c>
    </row>
    <row r="152" spans="2:65" s="719" customFormat="1" ht="23.25" customHeight="1">
      <c r="B152" s="718"/>
      <c r="C152" s="760">
        <v>42</v>
      </c>
      <c r="D152" s="760" t="s">
        <v>44</v>
      </c>
      <c r="E152" s="761" t="s">
        <v>1272</v>
      </c>
      <c r="F152" s="762" t="s">
        <v>1498</v>
      </c>
      <c r="G152" s="763" t="s">
        <v>143</v>
      </c>
      <c r="H152" s="764">
        <v>2</v>
      </c>
      <c r="I152" s="777"/>
      <c r="J152" s="766">
        <f>ROUND(I152*H152,2)</f>
        <v>0</v>
      </c>
      <c r="K152" s="762"/>
      <c r="L152" s="718"/>
      <c r="M152" s="767"/>
      <c r="N152" s="768" t="s">
        <v>17</v>
      </c>
      <c r="O152" s="769">
        <v>0</v>
      </c>
      <c r="P152" s="769">
        <f>O152*H152</f>
        <v>0</v>
      </c>
      <c r="Q152" s="769">
        <v>0</v>
      </c>
      <c r="R152" s="769">
        <f>Q152*H152</f>
        <v>0</v>
      </c>
      <c r="S152" s="769">
        <v>0</v>
      </c>
      <c r="T152" s="770">
        <f>S152*H152</f>
        <v>0</v>
      </c>
      <c r="AR152" s="746" t="s">
        <v>45</v>
      </c>
      <c r="AT152" s="746" t="s">
        <v>44</v>
      </c>
      <c r="AU152" s="746" t="s">
        <v>28</v>
      </c>
      <c r="AY152" s="746" t="s">
        <v>43</v>
      </c>
      <c r="BE152" s="771">
        <f>IF(N152="základní",J152,0)</f>
        <v>0</v>
      </c>
      <c r="BF152" s="771">
        <f>IF(N152="snížená",J152,0)</f>
        <v>0</v>
      </c>
      <c r="BG152" s="771">
        <f>IF(N152="zákl. přenesená",J152,0)</f>
        <v>0</v>
      </c>
      <c r="BH152" s="771">
        <f>IF(N152="sníž. přenesená",J152,0)</f>
        <v>0</v>
      </c>
      <c r="BI152" s="771">
        <f>IF(N152="nulová",J152,0)</f>
        <v>0</v>
      </c>
      <c r="BJ152" s="746" t="s">
        <v>28</v>
      </c>
      <c r="BK152" s="771">
        <f>ROUND(I152*H152,2)</f>
        <v>0</v>
      </c>
      <c r="BL152" s="746" t="s">
        <v>45</v>
      </c>
      <c r="BM152" s="746" t="s">
        <v>1819</v>
      </c>
    </row>
    <row r="153" spans="2:65" s="719" customFormat="1" ht="27">
      <c r="B153" s="718"/>
      <c r="D153" s="772" t="s">
        <v>1118</v>
      </c>
      <c r="F153" s="773" t="s">
        <v>1824</v>
      </c>
      <c r="I153" s="774"/>
      <c r="L153" s="718"/>
      <c r="M153" s="775"/>
      <c r="N153" s="725"/>
      <c r="O153" s="725"/>
      <c r="P153" s="725"/>
      <c r="Q153" s="725"/>
      <c r="R153" s="725"/>
      <c r="S153" s="725"/>
      <c r="T153" s="776"/>
      <c r="AT153" s="746" t="s">
        <v>1118</v>
      </c>
      <c r="AU153" s="746" t="s">
        <v>28</v>
      </c>
    </row>
    <row r="154" spans="2:65" s="719" customFormat="1" ht="21.75" customHeight="1">
      <c r="B154" s="718"/>
      <c r="C154" s="760">
        <v>43</v>
      </c>
      <c r="D154" s="760" t="s">
        <v>44</v>
      </c>
      <c r="E154" s="761" t="s">
        <v>1273</v>
      </c>
      <c r="F154" s="762" t="s">
        <v>1499</v>
      </c>
      <c r="G154" s="763" t="s">
        <v>143</v>
      </c>
      <c r="H154" s="764">
        <v>2</v>
      </c>
      <c r="I154" s="777"/>
      <c r="J154" s="766">
        <f>ROUND(I154*H154,2)</f>
        <v>0</v>
      </c>
      <c r="K154" s="762"/>
      <c r="L154" s="718"/>
      <c r="M154" s="767"/>
      <c r="N154" s="768" t="s">
        <v>17</v>
      </c>
      <c r="O154" s="769">
        <v>0</v>
      </c>
      <c r="P154" s="769">
        <f>O154*H154</f>
        <v>0</v>
      </c>
      <c r="Q154" s="769">
        <v>0</v>
      </c>
      <c r="R154" s="769">
        <f>Q154*H154</f>
        <v>0</v>
      </c>
      <c r="S154" s="769">
        <v>0</v>
      </c>
      <c r="T154" s="770">
        <f>S154*H154</f>
        <v>0</v>
      </c>
      <c r="AR154" s="746" t="s">
        <v>45</v>
      </c>
      <c r="AT154" s="746" t="s">
        <v>44</v>
      </c>
      <c r="AU154" s="746" t="s">
        <v>28</v>
      </c>
      <c r="AY154" s="746" t="s">
        <v>43</v>
      </c>
      <c r="BE154" s="771">
        <f>IF(N154="základní",J154,0)</f>
        <v>0</v>
      </c>
      <c r="BF154" s="771">
        <f>IF(N154="snížená",J154,0)</f>
        <v>0</v>
      </c>
      <c r="BG154" s="771">
        <f>IF(N154="zákl. přenesená",J154,0)</f>
        <v>0</v>
      </c>
      <c r="BH154" s="771">
        <f>IF(N154="sníž. přenesená",J154,0)</f>
        <v>0</v>
      </c>
      <c r="BI154" s="771">
        <f>IF(N154="nulová",J154,0)</f>
        <v>0</v>
      </c>
      <c r="BJ154" s="746" t="s">
        <v>28</v>
      </c>
      <c r="BK154" s="771">
        <f>ROUND(I154*H154,2)</f>
        <v>0</v>
      </c>
      <c r="BL154" s="746" t="s">
        <v>45</v>
      </c>
      <c r="BM154" s="746" t="s">
        <v>1821</v>
      </c>
    </row>
    <row r="155" spans="2:65" s="719" customFormat="1" ht="27">
      <c r="B155" s="718"/>
      <c r="D155" s="772" t="s">
        <v>1118</v>
      </c>
      <c r="F155" s="773" t="s">
        <v>1826</v>
      </c>
      <c r="I155" s="774"/>
      <c r="L155" s="718"/>
      <c r="M155" s="775"/>
      <c r="N155" s="725"/>
      <c r="O155" s="725"/>
      <c r="P155" s="725"/>
      <c r="Q155" s="725"/>
      <c r="R155" s="725"/>
      <c r="S155" s="725"/>
      <c r="T155" s="776"/>
      <c r="AT155" s="746" t="s">
        <v>1118</v>
      </c>
      <c r="AU155" s="746" t="s">
        <v>28</v>
      </c>
    </row>
    <row r="156" spans="2:65" s="749" customFormat="1" ht="37.35" customHeight="1">
      <c r="B156" s="748"/>
      <c r="D156" s="750" t="s">
        <v>26</v>
      </c>
      <c r="E156" s="751" t="s">
        <v>46</v>
      </c>
      <c r="F156" s="751" t="s">
        <v>1500</v>
      </c>
      <c r="I156" s="786"/>
      <c r="J156" s="752">
        <f>SUM(J157:J313)</f>
        <v>0</v>
      </c>
      <c r="L156" s="748"/>
      <c r="M156" s="753"/>
      <c r="N156" s="754"/>
      <c r="O156" s="754"/>
      <c r="P156" s="755">
        <f>SUM(P161:P314)</f>
        <v>0</v>
      </c>
      <c r="Q156" s="754"/>
      <c r="R156" s="755">
        <f>SUM(R161:R314)</f>
        <v>0</v>
      </c>
      <c r="S156" s="754"/>
      <c r="T156" s="756">
        <f>SUM(T161:T314)</f>
        <v>0</v>
      </c>
      <c r="AR156" s="757" t="s">
        <v>28</v>
      </c>
      <c r="AT156" s="758" t="s">
        <v>26</v>
      </c>
      <c r="AU156" s="758" t="s">
        <v>27</v>
      </c>
      <c r="AY156" s="757" t="s">
        <v>43</v>
      </c>
      <c r="BK156" s="759">
        <f>SUM(BK161:BK314)</f>
        <v>0</v>
      </c>
    </row>
    <row r="157" spans="2:65" s="719" customFormat="1" ht="31.5" customHeight="1">
      <c r="B157" s="718"/>
      <c r="C157" s="760">
        <v>44</v>
      </c>
      <c r="D157" s="760" t="s">
        <v>44</v>
      </c>
      <c r="E157" s="761" t="s">
        <v>1279</v>
      </c>
      <c r="F157" s="762" t="s">
        <v>1501</v>
      </c>
      <c r="G157" s="763" t="s">
        <v>143</v>
      </c>
      <c r="H157" s="764">
        <v>1</v>
      </c>
      <c r="I157" s="777"/>
      <c r="J157" s="766">
        <f>ROUND(I157*H157,2)</f>
        <v>0</v>
      </c>
      <c r="K157" s="762"/>
      <c r="L157" s="718"/>
      <c r="M157" s="767"/>
      <c r="N157" s="768" t="s">
        <v>17</v>
      </c>
      <c r="O157" s="769">
        <v>0</v>
      </c>
      <c r="P157" s="769">
        <f>O157*H157</f>
        <v>0</v>
      </c>
      <c r="Q157" s="769">
        <v>0</v>
      </c>
      <c r="R157" s="769">
        <f>Q157*H157</f>
        <v>0</v>
      </c>
      <c r="S157" s="769">
        <v>0</v>
      </c>
      <c r="T157" s="770">
        <f>S157*H157</f>
        <v>0</v>
      </c>
      <c r="AR157" s="746" t="s">
        <v>45</v>
      </c>
      <c r="AT157" s="746" t="s">
        <v>44</v>
      </c>
      <c r="AU157" s="746" t="s">
        <v>28</v>
      </c>
      <c r="AY157" s="746" t="s">
        <v>43</v>
      </c>
      <c r="BE157" s="771">
        <f>IF(N157="základní",J157,0)</f>
        <v>0</v>
      </c>
      <c r="BF157" s="771">
        <f>IF(N157="snížená",J157,0)</f>
        <v>0</v>
      </c>
      <c r="BG157" s="771">
        <f>IF(N157="zákl. přenesená",J157,0)</f>
        <v>0</v>
      </c>
      <c r="BH157" s="771">
        <f>IF(N157="sníž. přenesená",J157,0)</f>
        <v>0</v>
      </c>
      <c r="BI157" s="771">
        <f>IF(N157="nulová",J157,0)</f>
        <v>0</v>
      </c>
      <c r="BJ157" s="746" t="s">
        <v>28</v>
      </c>
      <c r="BK157" s="771">
        <f>ROUND(I157*H157,2)</f>
        <v>0</v>
      </c>
      <c r="BL157" s="746" t="s">
        <v>45</v>
      </c>
      <c r="BM157" s="746" t="s">
        <v>1827</v>
      </c>
    </row>
    <row r="158" spans="2:65" s="719" customFormat="1" ht="40.5">
      <c r="B158" s="718"/>
      <c r="D158" s="772" t="s">
        <v>1118</v>
      </c>
      <c r="F158" s="773" t="s">
        <v>1828</v>
      </c>
      <c r="I158" s="774"/>
      <c r="L158" s="718"/>
      <c r="M158" s="775"/>
      <c r="N158" s="725"/>
      <c r="O158" s="725"/>
      <c r="P158" s="725"/>
      <c r="Q158" s="725"/>
      <c r="R158" s="725"/>
      <c r="S158" s="725"/>
      <c r="T158" s="776"/>
      <c r="AT158" s="746" t="s">
        <v>1118</v>
      </c>
      <c r="AU158" s="746" t="s">
        <v>28</v>
      </c>
    </row>
    <row r="159" spans="2:65" s="719" customFormat="1" ht="31.5" customHeight="1">
      <c r="B159" s="718"/>
      <c r="C159" s="760">
        <v>45</v>
      </c>
      <c r="D159" s="760" t="s">
        <v>44</v>
      </c>
      <c r="E159" s="761" t="s">
        <v>1281</v>
      </c>
      <c r="F159" s="762" t="s">
        <v>1502</v>
      </c>
      <c r="G159" s="763" t="s">
        <v>143</v>
      </c>
      <c r="H159" s="764">
        <v>1</v>
      </c>
      <c r="I159" s="777"/>
      <c r="J159" s="766">
        <f>ROUND(I159*H159,2)</f>
        <v>0</v>
      </c>
      <c r="K159" s="762"/>
      <c r="L159" s="718"/>
      <c r="M159" s="767"/>
      <c r="N159" s="768" t="s">
        <v>17</v>
      </c>
      <c r="O159" s="769">
        <v>0</v>
      </c>
      <c r="P159" s="769">
        <f>O159*H159</f>
        <v>0</v>
      </c>
      <c r="Q159" s="769">
        <v>0</v>
      </c>
      <c r="R159" s="769">
        <f>Q159*H159</f>
        <v>0</v>
      </c>
      <c r="S159" s="769">
        <v>0</v>
      </c>
      <c r="T159" s="770">
        <f>S159*H159</f>
        <v>0</v>
      </c>
      <c r="AR159" s="746" t="s">
        <v>45</v>
      </c>
      <c r="AT159" s="746" t="s">
        <v>44</v>
      </c>
      <c r="AU159" s="746" t="s">
        <v>28</v>
      </c>
      <c r="AY159" s="746" t="s">
        <v>43</v>
      </c>
      <c r="BE159" s="771">
        <f>IF(N159="základní",J159,0)</f>
        <v>0</v>
      </c>
      <c r="BF159" s="771">
        <f>IF(N159="snížená",J159,0)</f>
        <v>0</v>
      </c>
      <c r="BG159" s="771">
        <f>IF(N159="zákl. přenesená",J159,0)</f>
        <v>0</v>
      </c>
      <c r="BH159" s="771">
        <f>IF(N159="sníž. přenesená",J159,0)</f>
        <v>0</v>
      </c>
      <c r="BI159" s="771">
        <f>IF(N159="nulová",J159,0)</f>
        <v>0</v>
      </c>
      <c r="BJ159" s="746" t="s">
        <v>28</v>
      </c>
      <c r="BK159" s="771">
        <f>ROUND(I159*H159,2)</f>
        <v>0</v>
      </c>
      <c r="BL159" s="746" t="s">
        <v>45</v>
      </c>
      <c r="BM159" s="746" t="s">
        <v>1829</v>
      </c>
    </row>
    <row r="160" spans="2:65" s="719" customFormat="1" ht="27">
      <c r="B160" s="718"/>
      <c r="D160" s="772" t="s">
        <v>1118</v>
      </c>
      <c r="F160" s="773" t="s">
        <v>1830</v>
      </c>
      <c r="I160" s="774"/>
      <c r="L160" s="718"/>
      <c r="M160" s="775"/>
      <c r="N160" s="725"/>
      <c r="O160" s="725"/>
      <c r="P160" s="725"/>
      <c r="Q160" s="725"/>
      <c r="R160" s="725"/>
      <c r="S160" s="725"/>
      <c r="T160" s="776"/>
      <c r="AT160" s="746" t="s">
        <v>1118</v>
      </c>
      <c r="AU160" s="746" t="s">
        <v>28</v>
      </c>
    </row>
    <row r="161" spans="2:65" s="719" customFormat="1" ht="31.5" customHeight="1">
      <c r="B161" s="718"/>
      <c r="C161" s="760">
        <v>46</v>
      </c>
      <c r="D161" s="760" t="s">
        <v>44</v>
      </c>
      <c r="E161" s="761" t="s">
        <v>1282</v>
      </c>
      <c r="F161" s="762" t="s">
        <v>1503</v>
      </c>
      <c r="G161" s="763" t="s">
        <v>143</v>
      </c>
      <c r="H161" s="764">
        <v>1</v>
      </c>
      <c r="I161" s="777"/>
      <c r="J161" s="766">
        <f>ROUND(I161*H161,2)</f>
        <v>0</v>
      </c>
      <c r="K161" s="762"/>
      <c r="L161" s="718"/>
      <c r="M161" s="767"/>
      <c r="N161" s="768" t="s">
        <v>17</v>
      </c>
      <c r="O161" s="769">
        <v>0</v>
      </c>
      <c r="P161" s="769">
        <f>O161*H161</f>
        <v>0</v>
      </c>
      <c r="Q161" s="769">
        <v>0</v>
      </c>
      <c r="R161" s="769">
        <f>Q161*H161</f>
        <v>0</v>
      </c>
      <c r="S161" s="769">
        <v>0</v>
      </c>
      <c r="T161" s="770">
        <f>S161*H161</f>
        <v>0</v>
      </c>
      <c r="AR161" s="746" t="s">
        <v>45</v>
      </c>
      <c r="AT161" s="746" t="s">
        <v>44</v>
      </c>
      <c r="AU161" s="746" t="s">
        <v>28</v>
      </c>
      <c r="AY161" s="746" t="s">
        <v>43</v>
      </c>
      <c r="BE161" s="771">
        <f>IF(N161="základní",J161,0)</f>
        <v>0</v>
      </c>
      <c r="BF161" s="771">
        <f>IF(N161="snížená",J161,0)</f>
        <v>0</v>
      </c>
      <c r="BG161" s="771">
        <f>IF(N161="zákl. přenesená",J161,0)</f>
        <v>0</v>
      </c>
      <c r="BH161" s="771">
        <f>IF(N161="sníž. přenesená",J161,0)</f>
        <v>0</v>
      </c>
      <c r="BI161" s="771">
        <f>IF(N161="nulová",J161,0)</f>
        <v>0</v>
      </c>
      <c r="BJ161" s="746" t="s">
        <v>28</v>
      </c>
      <c r="BK161" s="771">
        <f>ROUND(I161*H161,2)</f>
        <v>0</v>
      </c>
      <c r="BL161" s="746" t="s">
        <v>45</v>
      </c>
      <c r="BM161" s="746" t="s">
        <v>1827</v>
      </c>
    </row>
    <row r="162" spans="2:65" s="719" customFormat="1" ht="40.5">
      <c r="B162" s="718"/>
      <c r="D162" s="772" t="s">
        <v>1118</v>
      </c>
      <c r="F162" s="773" t="s">
        <v>1828</v>
      </c>
      <c r="I162" s="774"/>
      <c r="L162" s="718"/>
      <c r="M162" s="775"/>
      <c r="N162" s="725"/>
      <c r="O162" s="725"/>
      <c r="P162" s="725"/>
      <c r="Q162" s="725"/>
      <c r="R162" s="725"/>
      <c r="S162" s="725"/>
      <c r="T162" s="776"/>
      <c r="AT162" s="746" t="s">
        <v>1118</v>
      </c>
      <c r="AU162" s="746" t="s">
        <v>28</v>
      </c>
    </row>
    <row r="163" spans="2:65" s="719" customFormat="1" ht="31.5" customHeight="1">
      <c r="B163" s="718"/>
      <c r="C163" s="760">
        <v>47</v>
      </c>
      <c r="D163" s="760" t="s">
        <v>44</v>
      </c>
      <c r="E163" s="761" t="s">
        <v>1284</v>
      </c>
      <c r="F163" s="762" t="s">
        <v>1504</v>
      </c>
      <c r="G163" s="763" t="s">
        <v>143</v>
      </c>
      <c r="H163" s="764">
        <v>1</v>
      </c>
      <c r="I163" s="777"/>
      <c r="J163" s="766">
        <f>ROUND(I163*H163,2)</f>
        <v>0</v>
      </c>
      <c r="K163" s="762"/>
      <c r="L163" s="718"/>
      <c r="M163" s="767"/>
      <c r="N163" s="768" t="s">
        <v>17</v>
      </c>
      <c r="O163" s="769">
        <v>0</v>
      </c>
      <c r="P163" s="769">
        <f>O163*H163</f>
        <v>0</v>
      </c>
      <c r="Q163" s="769">
        <v>0</v>
      </c>
      <c r="R163" s="769">
        <f>Q163*H163</f>
        <v>0</v>
      </c>
      <c r="S163" s="769">
        <v>0</v>
      </c>
      <c r="T163" s="770">
        <f>S163*H163</f>
        <v>0</v>
      </c>
      <c r="AR163" s="746" t="s">
        <v>45</v>
      </c>
      <c r="AT163" s="746" t="s">
        <v>44</v>
      </c>
      <c r="AU163" s="746" t="s">
        <v>28</v>
      </c>
      <c r="AY163" s="746" t="s">
        <v>43</v>
      </c>
      <c r="BE163" s="771">
        <f>IF(N163="základní",J163,0)</f>
        <v>0</v>
      </c>
      <c r="BF163" s="771">
        <f>IF(N163="snížená",J163,0)</f>
        <v>0</v>
      </c>
      <c r="BG163" s="771">
        <f>IF(N163="zákl. přenesená",J163,0)</f>
        <v>0</v>
      </c>
      <c r="BH163" s="771">
        <f>IF(N163="sníž. přenesená",J163,0)</f>
        <v>0</v>
      </c>
      <c r="BI163" s="771">
        <f>IF(N163="nulová",J163,0)</f>
        <v>0</v>
      </c>
      <c r="BJ163" s="746" t="s">
        <v>28</v>
      </c>
      <c r="BK163" s="771">
        <f>ROUND(I163*H163,2)</f>
        <v>0</v>
      </c>
      <c r="BL163" s="746" t="s">
        <v>45</v>
      </c>
      <c r="BM163" s="746" t="s">
        <v>1829</v>
      </c>
    </row>
    <row r="164" spans="2:65" s="719" customFormat="1" ht="27">
      <c r="B164" s="718"/>
      <c r="D164" s="772" t="s">
        <v>1118</v>
      </c>
      <c r="F164" s="773" t="s">
        <v>1830</v>
      </c>
      <c r="I164" s="774"/>
      <c r="L164" s="718"/>
      <c r="M164" s="775"/>
      <c r="N164" s="725"/>
      <c r="O164" s="725"/>
      <c r="P164" s="725"/>
      <c r="Q164" s="725"/>
      <c r="R164" s="725"/>
      <c r="S164" s="725"/>
      <c r="T164" s="776"/>
      <c r="AT164" s="746" t="s">
        <v>1118</v>
      </c>
      <c r="AU164" s="746" t="s">
        <v>28</v>
      </c>
    </row>
    <row r="165" spans="2:65" s="719" customFormat="1" ht="31.5" customHeight="1">
      <c r="B165" s="718"/>
      <c r="C165" s="760">
        <v>48</v>
      </c>
      <c r="D165" s="760" t="s">
        <v>44</v>
      </c>
      <c r="E165" s="761" t="s">
        <v>1286</v>
      </c>
      <c r="F165" s="762" t="s">
        <v>1505</v>
      </c>
      <c r="G165" s="763" t="s">
        <v>143</v>
      </c>
      <c r="H165" s="764">
        <v>11</v>
      </c>
      <c r="I165" s="777"/>
      <c r="J165" s="766">
        <f>ROUND(I165*H165,2)</f>
        <v>0</v>
      </c>
      <c r="K165" s="762"/>
      <c r="L165" s="718"/>
      <c r="M165" s="767"/>
      <c r="N165" s="768" t="s">
        <v>17</v>
      </c>
      <c r="O165" s="769">
        <v>0</v>
      </c>
      <c r="P165" s="769">
        <f>O165*H165</f>
        <v>0</v>
      </c>
      <c r="Q165" s="769">
        <v>0</v>
      </c>
      <c r="R165" s="769">
        <f>Q165*H165</f>
        <v>0</v>
      </c>
      <c r="S165" s="769">
        <v>0</v>
      </c>
      <c r="T165" s="770">
        <f>S165*H165</f>
        <v>0</v>
      </c>
      <c r="AR165" s="746" t="s">
        <v>45</v>
      </c>
      <c r="AT165" s="746" t="s">
        <v>44</v>
      </c>
      <c r="AU165" s="746" t="s">
        <v>28</v>
      </c>
      <c r="AY165" s="746" t="s">
        <v>43</v>
      </c>
      <c r="BE165" s="771">
        <f>IF(N165="základní",J165,0)</f>
        <v>0</v>
      </c>
      <c r="BF165" s="771">
        <f>IF(N165="snížená",J165,0)</f>
        <v>0</v>
      </c>
      <c r="BG165" s="771">
        <f>IF(N165="zákl. přenesená",J165,0)</f>
        <v>0</v>
      </c>
      <c r="BH165" s="771">
        <f>IF(N165="sníž. přenesená",J165,0)</f>
        <v>0</v>
      </c>
      <c r="BI165" s="771">
        <f>IF(N165="nulová",J165,0)</f>
        <v>0</v>
      </c>
      <c r="BJ165" s="746" t="s">
        <v>28</v>
      </c>
      <c r="BK165" s="771">
        <f>ROUND(I165*H165,2)</f>
        <v>0</v>
      </c>
      <c r="BL165" s="746" t="s">
        <v>45</v>
      </c>
      <c r="BM165" s="746" t="s">
        <v>1831</v>
      </c>
    </row>
    <row r="166" spans="2:65" s="719" customFormat="1" ht="40.5">
      <c r="B166" s="718"/>
      <c r="D166" s="772" t="s">
        <v>1118</v>
      </c>
      <c r="F166" s="773" t="s">
        <v>1828</v>
      </c>
      <c r="I166" s="774"/>
      <c r="L166" s="718"/>
      <c r="M166" s="775"/>
      <c r="N166" s="725"/>
      <c r="O166" s="725"/>
      <c r="P166" s="725"/>
      <c r="Q166" s="725"/>
      <c r="R166" s="725"/>
      <c r="S166" s="725"/>
      <c r="T166" s="776"/>
      <c r="AT166" s="746" t="s">
        <v>1118</v>
      </c>
      <c r="AU166" s="746" t="s">
        <v>28</v>
      </c>
    </row>
    <row r="167" spans="2:65" s="719" customFormat="1" ht="31.5" customHeight="1">
      <c r="B167" s="718"/>
      <c r="C167" s="760">
        <v>49</v>
      </c>
      <c r="D167" s="760" t="s">
        <v>44</v>
      </c>
      <c r="E167" s="761" t="s">
        <v>1288</v>
      </c>
      <c r="F167" s="762" t="s">
        <v>1506</v>
      </c>
      <c r="G167" s="763" t="s">
        <v>143</v>
      </c>
      <c r="H167" s="764">
        <v>11</v>
      </c>
      <c r="I167" s="777"/>
      <c r="J167" s="766">
        <f>ROUND(I167*H167,2)</f>
        <v>0</v>
      </c>
      <c r="K167" s="762"/>
      <c r="L167" s="718"/>
      <c r="M167" s="767"/>
      <c r="N167" s="768" t="s">
        <v>17</v>
      </c>
      <c r="O167" s="769">
        <v>0</v>
      </c>
      <c r="P167" s="769">
        <f>O167*H167</f>
        <v>0</v>
      </c>
      <c r="Q167" s="769">
        <v>0</v>
      </c>
      <c r="R167" s="769">
        <f>Q167*H167</f>
        <v>0</v>
      </c>
      <c r="S167" s="769">
        <v>0</v>
      </c>
      <c r="T167" s="770">
        <f>S167*H167</f>
        <v>0</v>
      </c>
      <c r="AR167" s="746" t="s">
        <v>45</v>
      </c>
      <c r="AT167" s="746" t="s">
        <v>44</v>
      </c>
      <c r="AU167" s="746" t="s">
        <v>28</v>
      </c>
      <c r="AY167" s="746" t="s">
        <v>43</v>
      </c>
      <c r="BE167" s="771">
        <f>IF(N167="základní",J167,0)</f>
        <v>0</v>
      </c>
      <c r="BF167" s="771">
        <f>IF(N167="snížená",J167,0)</f>
        <v>0</v>
      </c>
      <c r="BG167" s="771">
        <f>IF(N167="zákl. přenesená",J167,0)</f>
        <v>0</v>
      </c>
      <c r="BH167" s="771">
        <f>IF(N167="sníž. přenesená",J167,0)</f>
        <v>0</v>
      </c>
      <c r="BI167" s="771">
        <f>IF(N167="nulová",J167,0)</f>
        <v>0</v>
      </c>
      <c r="BJ167" s="746" t="s">
        <v>28</v>
      </c>
      <c r="BK167" s="771">
        <f>ROUND(I167*H167,2)</f>
        <v>0</v>
      </c>
      <c r="BL167" s="746" t="s">
        <v>45</v>
      </c>
      <c r="BM167" s="746" t="s">
        <v>1832</v>
      </c>
    </row>
    <row r="168" spans="2:65" s="719" customFormat="1" ht="27">
      <c r="B168" s="718"/>
      <c r="D168" s="772" t="s">
        <v>1118</v>
      </c>
      <c r="F168" s="773" t="s">
        <v>1830</v>
      </c>
      <c r="I168" s="774"/>
      <c r="L168" s="718"/>
      <c r="M168" s="775"/>
      <c r="N168" s="725"/>
      <c r="O168" s="725"/>
      <c r="P168" s="725"/>
      <c r="Q168" s="725"/>
      <c r="R168" s="725"/>
      <c r="S168" s="725"/>
      <c r="T168" s="776"/>
      <c r="AT168" s="746" t="s">
        <v>1118</v>
      </c>
      <c r="AU168" s="746" t="s">
        <v>28</v>
      </c>
    </row>
    <row r="169" spans="2:65" s="719" customFormat="1" ht="31.5" customHeight="1">
      <c r="B169" s="718"/>
      <c r="C169" s="760">
        <v>50</v>
      </c>
      <c r="D169" s="760" t="s">
        <v>44</v>
      </c>
      <c r="E169" s="761" t="s">
        <v>1290</v>
      </c>
      <c r="F169" s="762" t="s">
        <v>1507</v>
      </c>
      <c r="G169" s="763" t="s">
        <v>143</v>
      </c>
      <c r="H169" s="764">
        <v>7</v>
      </c>
      <c r="I169" s="777"/>
      <c r="J169" s="766">
        <f>ROUND(I169*H169,2)</f>
        <v>0</v>
      </c>
      <c r="K169" s="762"/>
      <c r="L169" s="718"/>
      <c r="M169" s="767"/>
      <c r="N169" s="768" t="s">
        <v>17</v>
      </c>
      <c r="O169" s="769">
        <v>0</v>
      </c>
      <c r="P169" s="769">
        <f>O169*H169</f>
        <v>0</v>
      </c>
      <c r="Q169" s="769">
        <v>0</v>
      </c>
      <c r="R169" s="769">
        <f>Q169*H169</f>
        <v>0</v>
      </c>
      <c r="S169" s="769">
        <v>0</v>
      </c>
      <c r="T169" s="770">
        <f>S169*H169</f>
        <v>0</v>
      </c>
      <c r="AR169" s="746" t="s">
        <v>45</v>
      </c>
      <c r="AT169" s="746" t="s">
        <v>44</v>
      </c>
      <c r="AU169" s="746" t="s">
        <v>28</v>
      </c>
      <c r="AY169" s="746" t="s">
        <v>43</v>
      </c>
      <c r="BE169" s="771">
        <f>IF(N169="základní",J169,0)</f>
        <v>0</v>
      </c>
      <c r="BF169" s="771">
        <f>IF(N169="snížená",J169,0)</f>
        <v>0</v>
      </c>
      <c r="BG169" s="771">
        <f>IF(N169="zákl. přenesená",J169,0)</f>
        <v>0</v>
      </c>
      <c r="BH169" s="771">
        <f>IF(N169="sníž. přenesená",J169,0)</f>
        <v>0</v>
      </c>
      <c r="BI169" s="771">
        <f>IF(N169="nulová",J169,0)</f>
        <v>0</v>
      </c>
      <c r="BJ169" s="746" t="s">
        <v>28</v>
      </c>
      <c r="BK169" s="771">
        <f>ROUND(I169*H169,2)</f>
        <v>0</v>
      </c>
      <c r="BL169" s="746" t="s">
        <v>45</v>
      </c>
      <c r="BM169" s="746" t="s">
        <v>1833</v>
      </c>
    </row>
    <row r="170" spans="2:65" s="719" customFormat="1" ht="40.5">
      <c r="B170" s="718"/>
      <c r="D170" s="772" t="s">
        <v>1118</v>
      </c>
      <c r="F170" s="773" t="s">
        <v>1828</v>
      </c>
      <c r="I170" s="774"/>
      <c r="L170" s="718"/>
      <c r="M170" s="775"/>
      <c r="N170" s="725"/>
      <c r="O170" s="725"/>
      <c r="P170" s="725"/>
      <c r="Q170" s="725"/>
      <c r="R170" s="725"/>
      <c r="S170" s="725"/>
      <c r="T170" s="776"/>
      <c r="AT170" s="746" t="s">
        <v>1118</v>
      </c>
      <c r="AU170" s="746" t="s">
        <v>28</v>
      </c>
    </row>
    <row r="171" spans="2:65" s="719" customFormat="1" ht="31.5" customHeight="1">
      <c r="B171" s="718"/>
      <c r="C171" s="760">
        <v>51</v>
      </c>
      <c r="D171" s="760" t="s">
        <v>44</v>
      </c>
      <c r="E171" s="761" t="s">
        <v>1293</v>
      </c>
      <c r="F171" s="762" t="s">
        <v>1508</v>
      </c>
      <c r="G171" s="763" t="s">
        <v>143</v>
      </c>
      <c r="H171" s="764">
        <v>7</v>
      </c>
      <c r="I171" s="777"/>
      <c r="J171" s="766">
        <f>ROUND(I171*H171,2)</f>
        <v>0</v>
      </c>
      <c r="K171" s="762"/>
      <c r="L171" s="718"/>
      <c r="M171" s="767"/>
      <c r="N171" s="768" t="s">
        <v>17</v>
      </c>
      <c r="O171" s="769">
        <v>0</v>
      </c>
      <c r="P171" s="769">
        <f>O171*H171</f>
        <v>0</v>
      </c>
      <c r="Q171" s="769">
        <v>0</v>
      </c>
      <c r="R171" s="769">
        <f>Q171*H171</f>
        <v>0</v>
      </c>
      <c r="S171" s="769">
        <v>0</v>
      </c>
      <c r="T171" s="770">
        <f>S171*H171</f>
        <v>0</v>
      </c>
      <c r="AR171" s="746" t="s">
        <v>45</v>
      </c>
      <c r="AT171" s="746" t="s">
        <v>44</v>
      </c>
      <c r="AU171" s="746" t="s">
        <v>28</v>
      </c>
      <c r="AY171" s="746" t="s">
        <v>43</v>
      </c>
      <c r="BE171" s="771">
        <f>IF(N171="základní",J171,0)</f>
        <v>0</v>
      </c>
      <c r="BF171" s="771">
        <f>IF(N171="snížená",J171,0)</f>
        <v>0</v>
      </c>
      <c r="BG171" s="771">
        <f>IF(N171="zákl. přenesená",J171,0)</f>
        <v>0</v>
      </c>
      <c r="BH171" s="771">
        <f>IF(N171="sníž. přenesená",J171,0)</f>
        <v>0</v>
      </c>
      <c r="BI171" s="771">
        <f>IF(N171="nulová",J171,0)</f>
        <v>0</v>
      </c>
      <c r="BJ171" s="746" t="s">
        <v>28</v>
      </c>
      <c r="BK171" s="771">
        <f>ROUND(I171*H171,2)</f>
        <v>0</v>
      </c>
      <c r="BL171" s="746" t="s">
        <v>45</v>
      </c>
      <c r="BM171" s="746" t="s">
        <v>1834</v>
      </c>
    </row>
    <row r="172" spans="2:65" s="719" customFormat="1" ht="27">
      <c r="B172" s="718"/>
      <c r="D172" s="772" t="s">
        <v>1118</v>
      </c>
      <c r="F172" s="773" t="s">
        <v>1830</v>
      </c>
      <c r="I172" s="774"/>
      <c r="L172" s="718"/>
      <c r="M172" s="775"/>
      <c r="N172" s="725"/>
      <c r="O172" s="725"/>
      <c r="P172" s="725"/>
      <c r="Q172" s="725"/>
      <c r="R172" s="725"/>
      <c r="S172" s="725"/>
      <c r="T172" s="776"/>
      <c r="AT172" s="746" t="s">
        <v>1118</v>
      </c>
      <c r="AU172" s="746" t="s">
        <v>28</v>
      </c>
    </row>
    <row r="173" spans="2:65" s="719" customFormat="1" ht="31.5" customHeight="1">
      <c r="B173" s="718"/>
      <c r="C173" s="760">
        <v>52</v>
      </c>
      <c r="D173" s="760" t="s">
        <v>44</v>
      </c>
      <c r="E173" s="761" t="s">
        <v>1295</v>
      </c>
      <c r="F173" s="762" t="s">
        <v>1509</v>
      </c>
      <c r="G173" s="763" t="s">
        <v>143</v>
      </c>
      <c r="H173" s="764">
        <v>2</v>
      </c>
      <c r="I173" s="777"/>
      <c r="J173" s="766">
        <f>ROUND(I173*H173,2)</f>
        <v>0</v>
      </c>
      <c r="K173" s="762"/>
      <c r="L173" s="718"/>
      <c r="M173" s="767"/>
      <c r="N173" s="768" t="s">
        <v>17</v>
      </c>
      <c r="O173" s="769">
        <v>0</v>
      </c>
      <c r="P173" s="769">
        <f>O173*H173</f>
        <v>0</v>
      </c>
      <c r="Q173" s="769">
        <v>0</v>
      </c>
      <c r="R173" s="769">
        <f>Q173*H173</f>
        <v>0</v>
      </c>
      <c r="S173" s="769">
        <v>0</v>
      </c>
      <c r="T173" s="770">
        <f>S173*H173</f>
        <v>0</v>
      </c>
      <c r="AR173" s="746" t="s">
        <v>45</v>
      </c>
      <c r="AT173" s="746" t="s">
        <v>44</v>
      </c>
      <c r="AU173" s="746" t="s">
        <v>28</v>
      </c>
      <c r="AY173" s="746" t="s">
        <v>43</v>
      </c>
      <c r="BE173" s="771">
        <f>IF(N173="základní",J173,0)</f>
        <v>0</v>
      </c>
      <c r="BF173" s="771">
        <f>IF(N173="snížená",J173,0)</f>
        <v>0</v>
      </c>
      <c r="BG173" s="771">
        <f>IF(N173="zákl. přenesená",J173,0)</f>
        <v>0</v>
      </c>
      <c r="BH173" s="771">
        <f>IF(N173="sníž. přenesená",J173,0)</f>
        <v>0</v>
      </c>
      <c r="BI173" s="771">
        <f>IF(N173="nulová",J173,0)</f>
        <v>0</v>
      </c>
      <c r="BJ173" s="746" t="s">
        <v>28</v>
      </c>
      <c r="BK173" s="771">
        <f>ROUND(I173*H173,2)</f>
        <v>0</v>
      </c>
      <c r="BL173" s="746" t="s">
        <v>45</v>
      </c>
      <c r="BM173" s="746" t="s">
        <v>1833</v>
      </c>
    </row>
    <row r="174" spans="2:65" s="719" customFormat="1" ht="40.5">
      <c r="B174" s="718"/>
      <c r="D174" s="772" t="s">
        <v>1118</v>
      </c>
      <c r="F174" s="773" t="s">
        <v>1828</v>
      </c>
      <c r="I174" s="774"/>
      <c r="L174" s="718"/>
      <c r="M174" s="775"/>
      <c r="N174" s="725"/>
      <c r="O174" s="725"/>
      <c r="P174" s="725"/>
      <c r="Q174" s="725"/>
      <c r="R174" s="725"/>
      <c r="S174" s="725"/>
      <c r="T174" s="776"/>
      <c r="AT174" s="746" t="s">
        <v>1118</v>
      </c>
      <c r="AU174" s="746" t="s">
        <v>28</v>
      </c>
    </row>
    <row r="175" spans="2:65" s="719" customFormat="1" ht="31.5" customHeight="1">
      <c r="B175" s="718"/>
      <c r="C175" s="760">
        <v>53</v>
      </c>
      <c r="D175" s="760" t="s">
        <v>44</v>
      </c>
      <c r="E175" s="761" t="s">
        <v>1298</v>
      </c>
      <c r="F175" s="762" t="s">
        <v>1510</v>
      </c>
      <c r="G175" s="763" t="s">
        <v>143</v>
      </c>
      <c r="H175" s="764">
        <v>2</v>
      </c>
      <c r="I175" s="777"/>
      <c r="J175" s="766">
        <f>ROUND(I175*H175,2)</f>
        <v>0</v>
      </c>
      <c r="K175" s="762"/>
      <c r="L175" s="718"/>
      <c r="M175" s="767"/>
      <c r="N175" s="768" t="s">
        <v>17</v>
      </c>
      <c r="O175" s="769">
        <v>0</v>
      </c>
      <c r="P175" s="769">
        <f>O175*H175</f>
        <v>0</v>
      </c>
      <c r="Q175" s="769">
        <v>0</v>
      </c>
      <c r="R175" s="769">
        <f>Q175*H175</f>
        <v>0</v>
      </c>
      <c r="S175" s="769">
        <v>0</v>
      </c>
      <c r="T175" s="770">
        <f>S175*H175</f>
        <v>0</v>
      </c>
      <c r="AR175" s="746" t="s">
        <v>45</v>
      </c>
      <c r="AT175" s="746" t="s">
        <v>44</v>
      </c>
      <c r="AU175" s="746" t="s">
        <v>28</v>
      </c>
      <c r="AY175" s="746" t="s">
        <v>43</v>
      </c>
      <c r="BE175" s="771">
        <f>IF(N175="základní",J175,0)</f>
        <v>0</v>
      </c>
      <c r="BF175" s="771">
        <f>IF(N175="snížená",J175,0)</f>
        <v>0</v>
      </c>
      <c r="BG175" s="771">
        <f>IF(N175="zákl. přenesená",J175,0)</f>
        <v>0</v>
      </c>
      <c r="BH175" s="771">
        <f>IF(N175="sníž. přenesená",J175,0)</f>
        <v>0</v>
      </c>
      <c r="BI175" s="771">
        <f>IF(N175="nulová",J175,0)</f>
        <v>0</v>
      </c>
      <c r="BJ175" s="746" t="s">
        <v>28</v>
      </c>
      <c r="BK175" s="771">
        <f>ROUND(I175*H175,2)</f>
        <v>0</v>
      </c>
      <c r="BL175" s="746" t="s">
        <v>45</v>
      </c>
      <c r="BM175" s="746" t="s">
        <v>1834</v>
      </c>
    </row>
    <row r="176" spans="2:65" s="719" customFormat="1" ht="27">
      <c r="B176" s="718"/>
      <c r="D176" s="772" t="s">
        <v>1118</v>
      </c>
      <c r="F176" s="773" t="s">
        <v>1830</v>
      </c>
      <c r="I176" s="774"/>
      <c r="L176" s="718"/>
      <c r="M176" s="775"/>
      <c r="N176" s="725"/>
      <c r="O176" s="725"/>
      <c r="P176" s="725"/>
      <c r="Q176" s="725"/>
      <c r="R176" s="725"/>
      <c r="S176" s="725"/>
      <c r="T176" s="776"/>
      <c r="AT176" s="746" t="s">
        <v>1118</v>
      </c>
      <c r="AU176" s="746" t="s">
        <v>28</v>
      </c>
    </row>
    <row r="177" spans="2:65" s="719" customFormat="1" ht="31.5" customHeight="1">
      <c r="B177" s="718"/>
      <c r="C177" s="760">
        <v>54</v>
      </c>
      <c r="D177" s="760" t="s">
        <v>44</v>
      </c>
      <c r="E177" s="761" t="s">
        <v>1299</v>
      </c>
      <c r="F177" s="762" t="s">
        <v>1511</v>
      </c>
      <c r="G177" s="763" t="s">
        <v>143</v>
      </c>
      <c r="H177" s="764">
        <v>1</v>
      </c>
      <c r="I177" s="777"/>
      <c r="J177" s="766">
        <f>ROUND(I177*H177,2)</f>
        <v>0</v>
      </c>
      <c r="K177" s="762"/>
      <c r="L177" s="718"/>
      <c r="M177" s="767"/>
      <c r="N177" s="768" t="s">
        <v>17</v>
      </c>
      <c r="O177" s="769">
        <v>0</v>
      </c>
      <c r="P177" s="769">
        <f>O177*H177</f>
        <v>0</v>
      </c>
      <c r="Q177" s="769">
        <v>0</v>
      </c>
      <c r="R177" s="769">
        <f>Q177*H177</f>
        <v>0</v>
      </c>
      <c r="S177" s="769">
        <v>0</v>
      </c>
      <c r="T177" s="770">
        <f>S177*H177</f>
        <v>0</v>
      </c>
      <c r="AR177" s="746" t="s">
        <v>45</v>
      </c>
      <c r="AT177" s="746" t="s">
        <v>44</v>
      </c>
      <c r="AU177" s="746" t="s">
        <v>28</v>
      </c>
      <c r="AY177" s="746" t="s">
        <v>43</v>
      </c>
      <c r="BE177" s="771">
        <f>IF(N177="základní",J177,0)</f>
        <v>0</v>
      </c>
      <c r="BF177" s="771">
        <f>IF(N177="snížená",J177,0)</f>
        <v>0</v>
      </c>
      <c r="BG177" s="771">
        <f>IF(N177="zákl. přenesená",J177,0)</f>
        <v>0</v>
      </c>
      <c r="BH177" s="771">
        <f>IF(N177="sníž. přenesená",J177,0)</f>
        <v>0</v>
      </c>
      <c r="BI177" s="771">
        <f>IF(N177="nulová",J177,0)</f>
        <v>0</v>
      </c>
      <c r="BJ177" s="746" t="s">
        <v>28</v>
      </c>
      <c r="BK177" s="771">
        <f>ROUND(I177*H177,2)</f>
        <v>0</v>
      </c>
      <c r="BL177" s="746" t="s">
        <v>45</v>
      </c>
      <c r="BM177" s="746" t="s">
        <v>1835</v>
      </c>
    </row>
    <row r="178" spans="2:65" s="719" customFormat="1" ht="40.5">
      <c r="B178" s="718"/>
      <c r="D178" s="772" t="s">
        <v>1118</v>
      </c>
      <c r="F178" s="773" t="s">
        <v>1828</v>
      </c>
      <c r="I178" s="774"/>
      <c r="L178" s="718"/>
      <c r="M178" s="775"/>
      <c r="N178" s="725"/>
      <c r="O178" s="725"/>
      <c r="P178" s="725"/>
      <c r="Q178" s="725"/>
      <c r="R178" s="725"/>
      <c r="S178" s="725"/>
      <c r="T178" s="776"/>
      <c r="AT178" s="746" t="s">
        <v>1118</v>
      </c>
      <c r="AU178" s="746" t="s">
        <v>28</v>
      </c>
    </row>
    <row r="179" spans="2:65" s="719" customFormat="1" ht="31.5" customHeight="1">
      <c r="B179" s="718"/>
      <c r="C179" s="760">
        <v>55</v>
      </c>
      <c r="D179" s="760" t="s">
        <v>44</v>
      </c>
      <c r="E179" s="761" t="s">
        <v>1301</v>
      </c>
      <c r="F179" s="762" t="s">
        <v>1512</v>
      </c>
      <c r="G179" s="763" t="s">
        <v>143</v>
      </c>
      <c r="H179" s="764">
        <v>1</v>
      </c>
      <c r="I179" s="777"/>
      <c r="J179" s="766">
        <f>ROUND(I179*H179,2)</f>
        <v>0</v>
      </c>
      <c r="K179" s="762"/>
      <c r="L179" s="718"/>
      <c r="M179" s="767"/>
      <c r="N179" s="768" t="s">
        <v>17</v>
      </c>
      <c r="O179" s="769">
        <v>0</v>
      </c>
      <c r="P179" s="769">
        <f>O179*H179</f>
        <v>0</v>
      </c>
      <c r="Q179" s="769">
        <v>0</v>
      </c>
      <c r="R179" s="769">
        <f>Q179*H179</f>
        <v>0</v>
      </c>
      <c r="S179" s="769">
        <v>0</v>
      </c>
      <c r="T179" s="770">
        <f>S179*H179</f>
        <v>0</v>
      </c>
      <c r="AR179" s="746" t="s">
        <v>45</v>
      </c>
      <c r="AT179" s="746" t="s">
        <v>44</v>
      </c>
      <c r="AU179" s="746" t="s">
        <v>28</v>
      </c>
      <c r="AY179" s="746" t="s">
        <v>43</v>
      </c>
      <c r="BE179" s="771">
        <f>IF(N179="základní",J179,0)</f>
        <v>0</v>
      </c>
      <c r="BF179" s="771">
        <f>IF(N179="snížená",J179,0)</f>
        <v>0</v>
      </c>
      <c r="BG179" s="771">
        <f>IF(N179="zákl. přenesená",J179,0)</f>
        <v>0</v>
      </c>
      <c r="BH179" s="771">
        <f>IF(N179="sníž. přenesená",J179,0)</f>
        <v>0</v>
      </c>
      <c r="BI179" s="771">
        <f>IF(N179="nulová",J179,0)</f>
        <v>0</v>
      </c>
      <c r="BJ179" s="746" t="s">
        <v>28</v>
      </c>
      <c r="BK179" s="771">
        <f>ROUND(I179*H179,2)</f>
        <v>0</v>
      </c>
      <c r="BL179" s="746" t="s">
        <v>45</v>
      </c>
      <c r="BM179" s="746" t="s">
        <v>1836</v>
      </c>
    </row>
    <row r="180" spans="2:65" s="719" customFormat="1" ht="27">
      <c r="B180" s="718"/>
      <c r="D180" s="772" t="s">
        <v>1118</v>
      </c>
      <c r="F180" s="773" t="s">
        <v>1830</v>
      </c>
      <c r="I180" s="774"/>
      <c r="L180" s="718"/>
      <c r="M180" s="775"/>
      <c r="N180" s="725"/>
      <c r="O180" s="725"/>
      <c r="P180" s="725"/>
      <c r="Q180" s="725"/>
      <c r="R180" s="725"/>
      <c r="S180" s="725"/>
      <c r="T180" s="776"/>
      <c r="AT180" s="746" t="s">
        <v>1118</v>
      </c>
      <c r="AU180" s="746" t="s">
        <v>28</v>
      </c>
    </row>
    <row r="181" spans="2:65" s="719" customFormat="1" ht="31.5" customHeight="1">
      <c r="B181" s="718"/>
      <c r="C181" s="760">
        <v>56</v>
      </c>
      <c r="D181" s="760" t="s">
        <v>44</v>
      </c>
      <c r="E181" s="761" t="s">
        <v>1302</v>
      </c>
      <c r="F181" s="762" t="s">
        <v>1513</v>
      </c>
      <c r="G181" s="763" t="s">
        <v>143</v>
      </c>
      <c r="H181" s="764">
        <v>2</v>
      </c>
      <c r="I181" s="777"/>
      <c r="J181" s="766">
        <f>ROUND(I181*H181,2)</f>
        <v>0</v>
      </c>
      <c r="K181" s="762"/>
      <c r="L181" s="718"/>
      <c r="M181" s="767"/>
      <c r="N181" s="768" t="s">
        <v>17</v>
      </c>
      <c r="O181" s="769">
        <v>0</v>
      </c>
      <c r="P181" s="769">
        <f>O181*H181</f>
        <v>0</v>
      </c>
      <c r="Q181" s="769">
        <v>0</v>
      </c>
      <c r="R181" s="769">
        <f>Q181*H181</f>
        <v>0</v>
      </c>
      <c r="S181" s="769">
        <v>0</v>
      </c>
      <c r="T181" s="770">
        <f>S181*H181</f>
        <v>0</v>
      </c>
      <c r="AR181" s="746" t="s">
        <v>45</v>
      </c>
      <c r="AT181" s="746" t="s">
        <v>44</v>
      </c>
      <c r="AU181" s="746" t="s">
        <v>28</v>
      </c>
      <c r="AY181" s="746" t="s">
        <v>43</v>
      </c>
      <c r="BE181" s="771">
        <f>IF(N181="základní",J181,0)</f>
        <v>0</v>
      </c>
      <c r="BF181" s="771">
        <f>IF(N181="snížená",J181,0)</f>
        <v>0</v>
      </c>
      <c r="BG181" s="771">
        <f>IF(N181="zákl. přenesená",J181,0)</f>
        <v>0</v>
      </c>
      <c r="BH181" s="771">
        <f>IF(N181="sníž. přenesená",J181,0)</f>
        <v>0</v>
      </c>
      <c r="BI181" s="771">
        <f>IF(N181="nulová",J181,0)</f>
        <v>0</v>
      </c>
      <c r="BJ181" s="746" t="s">
        <v>28</v>
      </c>
      <c r="BK181" s="771">
        <f>ROUND(I181*H181,2)</f>
        <v>0</v>
      </c>
      <c r="BL181" s="746" t="s">
        <v>45</v>
      </c>
      <c r="BM181" s="746" t="s">
        <v>1835</v>
      </c>
    </row>
    <row r="182" spans="2:65" s="719" customFormat="1" ht="40.5">
      <c r="B182" s="718"/>
      <c r="D182" s="772" t="s">
        <v>1118</v>
      </c>
      <c r="F182" s="773" t="s">
        <v>1828</v>
      </c>
      <c r="I182" s="774"/>
      <c r="L182" s="718"/>
      <c r="M182" s="775"/>
      <c r="N182" s="725"/>
      <c r="O182" s="725"/>
      <c r="P182" s="725"/>
      <c r="Q182" s="725"/>
      <c r="R182" s="725"/>
      <c r="S182" s="725"/>
      <c r="T182" s="776"/>
      <c r="AT182" s="746" t="s">
        <v>1118</v>
      </c>
      <c r="AU182" s="746" t="s">
        <v>28</v>
      </c>
    </row>
    <row r="183" spans="2:65" s="719" customFormat="1" ht="31.5" customHeight="1">
      <c r="B183" s="718"/>
      <c r="C183" s="760">
        <v>57</v>
      </c>
      <c r="D183" s="760" t="s">
        <v>44</v>
      </c>
      <c r="E183" s="761" t="s">
        <v>1303</v>
      </c>
      <c r="F183" s="762" t="s">
        <v>1514</v>
      </c>
      <c r="G183" s="763" t="s">
        <v>143</v>
      </c>
      <c r="H183" s="764">
        <v>2</v>
      </c>
      <c r="I183" s="777"/>
      <c r="J183" s="766">
        <f>ROUND(I183*H183,2)</f>
        <v>0</v>
      </c>
      <c r="K183" s="762"/>
      <c r="L183" s="718"/>
      <c r="M183" s="767"/>
      <c r="N183" s="768" t="s">
        <v>17</v>
      </c>
      <c r="O183" s="769">
        <v>0</v>
      </c>
      <c r="P183" s="769">
        <f>O183*H183</f>
        <v>0</v>
      </c>
      <c r="Q183" s="769">
        <v>0</v>
      </c>
      <c r="R183" s="769">
        <f>Q183*H183</f>
        <v>0</v>
      </c>
      <c r="S183" s="769">
        <v>0</v>
      </c>
      <c r="T183" s="770">
        <f>S183*H183</f>
        <v>0</v>
      </c>
      <c r="AR183" s="746" t="s">
        <v>45</v>
      </c>
      <c r="AT183" s="746" t="s">
        <v>44</v>
      </c>
      <c r="AU183" s="746" t="s">
        <v>28</v>
      </c>
      <c r="AY183" s="746" t="s">
        <v>43</v>
      </c>
      <c r="BE183" s="771">
        <f>IF(N183="základní",J183,0)</f>
        <v>0</v>
      </c>
      <c r="BF183" s="771">
        <f>IF(N183="snížená",J183,0)</f>
        <v>0</v>
      </c>
      <c r="BG183" s="771">
        <f>IF(N183="zákl. přenesená",J183,0)</f>
        <v>0</v>
      </c>
      <c r="BH183" s="771">
        <f>IF(N183="sníž. přenesená",J183,0)</f>
        <v>0</v>
      </c>
      <c r="BI183" s="771">
        <f>IF(N183="nulová",J183,0)</f>
        <v>0</v>
      </c>
      <c r="BJ183" s="746" t="s">
        <v>28</v>
      </c>
      <c r="BK183" s="771">
        <f>ROUND(I183*H183,2)</f>
        <v>0</v>
      </c>
      <c r="BL183" s="746" t="s">
        <v>45</v>
      </c>
      <c r="BM183" s="746" t="s">
        <v>1836</v>
      </c>
    </row>
    <row r="184" spans="2:65" s="719" customFormat="1" ht="27">
      <c r="B184" s="718"/>
      <c r="D184" s="772" t="s">
        <v>1118</v>
      </c>
      <c r="F184" s="773" t="s">
        <v>1830</v>
      </c>
      <c r="I184" s="774"/>
      <c r="L184" s="718"/>
      <c r="M184" s="775"/>
      <c r="N184" s="725"/>
      <c r="O184" s="725"/>
      <c r="P184" s="725"/>
      <c r="Q184" s="725"/>
      <c r="R184" s="725"/>
      <c r="S184" s="725"/>
      <c r="T184" s="776"/>
      <c r="AT184" s="746" t="s">
        <v>1118</v>
      </c>
      <c r="AU184" s="746" t="s">
        <v>28</v>
      </c>
    </row>
    <row r="185" spans="2:65" s="719" customFormat="1" ht="31.5" customHeight="1">
      <c r="B185" s="718"/>
      <c r="C185" s="778">
        <v>58</v>
      </c>
      <c r="D185" s="778" t="s">
        <v>44</v>
      </c>
      <c r="E185" s="779" t="s">
        <v>1305</v>
      </c>
      <c r="F185" s="780" t="s">
        <v>1837</v>
      </c>
      <c r="G185" s="781" t="s">
        <v>143</v>
      </c>
      <c r="H185" s="782">
        <v>-2</v>
      </c>
      <c r="I185" s="785"/>
      <c r="J185" s="784">
        <f>ROUND(I185*H185,2)</f>
        <v>0</v>
      </c>
      <c r="K185" s="762"/>
      <c r="L185" s="718"/>
      <c r="M185" s="767"/>
      <c r="N185" s="768" t="s">
        <v>17</v>
      </c>
      <c r="O185" s="769">
        <v>0</v>
      </c>
      <c r="P185" s="769">
        <f>O185*H185</f>
        <v>0</v>
      </c>
      <c r="Q185" s="769">
        <v>0</v>
      </c>
      <c r="R185" s="769">
        <f>Q185*H185</f>
        <v>0</v>
      </c>
      <c r="S185" s="769">
        <v>0</v>
      </c>
      <c r="T185" s="770">
        <f>S185*H185</f>
        <v>0</v>
      </c>
      <c r="AR185" s="746" t="s">
        <v>45</v>
      </c>
      <c r="AT185" s="746" t="s">
        <v>44</v>
      </c>
      <c r="AU185" s="746" t="s">
        <v>28</v>
      </c>
      <c r="AY185" s="746" t="s">
        <v>43</v>
      </c>
      <c r="BE185" s="771">
        <f>IF(N185="základní",J185,0)</f>
        <v>0</v>
      </c>
      <c r="BF185" s="771">
        <f>IF(N185="snížená",J185,0)</f>
        <v>0</v>
      </c>
      <c r="BG185" s="771">
        <f>IF(N185="zákl. přenesená",J185,0)</f>
        <v>0</v>
      </c>
      <c r="BH185" s="771">
        <f>IF(N185="sníž. přenesená",J185,0)</f>
        <v>0</v>
      </c>
      <c r="BI185" s="771">
        <f>IF(N185="nulová",J185,0)</f>
        <v>0</v>
      </c>
      <c r="BJ185" s="746" t="s">
        <v>28</v>
      </c>
      <c r="BK185" s="771">
        <f>ROUND(I185*H185,2)</f>
        <v>0</v>
      </c>
      <c r="BL185" s="746" t="s">
        <v>45</v>
      </c>
      <c r="BM185" s="746" t="s">
        <v>1838</v>
      </c>
    </row>
    <row r="186" spans="2:65" s="719" customFormat="1" ht="40.5">
      <c r="B186" s="718"/>
      <c r="D186" s="772" t="s">
        <v>1118</v>
      </c>
      <c r="F186" s="773" t="s">
        <v>1828</v>
      </c>
      <c r="I186" s="774"/>
      <c r="L186" s="718"/>
      <c r="M186" s="775"/>
      <c r="N186" s="725"/>
      <c r="O186" s="725"/>
      <c r="P186" s="725"/>
      <c r="Q186" s="725"/>
      <c r="R186" s="725"/>
      <c r="S186" s="725"/>
      <c r="T186" s="776"/>
      <c r="AT186" s="746" t="s">
        <v>1118</v>
      </c>
      <c r="AU186" s="746" t="s">
        <v>28</v>
      </c>
    </row>
    <row r="187" spans="2:65" s="719" customFormat="1" ht="31.5" customHeight="1">
      <c r="B187" s="718"/>
      <c r="C187" s="778">
        <v>59</v>
      </c>
      <c r="D187" s="778" t="s">
        <v>44</v>
      </c>
      <c r="E187" s="779" t="s">
        <v>1306</v>
      </c>
      <c r="F187" s="780" t="s">
        <v>1839</v>
      </c>
      <c r="G187" s="781" t="s">
        <v>143</v>
      </c>
      <c r="H187" s="782">
        <v>-2</v>
      </c>
      <c r="I187" s="785"/>
      <c r="J187" s="784">
        <f>ROUND(I187*H187,2)</f>
        <v>0</v>
      </c>
      <c r="K187" s="762"/>
      <c r="L187" s="718"/>
      <c r="M187" s="767"/>
      <c r="N187" s="768" t="s">
        <v>17</v>
      </c>
      <c r="O187" s="769">
        <v>0</v>
      </c>
      <c r="P187" s="769">
        <f>O187*H187</f>
        <v>0</v>
      </c>
      <c r="Q187" s="769">
        <v>0</v>
      </c>
      <c r="R187" s="769">
        <f>Q187*H187</f>
        <v>0</v>
      </c>
      <c r="S187" s="769">
        <v>0</v>
      </c>
      <c r="T187" s="770">
        <f>S187*H187</f>
        <v>0</v>
      </c>
      <c r="AR187" s="746" t="s">
        <v>45</v>
      </c>
      <c r="AT187" s="746" t="s">
        <v>44</v>
      </c>
      <c r="AU187" s="746" t="s">
        <v>28</v>
      </c>
      <c r="AY187" s="746" t="s">
        <v>43</v>
      </c>
      <c r="BE187" s="771">
        <f>IF(N187="základní",J187,0)</f>
        <v>0</v>
      </c>
      <c r="BF187" s="771">
        <f>IF(N187="snížená",J187,0)</f>
        <v>0</v>
      </c>
      <c r="BG187" s="771">
        <f>IF(N187="zákl. přenesená",J187,0)</f>
        <v>0</v>
      </c>
      <c r="BH187" s="771">
        <f>IF(N187="sníž. přenesená",J187,0)</f>
        <v>0</v>
      </c>
      <c r="BI187" s="771">
        <f>IF(N187="nulová",J187,0)</f>
        <v>0</v>
      </c>
      <c r="BJ187" s="746" t="s">
        <v>28</v>
      </c>
      <c r="BK187" s="771">
        <f>ROUND(I187*H187,2)</f>
        <v>0</v>
      </c>
      <c r="BL187" s="746" t="s">
        <v>45</v>
      </c>
      <c r="BM187" s="746" t="s">
        <v>1840</v>
      </c>
    </row>
    <row r="188" spans="2:65" s="719" customFormat="1" ht="27">
      <c r="B188" s="718"/>
      <c r="D188" s="772" t="s">
        <v>1118</v>
      </c>
      <c r="F188" s="773" t="s">
        <v>1830</v>
      </c>
      <c r="I188" s="774"/>
      <c r="L188" s="718"/>
      <c r="M188" s="775"/>
      <c r="N188" s="725"/>
      <c r="O188" s="725"/>
      <c r="P188" s="725"/>
      <c r="Q188" s="725"/>
      <c r="R188" s="725"/>
      <c r="S188" s="725"/>
      <c r="T188" s="776"/>
      <c r="AT188" s="746" t="s">
        <v>1118</v>
      </c>
      <c r="AU188" s="746" t="s">
        <v>28</v>
      </c>
    </row>
    <row r="189" spans="2:65" s="719" customFormat="1" ht="31.5" customHeight="1">
      <c r="B189" s="718"/>
      <c r="C189" s="760">
        <v>60</v>
      </c>
      <c r="D189" s="760" t="s">
        <v>44</v>
      </c>
      <c r="E189" s="761" t="s">
        <v>1307</v>
      </c>
      <c r="F189" s="762" t="s">
        <v>1515</v>
      </c>
      <c r="G189" s="763" t="s">
        <v>143</v>
      </c>
      <c r="H189" s="764">
        <v>2</v>
      </c>
      <c r="I189" s="777"/>
      <c r="J189" s="766">
        <f>ROUND(I189*H189,2)</f>
        <v>0</v>
      </c>
      <c r="K189" s="762"/>
      <c r="L189" s="718"/>
      <c r="M189" s="767"/>
      <c r="N189" s="768" t="s">
        <v>17</v>
      </c>
      <c r="O189" s="769">
        <v>0</v>
      </c>
      <c r="P189" s="769">
        <f>O189*H189</f>
        <v>0</v>
      </c>
      <c r="Q189" s="769">
        <v>0</v>
      </c>
      <c r="R189" s="769">
        <f>Q189*H189</f>
        <v>0</v>
      </c>
      <c r="S189" s="769">
        <v>0</v>
      </c>
      <c r="T189" s="770">
        <f>S189*H189</f>
        <v>0</v>
      </c>
      <c r="AR189" s="746" t="s">
        <v>45</v>
      </c>
      <c r="AT189" s="746" t="s">
        <v>44</v>
      </c>
      <c r="AU189" s="746" t="s">
        <v>28</v>
      </c>
      <c r="AY189" s="746" t="s">
        <v>43</v>
      </c>
      <c r="BE189" s="771">
        <f>IF(N189="základní",J189,0)</f>
        <v>0</v>
      </c>
      <c r="BF189" s="771">
        <f>IF(N189="snížená",J189,0)</f>
        <v>0</v>
      </c>
      <c r="BG189" s="771">
        <f>IF(N189="zákl. přenesená",J189,0)</f>
        <v>0</v>
      </c>
      <c r="BH189" s="771">
        <f>IF(N189="sníž. přenesená",J189,0)</f>
        <v>0</v>
      </c>
      <c r="BI189" s="771">
        <f>IF(N189="nulová",J189,0)</f>
        <v>0</v>
      </c>
      <c r="BJ189" s="746" t="s">
        <v>28</v>
      </c>
      <c r="BK189" s="771">
        <f>ROUND(I189*H189,2)</f>
        <v>0</v>
      </c>
      <c r="BL189" s="746" t="s">
        <v>45</v>
      </c>
      <c r="BM189" s="746" t="s">
        <v>1827</v>
      </c>
    </row>
    <row r="190" spans="2:65" s="719" customFormat="1" ht="40.5">
      <c r="B190" s="718"/>
      <c r="D190" s="772" t="s">
        <v>1118</v>
      </c>
      <c r="F190" s="773" t="s">
        <v>1828</v>
      </c>
      <c r="I190" s="774"/>
      <c r="L190" s="718"/>
      <c r="M190" s="775"/>
      <c r="N190" s="725"/>
      <c r="O190" s="725"/>
      <c r="P190" s="725"/>
      <c r="Q190" s="725"/>
      <c r="R190" s="725"/>
      <c r="S190" s="725"/>
      <c r="T190" s="776"/>
      <c r="AT190" s="746" t="s">
        <v>1118</v>
      </c>
      <c r="AU190" s="746" t="s">
        <v>28</v>
      </c>
    </row>
    <row r="191" spans="2:65" s="719" customFormat="1" ht="31.5" customHeight="1">
      <c r="B191" s="718"/>
      <c r="C191" s="760">
        <v>61</v>
      </c>
      <c r="D191" s="760" t="s">
        <v>44</v>
      </c>
      <c r="E191" s="761" t="s">
        <v>1309</v>
      </c>
      <c r="F191" s="762" t="s">
        <v>1516</v>
      </c>
      <c r="G191" s="763" t="s">
        <v>143</v>
      </c>
      <c r="H191" s="764">
        <v>2</v>
      </c>
      <c r="I191" s="777"/>
      <c r="J191" s="766">
        <f>ROUND(I191*H191,2)</f>
        <v>0</v>
      </c>
      <c r="K191" s="762"/>
      <c r="L191" s="718"/>
      <c r="M191" s="767"/>
      <c r="N191" s="768" t="s">
        <v>17</v>
      </c>
      <c r="O191" s="769">
        <v>0</v>
      </c>
      <c r="P191" s="769">
        <f>O191*H191</f>
        <v>0</v>
      </c>
      <c r="Q191" s="769">
        <v>0</v>
      </c>
      <c r="R191" s="769">
        <f>Q191*H191</f>
        <v>0</v>
      </c>
      <c r="S191" s="769">
        <v>0</v>
      </c>
      <c r="T191" s="770">
        <f>S191*H191</f>
        <v>0</v>
      </c>
      <c r="AR191" s="746" t="s">
        <v>45</v>
      </c>
      <c r="AT191" s="746" t="s">
        <v>44</v>
      </c>
      <c r="AU191" s="746" t="s">
        <v>28</v>
      </c>
      <c r="AY191" s="746" t="s">
        <v>43</v>
      </c>
      <c r="BE191" s="771">
        <f>IF(N191="základní",J191,0)</f>
        <v>0</v>
      </c>
      <c r="BF191" s="771">
        <f>IF(N191="snížená",J191,0)</f>
        <v>0</v>
      </c>
      <c r="BG191" s="771">
        <f>IF(N191="zákl. přenesená",J191,0)</f>
        <v>0</v>
      </c>
      <c r="BH191" s="771">
        <f>IF(N191="sníž. přenesená",J191,0)</f>
        <v>0</v>
      </c>
      <c r="BI191" s="771">
        <f>IF(N191="nulová",J191,0)</f>
        <v>0</v>
      </c>
      <c r="BJ191" s="746" t="s">
        <v>28</v>
      </c>
      <c r="BK191" s="771">
        <f>ROUND(I191*H191,2)</f>
        <v>0</v>
      </c>
      <c r="BL191" s="746" t="s">
        <v>45</v>
      </c>
      <c r="BM191" s="746" t="s">
        <v>1829</v>
      </c>
    </row>
    <row r="192" spans="2:65" s="719" customFormat="1" ht="27">
      <c r="B192" s="718"/>
      <c r="D192" s="772" t="s">
        <v>1118</v>
      </c>
      <c r="F192" s="773" t="s">
        <v>1830</v>
      </c>
      <c r="I192" s="774"/>
      <c r="L192" s="718"/>
      <c r="M192" s="775"/>
      <c r="N192" s="725"/>
      <c r="O192" s="725"/>
      <c r="P192" s="725"/>
      <c r="Q192" s="725"/>
      <c r="R192" s="725"/>
      <c r="S192" s="725"/>
      <c r="T192" s="776"/>
      <c r="AT192" s="746" t="s">
        <v>1118</v>
      </c>
      <c r="AU192" s="746" t="s">
        <v>28</v>
      </c>
    </row>
    <row r="193" spans="2:65" s="719" customFormat="1" ht="31.5" customHeight="1">
      <c r="B193" s="718"/>
      <c r="C193" s="760">
        <v>62</v>
      </c>
      <c r="D193" s="760" t="s">
        <v>44</v>
      </c>
      <c r="E193" s="761" t="s">
        <v>1310</v>
      </c>
      <c r="F193" s="762" t="s">
        <v>1517</v>
      </c>
      <c r="G193" s="763" t="s">
        <v>143</v>
      </c>
      <c r="H193" s="764">
        <v>4</v>
      </c>
      <c r="I193" s="777"/>
      <c r="J193" s="766">
        <f>ROUND(I193*H193,2)</f>
        <v>0</v>
      </c>
      <c r="K193" s="762"/>
      <c r="L193" s="718"/>
      <c r="M193" s="767"/>
      <c r="N193" s="768" t="s">
        <v>17</v>
      </c>
      <c r="O193" s="769">
        <v>0</v>
      </c>
      <c r="P193" s="769">
        <f>O193*H193</f>
        <v>0</v>
      </c>
      <c r="Q193" s="769">
        <v>0</v>
      </c>
      <c r="R193" s="769">
        <f>Q193*H193</f>
        <v>0</v>
      </c>
      <c r="S193" s="769">
        <v>0</v>
      </c>
      <c r="T193" s="770">
        <f>S193*H193</f>
        <v>0</v>
      </c>
      <c r="AR193" s="746" t="s">
        <v>45</v>
      </c>
      <c r="AT193" s="746" t="s">
        <v>44</v>
      </c>
      <c r="AU193" s="746" t="s">
        <v>28</v>
      </c>
      <c r="AY193" s="746" t="s">
        <v>43</v>
      </c>
      <c r="BE193" s="771">
        <f>IF(N193="základní",J193,0)</f>
        <v>0</v>
      </c>
      <c r="BF193" s="771">
        <f>IF(N193="snížená",J193,0)</f>
        <v>0</v>
      </c>
      <c r="BG193" s="771">
        <f>IF(N193="zákl. přenesená",J193,0)</f>
        <v>0</v>
      </c>
      <c r="BH193" s="771">
        <f>IF(N193="sníž. přenesená",J193,0)</f>
        <v>0</v>
      </c>
      <c r="BI193" s="771">
        <f>IF(N193="nulová",J193,0)</f>
        <v>0</v>
      </c>
      <c r="BJ193" s="746" t="s">
        <v>28</v>
      </c>
      <c r="BK193" s="771">
        <f>ROUND(I193*H193,2)</f>
        <v>0</v>
      </c>
      <c r="BL193" s="746" t="s">
        <v>45</v>
      </c>
      <c r="BM193" s="746" t="s">
        <v>1841</v>
      </c>
    </row>
    <row r="194" spans="2:65" s="719" customFormat="1" ht="40.5">
      <c r="B194" s="718"/>
      <c r="D194" s="772" t="s">
        <v>1118</v>
      </c>
      <c r="F194" s="773" t="s">
        <v>1828</v>
      </c>
      <c r="I194" s="774"/>
      <c r="L194" s="718"/>
      <c r="M194" s="775"/>
      <c r="N194" s="725"/>
      <c r="O194" s="725"/>
      <c r="P194" s="725"/>
      <c r="Q194" s="725"/>
      <c r="R194" s="725"/>
      <c r="S194" s="725"/>
      <c r="T194" s="776"/>
      <c r="AT194" s="746" t="s">
        <v>1118</v>
      </c>
      <c r="AU194" s="746" t="s">
        <v>28</v>
      </c>
    </row>
    <row r="195" spans="2:65" s="719" customFormat="1" ht="31.5" customHeight="1">
      <c r="B195" s="718"/>
      <c r="C195" s="760">
        <v>63</v>
      </c>
      <c r="D195" s="760" t="s">
        <v>44</v>
      </c>
      <c r="E195" s="761" t="s">
        <v>1312</v>
      </c>
      <c r="F195" s="762" t="s">
        <v>1518</v>
      </c>
      <c r="G195" s="763" t="s">
        <v>143</v>
      </c>
      <c r="H195" s="764">
        <v>4</v>
      </c>
      <c r="I195" s="777"/>
      <c r="J195" s="766">
        <f>ROUND(I195*H195,2)</f>
        <v>0</v>
      </c>
      <c r="K195" s="762"/>
      <c r="L195" s="718"/>
      <c r="M195" s="767"/>
      <c r="N195" s="768" t="s">
        <v>17</v>
      </c>
      <c r="O195" s="769">
        <v>0</v>
      </c>
      <c r="P195" s="769">
        <f>O195*H195</f>
        <v>0</v>
      </c>
      <c r="Q195" s="769">
        <v>0</v>
      </c>
      <c r="R195" s="769">
        <f>Q195*H195</f>
        <v>0</v>
      </c>
      <c r="S195" s="769">
        <v>0</v>
      </c>
      <c r="T195" s="770">
        <f>S195*H195</f>
        <v>0</v>
      </c>
      <c r="AR195" s="746" t="s">
        <v>45</v>
      </c>
      <c r="AT195" s="746" t="s">
        <v>44</v>
      </c>
      <c r="AU195" s="746" t="s">
        <v>28</v>
      </c>
      <c r="AY195" s="746" t="s">
        <v>43</v>
      </c>
      <c r="BE195" s="771">
        <f>IF(N195="základní",J195,0)</f>
        <v>0</v>
      </c>
      <c r="BF195" s="771">
        <f>IF(N195="snížená",J195,0)</f>
        <v>0</v>
      </c>
      <c r="BG195" s="771">
        <f>IF(N195="zákl. přenesená",J195,0)</f>
        <v>0</v>
      </c>
      <c r="BH195" s="771">
        <f>IF(N195="sníž. přenesená",J195,0)</f>
        <v>0</v>
      </c>
      <c r="BI195" s="771">
        <f>IF(N195="nulová",J195,0)</f>
        <v>0</v>
      </c>
      <c r="BJ195" s="746" t="s">
        <v>28</v>
      </c>
      <c r="BK195" s="771">
        <f>ROUND(I195*H195,2)</f>
        <v>0</v>
      </c>
      <c r="BL195" s="746" t="s">
        <v>45</v>
      </c>
      <c r="BM195" s="746" t="s">
        <v>1842</v>
      </c>
    </row>
    <row r="196" spans="2:65" s="719" customFormat="1" ht="27">
      <c r="B196" s="718"/>
      <c r="D196" s="772" t="s">
        <v>1118</v>
      </c>
      <c r="F196" s="773" t="s">
        <v>1830</v>
      </c>
      <c r="I196" s="774"/>
      <c r="L196" s="718"/>
      <c r="M196" s="775"/>
      <c r="N196" s="725"/>
      <c r="O196" s="725"/>
      <c r="P196" s="725"/>
      <c r="Q196" s="725"/>
      <c r="R196" s="725"/>
      <c r="S196" s="725"/>
      <c r="T196" s="776"/>
      <c r="AT196" s="746" t="s">
        <v>1118</v>
      </c>
      <c r="AU196" s="746" t="s">
        <v>28</v>
      </c>
    </row>
    <row r="197" spans="2:65" s="719" customFormat="1" ht="31.5" customHeight="1">
      <c r="B197" s="718"/>
      <c r="C197" s="760">
        <v>64</v>
      </c>
      <c r="D197" s="760" t="s">
        <v>44</v>
      </c>
      <c r="E197" s="761" t="s">
        <v>1313</v>
      </c>
      <c r="F197" s="762" t="s">
        <v>1519</v>
      </c>
      <c r="G197" s="763" t="s">
        <v>143</v>
      </c>
      <c r="H197" s="764">
        <v>2</v>
      </c>
      <c r="I197" s="777"/>
      <c r="J197" s="766">
        <f>ROUND(I197*H197,2)</f>
        <v>0</v>
      </c>
      <c r="K197" s="762"/>
      <c r="L197" s="718"/>
      <c r="M197" s="767"/>
      <c r="N197" s="768" t="s">
        <v>17</v>
      </c>
      <c r="O197" s="769">
        <v>0</v>
      </c>
      <c r="P197" s="769">
        <f>O197*H197</f>
        <v>0</v>
      </c>
      <c r="Q197" s="769">
        <v>0</v>
      </c>
      <c r="R197" s="769">
        <f>Q197*H197</f>
        <v>0</v>
      </c>
      <c r="S197" s="769">
        <v>0</v>
      </c>
      <c r="T197" s="770">
        <f>S197*H197</f>
        <v>0</v>
      </c>
      <c r="AR197" s="746" t="s">
        <v>45</v>
      </c>
      <c r="AT197" s="746" t="s">
        <v>44</v>
      </c>
      <c r="AU197" s="746" t="s">
        <v>28</v>
      </c>
      <c r="AY197" s="746" t="s">
        <v>43</v>
      </c>
      <c r="BE197" s="771">
        <f>IF(N197="základní",J197,0)</f>
        <v>0</v>
      </c>
      <c r="BF197" s="771">
        <f>IF(N197="snížená",J197,0)</f>
        <v>0</v>
      </c>
      <c r="BG197" s="771">
        <f>IF(N197="zákl. přenesená",J197,0)</f>
        <v>0</v>
      </c>
      <c r="BH197" s="771">
        <f>IF(N197="sníž. přenesená",J197,0)</f>
        <v>0</v>
      </c>
      <c r="BI197" s="771">
        <f>IF(N197="nulová",J197,0)</f>
        <v>0</v>
      </c>
      <c r="BJ197" s="746" t="s">
        <v>28</v>
      </c>
      <c r="BK197" s="771">
        <f>ROUND(I197*H197,2)</f>
        <v>0</v>
      </c>
      <c r="BL197" s="746" t="s">
        <v>45</v>
      </c>
      <c r="BM197" s="746" t="s">
        <v>1841</v>
      </c>
    </row>
    <row r="198" spans="2:65" s="719" customFormat="1" ht="40.5">
      <c r="B198" s="718"/>
      <c r="D198" s="772" t="s">
        <v>1118</v>
      </c>
      <c r="F198" s="773" t="s">
        <v>1828</v>
      </c>
      <c r="I198" s="774"/>
      <c r="L198" s="718"/>
      <c r="M198" s="775"/>
      <c r="N198" s="725"/>
      <c r="O198" s="725"/>
      <c r="P198" s="725"/>
      <c r="Q198" s="725"/>
      <c r="R198" s="725"/>
      <c r="S198" s="725"/>
      <c r="T198" s="776"/>
      <c r="AT198" s="746" t="s">
        <v>1118</v>
      </c>
      <c r="AU198" s="746" t="s">
        <v>28</v>
      </c>
    </row>
    <row r="199" spans="2:65" s="719" customFormat="1" ht="31.5" customHeight="1">
      <c r="B199" s="718"/>
      <c r="C199" s="760">
        <v>65</v>
      </c>
      <c r="D199" s="760" t="s">
        <v>44</v>
      </c>
      <c r="E199" s="761" t="s">
        <v>1520</v>
      </c>
      <c r="F199" s="762" t="s">
        <v>1521</v>
      </c>
      <c r="G199" s="763" t="s">
        <v>143</v>
      </c>
      <c r="H199" s="764">
        <v>2</v>
      </c>
      <c r="I199" s="777"/>
      <c r="J199" s="766">
        <f>ROUND(I199*H199,2)</f>
        <v>0</v>
      </c>
      <c r="K199" s="762"/>
      <c r="L199" s="718"/>
      <c r="M199" s="767"/>
      <c r="N199" s="768" t="s">
        <v>17</v>
      </c>
      <c r="O199" s="769">
        <v>0</v>
      </c>
      <c r="P199" s="769">
        <f>O199*H199</f>
        <v>0</v>
      </c>
      <c r="Q199" s="769">
        <v>0</v>
      </c>
      <c r="R199" s="769">
        <f>Q199*H199</f>
        <v>0</v>
      </c>
      <c r="S199" s="769">
        <v>0</v>
      </c>
      <c r="T199" s="770">
        <f>S199*H199</f>
        <v>0</v>
      </c>
      <c r="AR199" s="746" t="s">
        <v>45</v>
      </c>
      <c r="AT199" s="746" t="s">
        <v>44</v>
      </c>
      <c r="AU199" s="746" t="s">
        <v>28</v>
      </c>
      <c r="AY199" s="746" t="s">
        <v>43</v>
      </c>
      <c r="BE199" s="771">
        <f>IF(N199="základní",J199,0)</f>
        <v>0</v>
      </c>
      <c r="BF199" s="771">
        <f>IF(N199="snížená",J199,0)</f>
        <v>0</v>
      </c>
      <c r="BG199" s="771">
        <f>IF(N199="zákl. přenesená",J199,0)</f>
        <v>0</v>
      </c>
      <c r="BH199" s="771">
        <f>IF(N199="sníž. přenesená",J199,0)</f>
        <v>0</v>
      </c>
      <c r="BI199" s="771">
        <f>IF(N199="nulová",J199,0)</f>
        <v>0</v>
      </c>
      <c r="BJ199" s="746" t="s">
        <v>28</v>
      </c>
      <c r="BK199" s="771">
        <f>ROUND(I199*H199,2)</f>
        <v>0</v>
      </c>
      <c r="BL199" s="746" t="s">
        <v>45</v>
      </c>
      <c r="BM199" s="746" t="s">
        <v>1842</v>
      </c>
    </row>
    <row r="200" spans="2:65" s="719" customFormat="1" ht="27">
      <c r="B200" s="718"/>
      <c r="D200" s="772" t="s">
        <v>1118</v>
      </c>
      <c r="F200" s="773" t="s">
        <v>1830</v>
      </c>
      <c r="I200" s="774"/>
      <c r="L200" s="718"/>
      <c r="M200" s="775"/>
      <c r="N200" s="725"/>
      <c r="O200" s="725"/>
      <c r="P200" s="725"/>
      <c r="Q200" s="725"/>
      <c r="R200" s="725"/>
      <c r="S200" s="725"/>
      <c r="T200" s="776"/>
      <c r="AT200" s="746" t="s">
        <v>1118</v>
      </c>
      <c r="AU200" s="746" t="s">
        <v>28</v>
      </c>
    </row>
    <row r="201" spans="2:65" s="719" customFormat="1" ht="31.5" customHeight="1">
      <c r="B201" s="718"/>
      <c r="C201" s="760">
        <v>66</v>
      </c>
      <c r="D201" s="760" t="s">
        <v>44</v>
      </c>
      <c r="E201" s="761" t="s">
        <v>1522</v>
      </c>
      <c r="F201" s="762" t="s">
        <v>1523</v>
      </c>
      <c r="G201" s="763" t="s">
        <v>143</v>
      </c>
      <c r="H201" s="764">
        <v>1</v>
      </c>
      <c r="I201" s="777"/>
      <c r="J201" s="766">
        <f>ROUND(I201*H201,2)</f>
        <v>0</v>
      </c>
      <c r="K201" s="762"/>
      <c r="L201" s="718"/>
      <c r="M201" s="767"/>
      <c r="N201" s="768" t="s">
        <v>17</v>
      </c>
      <c r="O201" s="769">
        <v>0</v>
      </c>
      <c r="P201" s="769">
        <f>O201*H201</f>
        <v>0</v>
      </c>
      <c r="Q201" s="769">
        <v>0</v>
      </c>
      <c r="R201" s="769">
        <f>Q201*H201</f>
        <v>0</v>
      </c>
      <c r="S201" s="769">
        <v>0</v>
      </c>
      <c r="T201" s="770">
        <f>S201*H201</f>
        <v>0</v>
      </c>
      <c r="AR201" s="746" t="s">
        <v>45</v>
      </c>
      <c r="AT201" s="746" t="s">
        <v>44</v>
      </c>
      <c r="AU201" s="746" t="s">
        <v>28</v>
      </c>
      <c r="AY201" s="746" t="s">
        <v>43</v>
      </c>
      <c r="BE201" s="771">
        <f>IF(N201="základní",J201,0)</f>
        <v>0</v>
      </c>
      <c r="BF201" s="771">
        <f>IF(N201="snížená",J201,0)</f>
        <v>0</v>
      </c>
      <c r="BG201" s="771">
        <f>IF(N201="zákl. přenesená",J201,0)</f>
        <v>0</v>
      </c>
      <c r="BH201" s="771">
        <f>IF(N201="sníž. přenesená",J201,0)</f>
        <v>0</v>
      </c>
      <c r="BI201" s="771">
        <f>IF(N201="nulová",J201,0)</f>
        <v>0</v>
      </c>
      <c r="BJ201" s="746" t="s">
        <v>28</v>
      </c>
      <c r="BK201" s="771">
        <f>ROUND(I201*H201,2)</f>
        <v>0</v>
      </c>
      <c r="BL201" s="746" t="s">
        <v>45</v>
      </c>
      <c r="BM201" s="746" t="s">
        <v>1841</v>
      </c>
    </row>
    <row r="202" spans="2:65" s="719" customFormat="1" ht="40.5">
      <c r="B202" s="718"/>
      <c r="D202" s="772" t="s">
        <v>1118</v>
      </c>
      <c r="F202" s="773" t="s">
        <v>1828</v>
      </c>
      <c r="I202" s="774"/>
      <c r="L202" s="718"/>
      <c r="M202" s="775"/>
      <c r="N202" s="725"/>
      <c r="O202" s="725"/>
      <c r="P202" s="725"/>
      <c r="Q202" s="725"/>
      <c r="R202" s="725"/>
      <c r="S202" s="725"/>
      <c r="T202" s="776"/>
      <c r="AT202" s="746" t="s">
        <v>1118</v>
      </c>
      <c r="AU202" s="746" t="s">
        <v>28</v>
      </c>
    </row>
    <row r="203" spans="2:65" s="719" customFormat="1" ht="31.5" customHeight="1">
      <c r="B203" s="718"/>
      <c r="C203" s="760">
        <v>67</v>
      </c>
      <c r="D203" s="760" t="s">
        <v>44</v>
      </c>
      <c r="E203" s="761" t="s">
        <v>1524</v>
      </c>
      <c r="F203" s="762" t="s">
        <v>1525</v>
      </c>
      <c r="G203" s="763" t="s">
        <v>143</v>
      </c>
      <c r="H203" s="764">
        <v>1</v>
      </c>
      <c r="I203" s="777"/>
      <c r="J203" s="766">
        <f>ROUND(I203*H203,2)</f>
        <v>0</v>
      </c>
      <c r="K203" s="762"/>
      <c r="L203" s="718"/>
      <c r="M203" s="767"/>
      <c r="N203" s="768" t="s">
        <v>17</v>
      </c>
      <c r="O203" s="769">
        <v>0</v>
      </c>
      <c r="P203" s="769">
        <f>O203*H203</f>
        <v>0</v>
      </c>
      <c r="Q203" s="769">
        <v>0</v>
      </c>
      <c r="R203" s="769">
        <f>Q203*H203</f>
        <v>0</v>
      </c>
      <c r="S203" s="769">
        <v>0</v>
      </c>
      <c r="T203" s="770">
        <f>S203*H203</f>
        <v>0</v>
      </c>
      <c r="AR203" s="746" t="s">
        <v>45</v>
      </c>
      <c r="AT203" s="746" t="s">
        <v>44</v>
      </c>
      <c r="AU203" s="746" t="s">
        <v>28</v>
      </c>
      <c r="AY203" s="746" t="s">
        <v>43</v>
      </c>
      <c r="BE203" s="771">
        <f>IF(N203="základní",J203,0)</f>
        <v>0</v>
      </c>
      <c r="BF203" s="771">
        <f>IF(N203="snížená",J203,0)</f>
        <v>0</v>
      </c>
      <c r="BG203" s="771">
        <f>IF(N203="zákl. přenesená",J203,0)</f>
        <v>0</v>
      </c>
      <c r="BH203" s="771">
        <f>IF(N203="sníž. přenesená",J203,0)</f>
        <v>0</v>
      </c>
      <c r="BI203" s="771">
        <f>IF(N203="nulová",J203,0)</f>
        <v>0</v>
      </c>
      <c r="BJ203" s="746" t="s">
        <v>28</v>
      </c>
      <c r="BK203" s="771">
        <f>ROUND(I203*H203,2)</f>
        <v>0</v>
      </c>
      <c r="BL203" s="746" t="s">
        <v>45</v>
      </c>
      <c r="BM203" s="746" t="s">
        <v>1842</v>
      </c>
    </row>
    <row r="204" spans="2:65" s="719" customFormat="1" ht="27">
      <c r="B204" s="718"/>
      <c r="D204" s="772" t="s">
        <v>1118</v>
      </c>
      <c r="F204" s="773" t="s">
        <v>1830</v>
      </c>
      <c r="I204" s="774"/>
      <c r="L204" s="718"/>
      <c r="M204" s="775"/>
      <c r="N204" s="725"/>
      <c r="O204" s="725"/>
      <c r="P204" s="725"/>
      <c r="Q204" s="725"/>
      <c r="R204" s="725"/>
      <c r="S204" s="725"/>
      <c r="T204" s="776"/>
      <c r="AT204" s="746" t="s">
        <v>1118</v>
      </c>
      <c r="AU204" s="746" t="s">
        <v>28</v>
      </c>
    </row>
    <row r="205" spans="2:65" s="719" customFormat="1" ht="31.5" customHeight="1">
      <c r="B205" s="718"/>
      <c r="C205" s="760">
        <v>68</v>
      </c>
      <c r="D205" s="760" t="s">
        <v>44</v>
      </c>
      <c r="E205" s="761" t="s">
        <v>1526</v>
      </c>
      <c r="F205" s="762" t="s">
        <v>1527</v>
      </c>
      <c r="G205" s="763" t="s">
        <v>143</v>
      </c>
      <c r="H205" s="764">
        <v>4</v>
      </c>
      <c r="I205" s="777"/>
      <c r="J205" s="766">
        <f>ROUND(I205*H205,2)</f>
        <v>0</v>
      </c>
      <c r="K205" s="762"/>
      <c r="L205" s="718"/>
      <c r="M205" s="767"/>
      <c r="N205" s="768" t="s">
        <v>17</v>
      </c>
      <c r="O205" s="769">
        <v>0</v>
      </c>
      <c r="P205" s="769">
        <f>O205*H205</f>
        <v>0</v>
      </c>
      <c r="Q205" s="769">
        <v>0</v>
      </c>
      <c r="R205" s="769">
        <f>Q205*H205</f>
        <v>0</v>
      </c>
      <c r="S205" s="769">
        <v>0</v>
      </c>
      <c r="T205" s="770">
        <f>S205*H205</f>
        <v>0</v>
      </c>
      <c r="AR205" s="746" t="s">
        <v>45</v>
      </c>
      <c r="AT205" s="746" t="s">
        <v>44</v>
      </c>
      <c r="AU205" s="746" t="s">
        <v>28</v>
      </c>
      <c r="AY205" s="746" t="s">
        <v>43</v>
      </c>
      <c r="BE205" s="771">
        <f>IF(N205="základní",J205,0)</f>
        <v>0</v>
      </c>
      <c r="BF205" s="771">
        <f>IF(N205="snížená",J205,0)</f>
        <v>0</v>
      </c>
      <c r="BG205" s="771">
        <f>IF(N205="zákl. přenesená",J205,0)</f>
        <v>0</v>
      </c>
      <c r="BH205" s="771">
        <f>IF(N205="sníž. přenesená",J205,0)</f>
        <v>0</v>
      </c>
      <c r="BI205" s="771">
        <f>IF(N205="nulová",J205,0)</f>
        <v>0</v>
      </c>
      <c r="BJ205" s="746" t="s">
        <v>28</v>
      </c>
      <c r="BK205" s="771">
        <f>ROUND(I205*H205,2)</f>
        <v>0</v>
      </c>
      <c r="BL205" s="746" t="s">
        <v>45</v>
      </c>
      <c r="BM205" s="746" t="s">
        <v>1841</v>
      </c>
    </row>
    <row r="206" spans="2:65" s="719" customFormat="1" ht="40.5">
      <c r="B206" s="718"/>
      <c r="D206" s="772" t="s">
        <v>1118</v>
      </c>
      <c r="F206" s="773" t="s">
        <v>1828</v>
      </c>
      <c r="I206" s="774"/>
      <c r="L206" s="718"/>
      <c r="M206" s="775"/>
      <c r="N206" s="725"/>
      <c r="O206" s="725"/>
      <c r="P206" s="725"/>
      <c r="Q206" s="725"/>
      <c r="R206" s="725"/>
      <c r="S206" s="725"/>
      <c r="T206" s="776"/>
      <c r="AT206" s="746" t="s">
        <v>1118</v>
      </c>
      <c r="AU206" s="746" t="s">
        <v>28</v>
      </c>
    </row>
    <row r="207" spans="2:65" s="719" customFormat="1" ht="31.5" customHeight="1">
      <c r="B207" s="718"/>
      <c r="C207" s="760">
        <v>69</v>
      </c>
      <c r="D207" s="760" t="s">
        <v>44</v>
      </c>
      <c r="E207" s="761" t="s">
        <v>1528</v>
      </c>
      <c r="F207" s="762" t="s">
        <v>1529</v>
      </c>
      <c r="G207" s="763" t="s">
        <v>143</v>
      </c>
      <c r="H207" s="764">
        <v>4</v>
      </c>
      <c r="I207" s="777"/>
      <c r="J207" s="766">
        <f>ROUND(I207*H207,2)</f>
        <v>0</v>
      </c>
      <c r="K207" s="762"/>
      <c r="L207" s="718"/>
      <c r="M207" s="767"/>
      <c r="N207" s="768" t="s">
        <v>17</v>
      </c>
      <c r="O207" s="769">
        <v>0</v>
      </c>
      <c r="P207" s="769">
        <f>O207*H207</f>
        <v>0</v>
      </c>
      <c r="Q207" s="769">
        <v>0</v>
      </c>
      <c r="R207" s="769">
        <f>Q207*H207</f>
        <v>0</v>
      </c>
      <c r="S207" s="769">
        <v>0</v>
      </c>
      <c r="T207" s="770">
        <f>S207*H207</f>
        <v>0</v>
      </c>
      <c r="AR207" s="746" t="s">
        <v>45</v>
      </c>
      <c r="AT207" s="746" t="s">
        <v>44</v>
      </c>
      <c r="AU207" s="746" t="s">
        <v>28</v>
      </c>
      <c r="AY207" s="746" t="s">
        <v>43</v>
      </c>
      <c r="BE207" s="771">
        <f>IF(N207="základní",J207,0)</f>
        <v>0</v>
      </c>
      <c r="BF207" s="771">
        <f>IF(N207="snížená",J207,0)</f>
        <v>0</v>
      </c>
      <c r="BG207" s="771">
        <f>IF(N207="zákl. přenesená",J207,0)</f>
        <v>0</v>
      </c>
      <c r="BH207" s="771">
        <f>IF(N207="sníž. přenesená",J207,0)</f>
        <v>0</v>
      </c>
      <c r="BI207" s="771">
        <f>IF(N207="nulová",J207,0)</f>
        <v>0</v>
      </c>
      <c r="BJ207" s="746" t="s">
        <v>28</v>
      </c>
      <c r="BK207" s="771">
        <f>ROUND(I207*H207,2)</f>
        <v>0</v>
      </c>
      <c r="BL207" s="746" t="s">
        <v>45</v>
      </c>
      <c r="BM207" s="746" t="s">
        <v>1842</v>
      </c>
    </row>
    <row r="208" spans="2:65" s="719" customFormat="1" ht="27">
      <c r="B208" s="718"/>
      <c r="D208" s="772" t="s">
        <v>1118</v>
      </c>
      <c r="F208" s="773" t="s">
        <v>1830</v>
      </c>
      <c r="I208" s="774"/>
      <c r="L208" s="718"/>
      <c r="M208" s="775"/>
      <c r="N208" s="725"/>
      <c r="O208" s="725"/>
      <c r="P208" s="725"/>
      <c r="Q208" s="725"/>
      <c r="R208" s="725"/>
      <c r="S208" s="725"/>
      <c r="T208" s="776"/>
      <c r="AT208" s="746" t="s">
        <v>1118</v>
      </c>
      <c r="AU208" s="746" t="s">
        <v>28</v>
      </c>
    </row>
    <row r="209" spans="2:65" s="719" customFormat="1" ht="31.5" customHeight="1">
      <c r="B209" s="718"/>
      <c r="C209" s="760">
        <v>70</v>
      </c>
      <c r="D209" s="760" t="s">
        <v>44</v>
      </c>
      <c r="E209" s="761" t="s">
        <v>1530</v>
      </c>
      <c r="F209" s="762" t="s">
        <v>1531</v>
      </c>
      <c r="G209" s="763" t="s">
        <v>143</v>
      </c>
      <c r="H209" s="764">
        <v>2</v>
      </c>
      <c r="I209" s="777"/>
      <c r="J209" s="766">
        <f>ROUND(I209*H209,2)</f>
        <v>0</v>
      </c>
      <c r="K209" s="762"/>
      <c r="L209" s="718"/>
      <c r="M209" s="767"/>
      <c r="N209" s="768" t="s">
        <v>17</v>
      </c>
      <c r="O209" s="769">
        <v>0</v>
      </c>
      <c r="P209" s="769">
        <f>O209*H209</f>
        <v>0</v>
      </c>
      <c r="Q209" s="769">
        <v>0</v>
      </c>
      <c r="R209" s="769">
        <f>Q209*H209</f>
        <v>0</v>
      </c>
      <c r="S209" s="769">
        <v>0</v>
      </c>
      <c r="T209" s="770">
        <f>S209*H209</f>
        <v>0</v>
      </c>
      <c r="AR209" s="746" t="s">
        <v>45</v>
      </c>
      <c r="AT209" s="746" t="s">
        <v>44</v>
      </c>
      <c r="AU209" s="746" t="s">
        <v>28</v>
      </c>
      <c r="AY209" s="746" t="s">
        <v>43</v>
      </c>
      <c r="BE209" s="771">
        <f>IF(N209="základní",J209,0)</f>
        <v>0</v>
      </c>
      <c r="BF209" s="771">
        <f>IF(N209="snížená",J209,0)</f>
        <v>0</v>
      </c>
      <c r="BG209" s="771">
        <f>IF(N209="zákl. přenesená",J209,0)</f>
        <v>0</v>
      </c>
      <c r="BH209" s="771">
        <f>IF(N209="sníž. přenesená",J209,0)</f>
        <v>0</v>
      </c>
      <c r="BI209" s="771">
        <f>IF(N209="nulová",J209,0)</f>
        <v>0</v>
      </c>
      <c r="BJ209" s="746" t="s">
        <v>28</v>
      </c>
      <c r="BK209" s="771">
        <f>ROUND(I209*H209,2)</f>
        <v>0</v>
      </c>
      <c r="BL209" s="746" t="s">
        <v>45</v>
      </c>
      <c r="BM209" s="746" t="s">
        <v>1835</v>
      </c>
    </row>
    <row r="210" spans="2:65" s="719" customFormat="1" ht="40.5">
      <c r="B210" s="718"/>
      <c r="D210" s="772" t="s">
        <v>1118</v>
      </c>
      <c r="F210" s="773" t="s">
        <v>1828</v>
      </c>
      <c r="I210" s="774"/>
      <c r="L210" s="718"/>
      <c r="M210" s="775"/>
      <c r="N210" s="725"/>
      <c r="O210" s="725"/>
      <c r="P210" s="725"/>
      <c r="Q210" s="725"/>
      <c r="R210" s="725"/>
      <c r="S210" s="725"/>
      <c r="T210" s="776"/>
      <c r="AT210" s="746" t="s">
        <v>1118</v>
      </c>
      <c r="AU210" s="746" t="s">
        <v>28</v>
      </c>
    </row>
    <row r="211" spans="2:65" s="719" customFormat="1" ht="31.5" customHeight="1">
      <c r="B211" s="718"/>
      <c r="C211" s="760">
        <v>71</v>
      </c>
      <c r="D211" s="760" t="s">
        <v>44</v>
      </c>
      <c r="E211" s="761" t="s">
        <v>1532</v>
      </c>
      <c r="F211" s="762" t="s">
        <v>1533</v>
      </c>
      <c r="G211" s="763" t="s">
        <v>143</v>
      </c>
      <c r="H211" s="764">
        <v>2</v>
      </c>
      <c r="I211" s="777"/>
      <c r="J211" s="766">
        <f>ROUND(I211*H211,2)</f>
        <v>0</v>
      </c>
      <c r="K211" s="762"/>
      <c r="L211" s="718"/>
      <c r="M211" s="767"/>
      <c r="N211" s="768" t="s">
        <v>17</v>
      </c>
      <c r="O211" s="769">
        <v>0</v>
      </c>
      <c r="P211" s="769">
        <f>O211*H211</f>
        <v>0</v>
      </c>
      <c r="Q211" s="769">
        <v>0</v>
      </c>
      <c r="R211" s="769">
        <f>Q211*H211</f>
        <v>0</v>
      </c>
      <c r="S211" s="769">
        <v>0</v>
      </c>
      <c r="T211" s="770">
        <f>S211*H211</f>
        <v>0</v>
      </c>
      <c r="AR211" s="746" t="s">
        <v>45</v>
      </c>
      <c r="AT211" s="746" t="s">
        <v>44</v>
      </c>
      <c r="AU211" s="746" t="s">
        <v>28</v>
      </c>
      <c r="AY211" s="746" t="s">
        <v>43</v>
      </c>
      <c r="BE211" s="771">
        <f>IF(N211="základní",J211,0)</f>
        <v>0</v>
      </c>
      <c r="BF211" s="771">
        <f>IF(N211="snížená",J211,0)</f>
        <v>0</v>
      </c>
      <c r="BG211" s="771">
        <f>IF(N211="zákl. přenesená",J211,0)</f>
        <v>0</v>
      </c>
      <c r="BH211" s="771">
        <f>IF(N211="sníž. přenesená",J211,0)</f>
        <v>0</v>
      </c>
      <c r="BI211" s="771">
        <f>IF(N211="nulová",J211,0)</f>
        <v>0</v>
      </c>
      <c r="BJ211" s="746" t="s">
        <v>28</v>
      </c>
      <c r="BK211" s="771">
        <f>ROUND(I211*H211,2)</f>
        <v>0</v>
      </c>
      <c r="BL211" s="746" t="s">
        <v>45</v>
      </c>
      <c r="BM211" s="746" t="s">
        <v>1836</v>
      </c>
    </row>
    <row r="212" spans="2:65" s="719" customFormat="1" ht="27">
      <c r="B212" s="718"/>
      <c r="D212" s="772" t="s">
        <v>1118</v>
      </c>
      <c r="F212" s="773" t="s">
        <v>1830</v>
      </c>
      <c r="I212" s="774"/>
      <c r="L212" s="718"/>
      <c r="M212" s="775"/>
      <c r="N212" s="725"/>
      <c r="O212" s="725"/>
      <c r="P212" s="725"/>
      <c r="Q212" s="725"/>
      <c r="R212" s="725"/>
      <c r="S212" s="725"/>
      <c r="T212" s="776"/>
      <c r="AT212" s="746" t="s">
        <v>1118</v>
      </c>
      <c r="AU212" s="746" t="s">
        <v>28</v>
      </c>
    </row>
    <row r="213" spans="2:65" s="719" customFormat="1" ht="31.5" customHeight="1">
      <c r="B213" s="718"/>
      <c r="C213" s="760">
        <v>72</v>
      </c>
      <c r="D213" s="760" t="s">
        <v>44</v>
      </c>
      <c r="E213" s="761" t="s">
        <v>1534</v>
      </c>
      <c r="F213" s="762" t="s">
        <v>1535</v>
      </c>
      <c r="G213" s="763" t="s">
        <v>143</v>
      </c>
      <c r="H213" s="764">
        <v>6</v>
      </c>
      <c r="I213" s="777"/>
      <c r="J213" s="766">
        <f>ROUND(I213*H213,2)</f>
        <v>0</v>
      </c>
      <c r="K213" s="762"/>
      <c r="L213" s="718"/>
      <c r="M213" s="767"/>
      <c r="N213" s="768" t="s">
        <v>17</v>
      </c>
      <c r="O213" s="769">
        <v>0</v>
      </c>
      <c r="P213" s="769">
        <f>O213*H213</f>
        <v>0</v>
      </c>
      <c r="Q213" s="769">
        <v>0</v>
      </c>
      <c r="R213" s="769">
        <f>Q213*H213</f>
        <v>0</v>
      </c>
      <c r="S213" s="769">
        <v>0</v>
      </c>
      <c r="T213" s="770">
        <f>S213*H213</f>
        <v>0</v>
      </c>
      <c r="AR213" s="746" t="s">
        <v>45</v>
      </c>
      <c r="AT213" s="746" t="s">
        <v>44</v>
      </c>
      <c r="AU213" s="746" t="s">
        <v>28</v>
      </c>
      <c r="AY213" s="746" t="s">
        <v>43</v>
      </c>
      <c r="BE213" s="771">
        <f>IF(N213="základní",J213,0)</f>
        <v>0</v>
      </c>
      <c r="BF213" s="771">
        <f>IF(N213="snížená",J213,0)</f>
        <v>0</v>
      </c>
      <c r="BG213" s="771">
        <f>IF(N213="zákl. přenesená",J213,0)</f>
        <v>0</v>
      </c>
      <c r="BH213" s="771">
        <f>IF(N213="sníž. přenesená",J213,0)</f>
        <v>0</v>
      </c>
      <c r="BI213" s="771">
        <f>IF(N213="nulová",J213,0)</f>
        <v>0</v>
      </c>
      <c r="BJ213" s="746" t="s">
        <v>28</v>
      </c>
      <c r="BK213" s="771">
        <f>ROUND(I213*H213,2)</f>
        <v>0</v>
      </c>
      <c r="BL213" s="746" t="s">
        <v>45</v>
      </c>
      <c r="BM213" s="746" t="s">
        <v>1843</v>
      </c>
    </row>
    <row r="214" spans="2:65" s="719" customFormat="1" ht="40.5">
      <c r="B214" s="718"/>
      <c r="D214" s="772" t="s">
        <v>1118</v>
      </c>
      <c r="F214" s="773" t="s">
        <v>1828</v>
      </c>
      <c r="I214" s="774"/>
      <c r="L214" s="718"/>
      <c r="M214" s="775"/>
      <c r="N214" s="725"/>
      <c r="O214" s="725"/>
      <c r="P214" s="725"/>
      <c r="Q214" s="725"/>
      <c r="R214" s="725"/>
      <c r="S214" s="725"/>
      <c r="T214" s="776"/>
      <c r="AT214" s="746" t="s">
        <v>1118</v>
      </c>
      <c r="AU214" s="746" t="s">
        <v>28</v>
      </c>
    </row>
    <row r="215" spans="2:65" s="719" customFormat="1" ht="31.5" customHeight="1">
      <c r="B215" s="718"/>
      <c r="C215" s="760">
        <v>73</v>
      </c>
      <c r="D215" s="760" t="s">
        <v>44</v>
      </c>
      <c r="E215" s="761" t="s">
        <v>1536</v>
      </c>
      <c r="F215" s="762" t="s">
        <v>1537</v>
      </c>
      <c r="G215" s="763" t="s">
        <v>143</v>
      </c>
      <c r="H215" s="764">
        <v>6</v>
      </c>
      <c r="I215" s="777"/>
      <c r="J215" s="766">
        <f>ROUND(I215*H215,2)</f>
        <v>0</v>
      </c>
      <c r="K215" s="762"/>
      <c r="L215" s="718"/>
      <c r="M215" s="767"/>
      <c r="N215" s="768" t="s">
        <v>17</v>
      </c>
      <c r="O215" s="769">
        <v>0</v>
      </c>
      <c r="P215" s="769">
        <f>O215*H215</f>
        <v>0</v>
      </c>
      <c r="Q215" s="769">
        <v>0</v>
      </c>
      <c r="R215" s="769">
        <f>Q215*H215</f>
        <v>0</v>
      </c>
      <c r="S215" s="769">
        <v>0</v>
      </c>
      <c r="T215" s="770">
        <f>S215*H215</f>
        <v>0</v>
      </c>
      <c r="AR215" s="746" t="s">
        <v>45</v>
      </c>
      <c r="AT215" s="746" t="s">
        <v>44</v>
      </c>
      <c r="AU215" s="746" t="s">
        <v>28</v>
      </c>
      <c r="AY215" s="746" t="s">
        <v>43</v>
      </c>
      <c r="BE215" s="771">
        <f>IF(N215="základní",J215,0)</f>
        <v>0</v>
      </c>
      <c r="BF215" s="771">
        <f>IF(N215="snížená",J215,0)</f>
        <v>0</v>
      </c>
      <c r="BG215" s="771">
        <f>IF(N215="zákl. přenesená",J215,0)</f>
        <v>0</v>
      </c>
      <c r="BH215" s="771">
        <f>IF(N215="sníž. přenesená",J215,0)</f>
        <v>0</v>
      </c>
      <c r="BI215" s="771">
        <f>IF(N215="nulová",J215,0)</f>
        <v>0</v>
      </c>
      <c r="BJ215" s="746" t="s">
        <v>28</v>
      </c>
      <c r="BK215" s="771">
        <f>ROUND(I215*H215,2)</f>
        <v>0</v>
      </c>
      <c r="BL215" s="746" t="s">
        <v>45</v>
      </c>
      <c r="BM215" s="746" t="s">
        <v>1844</v>
      </c>
    </row>
    <row r="216" spans="2:65" s="719" customFormat="1" ht="27">
      <c r="B216" s="718"/>
      <c r="D216" s="772" t="s">
        <v>1118</v>
      </c>
      <c r="F216" s="773" t="s">
        <v>1830</v>
      </c>
      <c r="I216" s="774"/>
      <c r="L216" s="718"/>
      <c r="M216" s="775"/>
      <c r="N216" s="725"/>
      <c r="O216" s="725"/>
      <c r="P216" s="725"/>
      <c r="Q216" s="725"/>
      <c r="R216" s="725"/>
      <c r="S216" s="725"/>
      <c r="T216" s="776"/>
      <c r="AT216" s="746" t="s">
        <v>1118</v>
      </c>
      <c r="AU216" s="746" t="s">
        <v>28</v>
      </c>
    </row>
    <row r="217" spans="2:65" s="719" customFormat="1" ht="31.5" customHeight="1">
      <c r="B217" s="718"/>
      <c r="C217" s="760">
        <v>74</v>
      </c>
      <c r="D217" s="760" t="s">
        <v>44</v>
      </c>
      <c r="E217" s="761" t="s">
        <v>1538</v>
      </c>
      <c r="F217" s="762" t="s">
        <v>1539</v>
      </c>
      <c r="G217" s="763" t="s">
        <v>143</v>
      </c>
      <c r="H217" s="764">
        <v>12</v>
      </c>
      <c r="I217" s="777"/>
      <c r="J217" s="766">
        <f>ROUND(I217*H217,2)</f>
        <v>0</v>
      </c>
      <c r="K217" s="762"/>
      <c r="L217" s="718"/>
      <c r="M217" s="767"/>
      <c r="N217" s="768" t="s">
        <v>17</v>
      </c>
      <c r="O217" s="769">
        <v>0</v>
      </c>
      <c r="P217" s="769">
        <f>O217*H217</f>
        <v>0</v>
      </c>
      <c r="Q217" s="769">
        <v>0</v>
      </c>
      <c r="R217" s="769">
        <f>Q217*H217</f>
        <v>0</v>
      </c>
      <c r="S217" s="769">
        <v>0</v>
      </c>
      <c r="T217" s="770">
        <f>S217*H217</f>
        <v>0</v>
      </c>
      <c r="AR217" s="746" t="s">
        <v>45</v>
      </c>
      <c r="AT217" s="746" t="s">
        <v>44</v>
      </c>
      <c r="AU217" s="746" t="s">
        <v>28</v>
      </c>
      <c r="AY217" s="746" t="s">
        <v>43</v>
      </c>
      <c r="BE217" s="771">
        <f>IF(N217="základní",J217,0)</f>
        <v>0</v>
      </c>
      <c r="BF217" s="771">
        <f>IF(N217="snížená",J217,0)</f>
        <v>0</v>
      </c>
      <c r="BG217" s="771">
        <f>IF(N217="zákl. přenesená",J217,0)</f>
        <v>0</v>
      </c>
      <c r="BH217" s="771">
        <f>IF(N217="sníž. přenesená",J217,0)</f>
        <v>0</v>
      </c>
      <c r="BI217" s="771">
        <f>IF(N217="nulová",J217,0)</f>
        <v>0</v>
      </c>
      <c r="BJ217" s="746" t="s">
        <v>28</v>
      </c>
      <c r="BK217" s="771">
        <f>ROUND(I217*H217,2)</f>
        <v>0</v>
      </c>
      <c r="BL217" s="746" t="s">
        <v>45</v>
      </c>
      <c r="BM217" s="746" t="s">
        <v>1845</v>
      </c>
    </row>
    <row r="218" spans="2:65" s="719" customFormat="1" ht="40.5">
      <c r="B218" s="718"/>
      <c r="D218" s="772" t="s">
        <v>1118</v>
      </c>
      <c r="F218" s="773" t="s">
        <v>1828</v>
      </c>
      <c r="I218" s="774"/>
      <c r="L218" s="718"/>
      <c r="M218" s="775"/>
      <c r="N218" s="725"/>
      <c r="O218" s="725"/>
      <c r="P218" s="725"/>
      <c r="Q218" s="725"/>
      <c r="R218" s="725"/>
      <c r="S218" s="725"/>
      <c r="T218" s="776"/>
      <c r="AT218" s="746" t="s">
        <v>1118</v>
      </c>
      <c r="AU218" s="746" t="s">
        <v>28</v>
      </c>
    </row>
    <row r="219" spans="2:65" s="719" customFormat="1" ht="22.5" customHeight="1">
      <c r="B219" s="718"/>
      <c r="C219" s="760">
        <v>75</v>
      </c>
      <c r="D219" s="760" t="s">
        <v>44</v>
      </c>
      <c r="E219" s="761" t="s">
        <v>1540</v>
      </c>
      <c r="F219" s="762" t="s">
        <v>1541</v>
      </c>
      <c r="G219" s="763" t="s">
        <v>143</v>
      </c>
      <c r="H219" s="764">
        <v>12</v>
      </c>
      <c r="I219" s="777"/>
      <c r="J219" s="766">
        <f>ROUND(I219*H219,2)</f>
        <v>0</v>
      </c>
      <c r="K219" s="762"/>
      <c r="L219" s="718"/>
      <c r="M219" s="767"/>
      <c r="N219" s="768" t="s">
        <v>17</v>
      </c>
      <c r="O219" s="769">
        <v>0</v>
      </c>
      <c r="P219" s="769">
        <f>O219*H219</f>
        <v>0</v>
      </c>
      <c r="Q219" s="769">
        <v>0</v>
      </c>
      <c r="R219" s="769">
        <f>Q219*H219</f>
        <v>0</v>
      </c>
      <c r="S219" s="769">
        <v>0</v>
      </c>
      <c r="T219" s="770">
        <f>S219*H219</f>
        <v>0</v>
      </c>
      <c r="AR219" s="746" t="s">
        <v>45</v>
      </c>
      <c r="AT219" s="746" t="s">
        <v>44</v>
      </c>
      <c r="AU219" s="746" t="s">
        <v>28</v>
      </c>
      <c r="AY219" s="746" t="s">
        <v>43</v>
      </c>
      <c r="BE219" s="771">
        <f>IF(N219="základní",J219,0)</f>
        <v>0</v>
      </c>
      <c r="BF219" s="771">
        <f>IF(N219="snížená",J219,0)</f>
        <v>0</v>
      </c>
      <c r="BG219" s="771">
        <f>IF(N219="zákl. přenesená",J219,0)</f>
        <v>0</v>
      </c>
      <c r="BH219" s="771">
        <f>IF(N219="sníž. přenesená",J219,0)</f>
        <v>0</v>
      </c>
      <c r="BI219" s="771">
        <f>IF(N219="nulová",J219,0)</f>
        <v>0</v>
      </c>
      <c r="BJ219" s="746" t="s">
        <v>28</v>
      </c>
      <c r="BK219" s="771">
        <f>ROUND(I219*H219,2)</f>
        <v>0</v>
      </c>
      <c r="BL219" s="746" t="s">
        <v>45</v>
      </c>
      <c r="BM219" s="746" t="s">
        <v>1846</v>
      </c>
    </row>
    <row r="220" spans="2:65" s="719" customFormat="1" ht="27">
      <c r="B220" s="718"/>
      <c r="D220" s="772" t="s">
        <v>1118</v>
      </c>
      <c r="F220" s="773" t="s">
        <v>1830</v>
      </c>
      <c r="I220" s="774"/>
      <c r="L220" s="718"/>
      <c r="M220" s="775"/>
      <c r="N220" s="725"/>
      <c r="O220" s="725"/>
      <c r="P220" s="725"/>
      <c r="Q220" s="725"/>
      <c r="R220" s="725"/>
      <c r="S220" s="725"/>
      <c r="T220" s="776"/>
      <c r="AT220" s="746" t="s">
        <v>1118</v>
      </c>
      <c r="AU220" s="746" t="s">
        <v>28</v>
      </c>
    </row>
    <row r="221" spans="2:65" s="719" customFormat="1" ht="31.5" customHeight="1">
      <c r="B221" s="718"/>
      <c r="C221" s="760">
        <v>76</v>
      </c>
      <c r="D221" s="760" t="s">
        <v>44</v>
      </c>
      <c r="E221" s="761" t="s">
        <v>1542</v>
      </c>
      <c r="F221" s="762" t="s">
        <v>1543</v>
      </c>
      <c r="G221" s="763" t="s">
        <v>143</v>
      </c>
      <c r="H221" s="764">
        <v>38</v>
      </c>
      <c r="I221" s="777"/>
      <c r="J221" s="766">
        <f>ROUND(I221*H221,2)</f>
        <v>0</v>
      </c>
      <c r="K221" s="762"/>
      <c r="L221" s="718"/>
      <c r="M221" s="767"/>
      <c r="N221" s="768" t="s">
        <v>17</v>
      </c>
      <c r="O221" s="769">
        <v>0</v>
      </c>
      <c r="P221" s="769">
        <f>O221*H221</f>
        <v>0</v>
      </c>
      <c r="Q221" s="769">
        <v>0</v>
      </c>
      <c r="R221" s="769">
        <f>Q221*H221</f>
        <v>0</v>
      </c>
      <c r="S221" s="769">
        <v>0</v>
      </c>
      <c r="T221" s="770">
        <f>S221*H221</f>
        <v>0</v>
      </c>
      <c r="AR221" s="746" t="s">
        <v>45</v>
      </c>
      <c r="AT221" s="746" t="s">
        <v>44</v>
      </c>
      <c r="AU221" s="746" t="s">
        <v>28</v>
      </c>
      <c r="AY221" s="746" t="s">
        <v>43</v>
      </c>
      <c r="BE221" s="771">
        <f>IF(N221="základní",J221,0)</f>
        <v>0</v>
      </c>
      <c r="BF221" s="771">
        <f>IF(N221="snížená",J221,0)</f>
        <v>0</v>
      </c>
      <c r="BG221" s="771">
        <f>IF(N221="zákl. přenesená",J221,0)</f>
        <v>0</v>
      </c>
      <c r="BH221" s="771">
        <f>IF(N221="sníž. přenesená",J221,0)</f>
        <v>0</v>
      </c>
      <c r="BI221" s="771">
        <f>IF(N221="nulová",J221,0)</f>
        <v>0</v>
      </c>
      <c r="BJ221" s="746" t="s">
        <v>28</v>
      </c>
      <c r="BK221" s="771">
        <f>ROUND(I221*H221,2)</f>
        <v>0</v>
      </c>
      <c r="BL221" s="746" t="s">
        <v>45</v>
      </c>
      <c r="BM221" s="746" t="s">
        <v>1847</v>
      </c>
    </row>
    <row r="222" spans="2:65" s="719" customFormat="1" ht="40.5">
      <c r="B222" s="718"/>
      <c r="D222" s="772" t="s">
        <v>1118</v>
      </c>
      <c r="F222" s="773" t="s">
        <v>1828</v>
      </c>
      <c r="I222" s="774"/>
      <c r="L222" s="718"/>
      <c r="M222" s="775"/>
      <c r="N222" s="725"/>
      <c r="O222" s="725"/>
      <c r="P222" s="725"/>
      <c r="Q222" s="725"/>
      <c r="R222" s="725"/>
      <c r="S222" s="725"/>
      <c r="T222" s="776"/>
      <c r="AT222" s="746" t="s">
        <v>1118</v>
      </c>
      <c r="AU222" s="746" t="s">
        <v>28</v>
      </c>
    </row>
    <row r="223" spans="2:65" s="719" customFormat="1" ht="31.5" customHeight="1">
      <c r="B223" s="718"/>
      <c r="C223" s="760">
        <v>77</v>
      </c>
      <c r="D223" s="760" t="s">
        <v>44</v>
      </c>
      <c r="E223" s="761" t="s">
        <v>1544</v>
      </c>
      <c r="F223" s="762" t="s">
        <v>1545</v>
      </c>
      <c r="G223" s="763" t="s">
        <v>143</v>
      </c>
      <c r="H223" s="764">
        <v>38</v>
      </c>
      <c r="I223" s="777"/>
      <c r="J223" s="766">
        <f>ROUND(I223*H223,2)</f>
        <v>0</v>
      </c>
      <c r="K223" s="762"/>
      <c r="L223" s="718"/>
      <c r="M223" s="767"/>
      <c r="N223" s="768" t="s">
        <v>17</v>
      </c>
      <c r="O223" s="769">
        <v>0</v>
      </c>
      <c r="P223" s="769">
        <f>O223*H223</f>
        <v>0</v>
      </c>
      <c r="Q223" s="769">
        <v>0</v>
      </c>
      <c r="R223" s="769">
        <f>Q223*H223</f>
        <v>0</v>
      </c>
      <c r="S223" s="769">
        <v>0</v>
      </c>
      <c r="T223" s="770">
        <f>S223*H223</f>
        <v>0</v>
      </c>
      <c r="AR223" s="746" t="s">
        <v>45</v>
      </c>
      <c r="AT223" s="746" t="s">
        <v>44</v>
      </c>
      <c r="AU223" s="746" t="s">
        <v>28</v>
      </c>
      <c r="AY223" s="746" t="s">
        <v>43</v>
      </c>
      <c r="BE223" s="771">
        <f>IF(N223="základní",J223,0)</f>
        <v>0</v>
      </c>
      <c r="BF223" s="771">
        <f>IF(N223="snížená",J223,0)</f>
        <v>0</v>
      </c>
      <c r="BG223" s="771">
        <f>IF(N223="zákl. přenesená",J223,0)</f>
        <v>0</v>
      </c>
      <c r="BH223" s="771">
        <f>IF(N223="sníž. přenesená",J223,0)</f>
        <v>0</v>
      </c>
      <c r="BI223" s="771">
        <f>IF(N223="nulová",J223,0)</f>
        <v>0</v>
      </c>
      <c r="BJ223" s="746" t="s">
        <v>28</v>
      </c>
      <c r="BK223" s="771">
        <f>ROUND(I223*H223,2)</f>
        <v>0</v>
      </c>
      <c r="BL223" s="746" t="s">
        <v>45</v>
      </c>
      <c r="BM223" s="746" t="s">
        <v>1848</v>
      </c>
    </row>
    <row r="224" spans="2:65" s="719" customFormat="1" ht="27">
      <c r="B224" s="718"/>
      <c r="D224" s="772" t="s">
        <v>1118</v>
      </c>
      <c r="F224" s="773" t="s">
        <v>1830</v>
      </c>
      <c r="I224" s="774"/>
      <c r="L224" s="718"/>
      <c r="M224" s="775"/>
      <c r="N224" s="725"/>
      <c r="O224" s="725"/>
      <c r="P224" s="725"/>
      <c r="Q224" s="725"/>
      <c r="R224" s="725"/>
      <c r="S224" s="725"/>
      <c r="T224" s="776"/>
      <c r="AT224" s="746" t="s">
        <v>1118</v>
      </c>
      <c r="AU224" s="746" t="s">
        <v>28</v>
      </c>
    </row>
    <row r="225" spans="2:65" s="719" customFormat="1" ht="31.5" customHeight="1">
      <c r="B225" s="718"/>
      <c r="C225" s="760">
        <v>78</v>
      </c>
      <c r="D225" s="760" t="s">
        <v>44</v>
      </c>
      <c r="E225" s="761" t="s">
        <v>1546</v>
      </c>
      <c r="F225" s="762" t="s">
        <v>1547</v>
      </c>
      <c r="G225" s="763" t="s">
        <v>143</v>
      </c>
      <c r="H225" s="764">
        <v>42</v>
      </c>
      <c r="I225" s="777"/>
      <c r="J225" s="766">
        <f>ROUND(I225*H225,2)</f>
        <v>0</v>
      </c>
      <c r="K225" s="762"/>
      <c r="L225" s="718"/>
      <c r="M225" s="767"/>
      <c r="N225" s="768" t="s">
        <v>17</v>
      </c>
      <c r="O225" s="769">
        <v>0</v>
      </c>
      <c r="P225" s="769">
        <f>O225*H225</f>
        <v>0</v>
      </c>
      <c r="Q225" s="769">
        <v>0</v>
      </c>
      <c r="R225" s="769">
        <f>Q225*H225</f>
        <v>0</v>
      </c>
      <c r="S225" s="769">
        <v>0</v>
      </c>
      <c r="T225" s="770">
        <f>S225*H225</f>
        <v>0</v>
      </c>
      <c r="AR225" s="746" t="s">
        <v>45</v>
      </c>
      <c r="AT225" s="746" t="s">
        <v>44</v>
      </c>
      <c r="AU225" s="746" t="s">
        <v>28</v>
      </c>
      <c r="AY225" s="746" t="s">
        <v>43</v>
      </c>
      <c r="BE225" s="771">
        <f>IF(N225="základní",J225,0)</f>
        <v>0</v>
      </c>
      <c r="BF225" s="771">
        <f>IF(N225="snížená",J225,0)</f>
        <v>0</v>
      </c>
      <c r="BG225" s="771">
        <f>IF(N225="zákl. přenesená",J225,0)</f>
        <v>0</v>
      </c>
      <c r="BH225" s="771">
        <f>IF(N225="sníž. přenesená",J225,0)</f>
        <v>0</v>
      </c>
      <c r="BI225" s="771">
        <f>IF(N225="nulová",J225,0)</f>
        <v>0</v>
      </c>
      <c r="BJ225" s="746" t="s">
        <v>28</v>
      </c>
      <c r="BK225" s="771">
        <f>ROUND(I225*H225,2)</f>
        <v>0</v>
      </c>
      <c r="BL225" s="746" t="s">
        <v>45</v>
      </c>
      <c r="BM225" s="746" t="s">
        <v>1847</v>
      </c>
    </row>
    <row r="226" spans="2:65" s="719" customFormat="1" ht="40.5">
      <c r="B226" s="718"/>
      <c r="D226" s="772" t="s">
        <v>1118</v>
      </c>
      <c r="F226" s="773" t="s">
        <v>1828</v>
      </c>
      <c r="I226" s="774"/>
      <c r="L226" s="718"/>
      <c r="M226" s="775"/>
      <c r="N226" s="725"/>
      <c r="O226" s="725"/>
      <c r="P226" s="725"/>
      <c r="Q226" s="725"/>
      <c r="R226" s="725"/>
      <c r="S226" s="725"/>
      <c r="T226" s="776"/>
      <c r="AT226" s="746" t="s">
        <v>1118</v>
      </c>
      <c r="AU226" s="746" t="s">
        <v>28</v>
      </c>
    </row>
    <row r="227" spans="2:65" s="719" customFormat="1" ht="31.5" customHeight="1">
      <c r="B227" s="718"/>
      <c r="C227" s="760">
        <v>79</v>
      </c>
      <c r="D227" s="760" t="s">
        <v>44</v>
      </c>
      <c r="E227" s="761" t="s">
        <v>1548</v>
      </c>
      <c r="F227" s="762" t="s">
        <v>1549</v>
      </c>
      <c r="G227" s="763" t="s">
        <v>143</v>
      </c>
      <c r="H227" s="764">
        <v>42</v>
      </c>
      <c r="I227" s="777"/>
      <c r="J227" s="766">
        <f>ROUND(I227*H227,2)</f>
        <v>0</v>
      </c>
      <c r="K227" s="762"/>
      <c r="L227" s="718"/>
      <c r="M227" s="767"/>
      <c r="N227" s="768" t="s">
        <v>17</v>
      </c>
      <c r="O227" s="769">
        <v>0</v>
      </c>
      <c r="P227" s="769">
        <f>O227*H227</f>
        <v>0</v>
      </c>
      <c r="Q227" s="769">
        <v>0</v>
      </c>
      <c r="R227" s="769">
        <f>Q227*H227</f>
        <v>0</v>
      </c>
      <c r="S227" s="769">
        <v>0</v>
      </c>
      <c r="T227" s="770">
        <f>S227*H227</f>
        <v>0</v>
      </c>
      <c r="AR227" s="746" t="s">
        <v>45</v>
      </c>
      <c r="AT227" s="746" t="s">
        <v>44</v>
      </c>
      <c r="AU227" s="746" t="s">
        <v>28</v>
      </c>
      <c r="AY227" s="746" t="s">
        <v>43</v>
      </c>
      <c r="BE227" s="771">
        <f>IF(N227="základní",J227,0)</f>
        <v>0</v>
      </c>
      <c r="BF227" s="771">
        <f>IF(N227="snížená",J227,0)</f>
        <v>0</v>
      </c>
      <c r="BG227" s="771">
        <f>IF(N227="zákl. přenesená",J227,0)</f>
        <v>0</v>
      </c>
      <c r="BH227" s="771">
        <f>IF(N227="sníž. přenesená",J227,0)</f>
        <v>0</v>
      </c>
      <c r="BI227" s="771">
        <f>IF(N227="nulová",J227,0)</f>
        <v>0</v>
      </c>
      <c r="BJ227" s="746" t="s">
        <v>28</v>
      </c>
      <c r="BK227" s="771">
        <f>ROUND(I227*H227,2)</f>
        <v>0</v>
      </c>
      <c r="BL227" s="746" t="s">
        <v>45</v>
      </c>
      <c r="BM227" s="746" t="s">
        <v>1848</v>
      </c>
    </row>
    <row r="228" spans="2:65" s="719" customFormat="1" ht="27">
      <c r="B228" s="718"/>
      <c r="D228" s="772" t="s">
        <v>1118</v>
      </c>
      <c r="F228" s="773" t="s">
        <v>1830</v>
      </c>
      <c r="I228" s="774"/>
      <c r="L228" s="718"/>
      <c r="M228" s="775"/>
      <c r="N228" s="725"/>
      <c r="O228" s="725"/>
      <c r="P228" s="725"/>
      <c r="Q228" s="725"/>
      <c r="R228" s="725"/>
      <c r="S228" s="725"/>
      <c r="T228" s="776"/>
      <c r="AT228" s="746" t="s">
        <v>1118</v>
      </c>
      <c r="AU228" s="746" t="s">
        <v>28</v>
      </c>
    </row>
    <row r="229" spans="2:65" s="719" customFormat="1" ht="31.5" customHeight="1">
      <c r="B229" s="718"/>
      <c r="C229" s="760">
        <v>80</v>
      </c>
      <c r="D229" s="760" t="s">
        <v>44</v>
      </c>
      <c r="E229" s="761" t="s">
        <v>1550</v>
      </c>
      <c r="F229" s="762" t="s">
        <v>1551</v>
      </c>
      <c r="G229" s="763" t="s">
        <v>143</v>
      </c>
      <c r="H229" s="764">
        <v>20</v>
      </c>
      <c r="I229" s="777"/>
      <c r="J229" s="766">
        <f>ROUND(I229*H229,2)</f>
        <v>0</v>
      </c>
      <c r="K229" s="762"/>
      <c r="L229" s="718"/>
      <c r="M229" s="767"/>
      <c r="N229" s="768" t="s">
        <v>17</v>
      </c>
      <c r="O229" s="769">
        <v>0</v>
      </c>
      <c r="P229" s="769">
        <f>O229*H229</f>
        <v>0</v>
      </c>
      <c r="Q229" s="769">
        <v>0</v>
      </c>
      <c r="R229" s="769">
        <f>Q229*H229</f>
        <v>0</v>
      </c>
      <c r="S229" s="769">
        <v>0</v>
      </c>
      <c r="T229" s="770">
        <f>S229*H229</f>
        <v>0</v>
      </c>
      <c r="AR229" s="746" t="s">
        <v>45</v>
      </c>
      <c r="AT229" s="746" t="s">
        <v>44</v>
      </c>
      <c r="AU229" s="746" t="s">
        <v>28</v>
      </c>
      <c r="AY229" s="746" t="s">
        <v>43</v>
      </c>
      <c r="BE229" s="771">
        <f>IF(N229="základní",J229,0)</f>
        <v>0</v>
      </c>
      <c r="BF229" s="771">
        <f>IF(N229="snížená",J229,0)</f>
        <v>0</v>
      </c>
      <c r="BG229" s="771">
        <f>IF(N229="zákl. přenesená",J229,0)</f>
        <v>0</v>
      </c>
      <c r="BH229" s="771">
        <f>IF(N229="sníž. přenesená",J229,0)</f>
        <v>0</v>
      </c>
      <c r="BI229" s="771">
        <f>IF(N229="nulová",J229,0)</f>
        <v>0</v>
      </c>
      <c r="BJ229" s="746" t="s">
        <v>28</v>
      </c>
      <c r="BK229" s="771">
        <f>ROUND(I229*H229,2)</f>
        <v>0</v>
      </c>
      <c r="BL229" s="746" t="s">
        <v>45</v>
      </c>
      <c r="BM229" s="746" t="s">
        <v>1849</v>
      </c>
    </row>
    <row r="230" spans="2:65" s="719" customFormat="1" ht="40.5">
      <c r="B230" s="718"/>
      <c r="D230" s="772" t="s">
        <v>1118</v>
      </c>
      <c r="F230" s="773" t="s">
        <v>1828</v>
      </c>
      <c r="I230" s="774"/>
      <c r="L230" s="718"/>
      <c r="M230" s="775"/>
      <c r="N230" s="725"/>
      <c r="O230" s="725"/>
      <c r="P230" s="725"/>
      <c r="Q230" s="725"/>
      <c r="R230" s="725"/>
      <c r="S230" s="725"/>
      <c r="T230" s="776"/>
      <c r="AT230" s="746" t="s">
        <v>1118</v>
      </c>
      <c r="AU230" s="746" t="s">
        <v>28</v>
      </c>
    </row>
    <row r="231" spans="2:65" s="719" customFormat="1" ht="31.5" customHeight="1">
      <c r="B231" s="718"/>
      <c r="C231" s="760">
        <v>81</v>
      </c>
      <c r="D231" s="760" t="s">
        <v>44</v>
      </c>
      <c r="E231" s="761" t="s">
        <v>1552</v>
      </c>
      <c r="F231" s="762" t="s">
        <v>1553</v>
      </c>
      <c r="G231" s="763" t="s">
        <v>143</v>
      </c>
      <c r="H231" s="764">
        <v>20</v>
      </c>
      <c r="I231" s="777"/>
      <c r="J231" s="766">
        <f>ROUND(I231*H231,2)</f>
        <v>0</v>
      </c>
      <c r="K231" s="762"/>
      <c r="L231" s="718"/>
      <c r="M231" s="767"/>
      <c r="N231" s="768" t="s">
        <v>17</v>
      </c>
      <c r="O231" s="769">
        <v>0</v>
      </c>
      <c r="P231" s="769">
        <f>O231*H231</f>
        <v>0</v>
      </c>
      <c r="Q231" s="769">
        <v>0</v>
      </c>
      <c r="R231" s="769">
        <f>Q231*H231</f>
        <v>0</v>
      </c>
      <c r="S231" s="769">
        <v>0</v>
      </c>
      <c r="T231" s="770">
        <f>S231*H231</f>
        <v>0</v>
      </c>
      <c r="AR231" s="746" t="s">
        <v>45</v>
      </c>
      <c r="AT231" s="746" t="s">
        <v>44</v>
      </c>
      <c r="AU231" s="746" t="s">
        <v>28</v>
      </c>
      <c r="AY231" s="746" t="s">
        <v>43</v>
      </c>
      <c r="BE231" s="771">
        <f>IF(N231="základní",J231,0)</f>
        <v>0</v>
      </c>
      <c r="BF231" s="771">
        <f>IF(N231="snížená",J231,0)</f>
        <v>0</v>
      </c>
      <c r="BG231" s="771">
        <f>IF(N231="zákl. přenesená",J231,0)</f>
        <v>0</v>
      </c>
      <c r="BH231" s="771">
        <f>IF(N231="sníž. přenesená",J231,0)</f>
        <v>0</v>
      </c>
      <c r="BI231" s="771">
        <f>IF(N231="nulová",J231,0)</f>
        <v>0</v>
      </c>
      <c r="BJ231" s="746" t="s">
        <v>28</v>
      </c>
      <c r="BK231" s="771">
        <f>ROUND(I231*H231,2)</f>
        <v>0</v>
      </c>
      <c r="BL231" s="746" t="s">
        <v>45</v>
      </c>
      <c r="BM231" s="746" t="s">
        <v>1850</v>
      </c>
    </row>
    <row r="232" spans="2:65" s="719" customFormat="1" ht="27">
      <c r="B232" s="718"/>
      <c r="D232" s="772" t="s">
        <v>1118</v>
      </c>
      <c r="F232" s="773" t="s">
        <v>1830</v>
      </c>
      <c r="I232" s="774"/>
      <c r="L232" s="718"/>
      <c r="M232" s="775"/>
      <c r="N232" s="725"/>
      <c r="O232" s="725"/>
      <c r="P232" s="725"/>
      <c r="Q232" s="725"/>
      <c r="R232" s="725"/>
      <c r="S232" s="725"/>
      <c r="T232" s="776"/>
      <c r="AT232" s="746" t="s">
        <v>1118</v>
      </c>
      <c r="AU232" s="746" t="s">
        <v>28</v>
      </c>
    </row>
    <row r="233" spans="2:65" s="719" customFormat="1" ht="31.5" customHeight="1">
      <c r="B233" s="718"/>
      <c r="C233" s="778">
        <v>82</v>
      </c>
      <c r="D233" s="778" t="s">
        <v>44</v>
      </c>
      <c r="E233" s="779" t="s">
        <v>1851</v>
      </c>
      <c r="F233" s="780" t="s">
        <v>1852</v>
      </c>
      <c r="G233" s="781" t="s">
        <v>143</v>
      </c>
      <c r="H233" s="782">
        <v>-10</v>
      </c>
      <c r="I233" s="785"/>
      <c r="J233" s="784">
        <f>ROUND(I233*H233,2)</f>
        <v>0</v>
      </c>
      <c r="K233" s="762"/>
      <c r="L233" s="718"/>
      <c r="M233" s="767"/>
      <c r="N233" s="768" t="s">
        <v>17</v>
      </c>
      <c r="O233" s="769">
        <v>0</v>
      </c>
      <c r="P233" s="769">
        <f>O233*H233</f>
        <v>0</v>
      </c>
      <c r="Q233" s="769">
        <v>0</v>
      </c>
      <c r="R233" s="769">
        <f>Q233*H233</f>
        <v>0</v>
      </c>
      <c r="S233" s="769">
        <v>0</v>
      </c>
      <c r="T233" s="770">
        <f>S233*H233</f>
        <v>0</v>
      </c>
      <c r="AR233" s="746" t="s">
        <v>45</v>
      </c>
      <c r="AT233" s="746" t="s">
        <v>44</v>
      </c>
      <c r="AU233" s="746" t="s">
        <v>28</v>
      </c>
      <c r="AY233" s="746" t="s">
        <v>43</v>
      </c>
      <c r="BE233" s="771">
        <f>IF(N233="základní",J233,0)</f>
        <v>0</v>
      </c>
      <c r="BF233" s="771">
        <f>IF(N233="snížená",J233,0)</f>
        <v>0</v>
      </c>
      <c r="BG233" s="771">
        <f>IF(N233="zákl. přenesená",J233,0)</f>
        <v>0</v>
      </c>
      <c r="BH233" s="771">
        <f>IF(N233="sníž. přenesená",J233,0)</f>
        <v>0</v>
      </c>
      <c r="BI233" s="771">
        <f>IF(N233="nulová",J233,0)</f>
        <v>0</v>
      </c>
      <c r="BJ233" s="746" t="s">
        <v>28</v>
      </c>
      <c r="BK233" s="771">
        <f>ROUND(I233*H233,2)</f>
        <v>0</v>
      </c>
      <c r="BL233" s="746" t="s">
        <v>45</v>
      </c>
      <c r="BM233" s="746" t="s">
        <v>1853</v>
      </c>
    </row>
    <row r="234" spans="2:65" s="719" customFormat="1" ht="40.5">
      <c r="B234" s="718"/>
      <c r="D234" s="772" t="s">
        <v>1118</v>
      </c>
      <c r="F234" s="773" t="s">
        <v>1828</v>
      </c>
      <c r="I234" s="774"/>
      <c r="L234" s="718"/>
      <c r="M234" s="775"/>
      <c r="N234" s="725"/>
      <c r="O234" s="725"/>
      <c r="P234" s="725"/>
      <c r="Q234" s="725"/>
      <c r="R234" s="725"/>
      <c r="S234" s="725"/>
      <c r="T234" s="776"/>
      <c r="AT234" s="746" t="s">
        <v>1118</v>
      </c>
      <c r="AU234" s="746" t="s">
        <v>28</v>
      </c>
    </row>
    <row r="235" spans="2:65" s="719" customFormat="1" ht="31.5" customHeight="1">
      <c r="B235" s="718"/>
      <c r="C235" s="778">
        <v>83</v>
      </c>
      <c r="D235" s="778" t="s">
        <v>44</v>
      </c>
      <c r="E235" s="779" t="s">
        <v>1854</v>
      </c>
      <c r="F235" s="780" t="s">
        <v>1855</v>
      </c>
      <c r="G235" s="781" t="s">
        <v>143</v>
      </c>
      <c r="H235" s="782">
        <v>-10</v>
      </c>
      <c r="I235" s="785"/>
      <c r="J235" s="784">
        <f>ROUND(I235*H235,2)</f>
        <v>0</v>
      </c>
      <c r="K235" s="762"/>
      <c r="L235" s="718"/>
      <c r="M235" s="767"/>
      <c r="N235" s="768" t="s">
        <v>17</v>
      </c>
      <c r="O235" s="769">
        <v>0</v>
      </c>
      <c r="P235" s="769">
        <f>O235*H235</f>
        <v>0</v>
      </c>
      <c r="Q235" s="769">
        <v>0</v>
      </c>
      <c r="R235" s="769">
        <f>Q235*H235</f>
        <v>0</v>
      </c>
      <c r="S235" s="769">
        <v>0</v>
      </c>
      <c r="T235" s="770">
        <f>S235*H235</f>
        <v>0</v>
      </c>
      <c r="AR235" s="746" t="s">
        <v>45</v>
      </c>
      <c r="AT235" s="746" t="s">
        <v>44</v>
      </c>
      <c r="AU235" s="746" t="s">
        <v>28</v>
      </c>
      <c r="AY235" s="746" t="s">
        <v>43</v>
      </c>
      <c r="BE235" s="771">
        <f>IF(N235="základní",J235,0)</f>
        <v>0</v>
      </c>
      <c r="BF235" s="771">
        <f>IF(N235="snížená",J235,0)</f>
        <v>0</v>
      </c>
      <c r="BG235" s="771">
        <f>IF(N235="zákl. přenesená",J235,0)</f>
        <v>0</v>
      </c>
      <c r="BH235" s="771">
        <f>IF(N235="sníž. přenesená",J235,0)</f>
        <v>0</v>
      </c>
      <c r="BI235" s="771">
        <f>IF(N235="nulová",J235,0)</f>
        <v>0</v>
      </c>
      <c r="BJ235" s="746" t="s">
        <v>28</v>
      </c>
      <c r="BK235" s="771">
        <f>ROUND(I235*H235,2)</f>
        <v>0</v>
      </c>
      <c r="BL235" s="746" t="s">
        <v>45</v>
      </c>
      <c r="BM235" s="746" t="s">
        <v>1856</v>
      </c>
    </row>
    <row r="236" spans="2:65" s="719" customFormat="1" ht="27">
      <c r="B236" s="718"/>
      <c r="D236" s="772" t="s">
        <v>1118</v>
      </c>
      <c r="F236" s="773" t="s">
        <v>1830</v>
      </c>
      <c r="I236" s="774"/>
      <c r="L236" s="718"/>
      <c r="M236" s="775"/>
      <c r="N236" s="725"/>
      <c r="O236" s="725"/>
      <c r="P236" s="725"/>
      <c r="Q236" s="725"/>
      <c r="R236" s="725"/>
      <c r="S236" s="725"/>
      <c r="T236" s="776"/>
      <c r="AT236" s="746" t="s">
        <v>1118</v>
      </c>
      <c r="AU236" s="746" t="s">
        <v>28</v>
      </c>
    </row>
    <row r="237" spans="2:65" s="719" customFormat="1" ht="31.5" customHeight="1">
      <c r="B237" s="718"/>
      <c r="C237" s="778">
        <v>84</v>
      </c>
      <c r="D237" s="778" t="s">
        <v>44</v>
      </c>
      <c r="E237" s="779" t="s">
        <v>1857</v>
      </c>
      <c r="F237" s="780" t="s">
        <v>1858</v>
      </c>
      <c r="G237" s="781" t="s">
        <v>143</v>
      </c>
      <c r="H237" s="782">
        <v>-44</v>
      </c>
      <c r="I237" s="785"/>
      <c r="J237" s="784">
        <f>ROUND(I237*H237,2)</f>
        <v>0</v>
      </c>
      <c r="K237" s="762"/>
      <c r="L237" s="718"/>
      <c r="M237" s="767"/>
      <c r="N237" s="768" t="s">
        <v>17</v>
      </c>
      <c r="O237" s="769">
        <v>0</v>
      </c>
      <c r="P237" s="769">
        <f>O237*H237</f>
        <v>0</v>
      </c>
      <c r="Q237" s="769">
        <v>0</v>
      </c>
      <c r="R237" s="769">
        <f>Q237*H237</f>
        <v>0</v>
      </c>
      <c r="S237" s="769">
        <v>0</v>
      </c>
      <c r="T237" s="770">
        <f>S237*H237</f>
        <v>0</v>
      </c>
      <c r="AR237" s="746" t="s">
        <v>45</v>
      </c>
      <c r="AT237" s="746" t="s">
        <v>44</v>
      </c>
      <c r="AU237" s="746" t="s">
        <v>28</v>
      </c>
      <c r="AY237" s="746" t="s">
        <v>43</v>
      </c>
      <c r="BE237" s="771">
        <f>IF(N237="základní",J237,0)</f>
        <v>0</v>
      </c>
      <c r="BF237" s="771">
        <f>IF(N237="snížená",J237,0)</f>
        <v>0</v>
      </c>
      <c r="BG237" s="771">
        <f>IF(N237="zákl. přenesená",J237,0)</f>
        <v>0</v>
      </c>
      <c r="BH237" s="771">
        <f>IF(N237="sníž. přenesená",J237,0)</f>
        <v>0</v>
      </c>
      <c r="BI237" s="771">
        <f>IF(N237="nulová",J237,0)</f>
        <v>0</v>
      </c>
      <c r="BJ237" s="746" t="s">
        <v>28</v>
      </c>
      <c r="BK237" s="771">
        <f>ROUND(I237*H237,2)</f>
        <v>0</v>
      </c>
      <c r="BL237" s="746" t="s">
        <v>45</v>
      </c>
      <c r="BM237" s="746" t="s">
        <v>1859</v>
      </c>
    </row>
    <row r="238" spans="2:65" s="719" customFormat="1" ht="40.5">
      <c r="B238" s="718"/>
      <c r="D238" s="772" t="s">
        <v>1118</v>
      </c>
      <c r="F238" s="773" t="s">
        <v>1828</v>
      </c>
      <c r="I238" s="774"/>
      <c r="L238" s="718"/>
      <c r="M238" s="775"/>
      <c r="N238" s="725"/>
      <c r="O238" s="725"/>
      <c r="P238" s="725"/>
      <c r="Q238" s="725"/>
      <c r="R238" s="725"/>
      <c r="S238" s="725"/>
      <c r="T238" s="776"/>
      <c r="AT238" s="746" t="s">
        <v>1118</v>
      </c>
      <c r="AU238" s="746" t="s">
        <v>28</v>
      </c>
    </row>
    <row r="239" spans="2:65" s="719" customFormat="1" ht="31.5" customHeight="1">
      <c r="B239" s="718"/>
      <c r="C239" s="778">
        <v>85</v>
      </c>
      <c r="D239" s="778" t="s">
        <v>44</v>
      </c>
      <c r="E239" s="779" t="s">
        <v>1860</v>
      </c>
      <c r="F239" s="780" t="s">
        <v>1861</v>
      </c>
      <c r="G239" s="781" t="s">
        <v>143</v>
      </c>
      <c r="H239" s="782">
        <v>-44</v>
      </c>
      <c r="I239" s="785"/>
      <c r="J239" s="784">
        <f>ROUND(I239*H239,2)</f>
        <v>0</v>
      </c>
      <c r="K239" s="762"/>
      <c r="L239" s="718"/>
      <c r="M239" s="767"/>
      <c r="N239" s="768" t="s">
        <v>17</v>
      </c>
      <c r="O239" s="769">
        <v>0</v>
      </c>
      <c r="P239" s="769">
        <f>O239*H239</f>
        <v>0</v>
      </c>
      <c r="Q239" s="769">
        <v>0</v>
      </c>
      <c r="R239" s="769">
        <f>Q239*H239</f>
        <v>0</v>
      </c>
      <c r="S239" s="769">
        <v>0</v>
      </c>
      <c r="T239" s="770">
        <f>S239*H239</f>
        <v>0</v>
      </c>
      <c r="AR239" s="746" t="s">
        <v>45</v>
      </c>
      <c r="AT239" s="746" t="s">
        <v>44</v>
      </c>
      <c r="AU239" s="746" t="s">
        <v>28</v>
      </c>
      <c r="AY239" s="746" t="s">
        <v>43</v>
      </c>
      <c r="BE239" s="771">
        <f>IF(N239="základní",J239,0)</f>
        <v>0</v>
      </c>
      <c r="BF239" s="771">
        <f>IF(N239="snížená",J239,0)</f>
        <v>0</v>
      </c>
      <c r="BG239" s="771">
        <f>IF(N239="zákl. přenesená",J239,0)</f>
        <v>0</v>
      </c>
      <c r="BH239" s="771">
        <f>IF(N239="sníž. přenesená",J239,0)</f>
        <v>0</v>
      </c>
      <c r="BI239" s="771">
        <f>IF(N239="nulová",J239,0)</f>
        <v>0</v>
      </c>
      <c r="BJ239" s="746" t="s">
        <v>28</v>
      </c>
      <c r="BK239" s="771">
        <f>ROUND(I239*H239,2)</f>
        <v>0</v>
      </c>
      <c r="BL239" s="746" t="s">
        <v>45</v>
      </c>
      <c r="BM239" s="746" t="s">
        <v>1862</v>
      </c>
    </row>
    <row r="240" spans="2:65" s="719" customFormat="1" ht="27">
      <c r="B240" s="718"/>
      <c r="D240" s="772" t="s">
        <v>1118</v>
      </c>
      <c r="F240" s="773" t="s">
        <v>1830</v>
      </c>
      <c r="I240" s="774"/>
      <c r="L240" s="718"/>
      <c r="M240" s="775"/>
      <c r="N240" s="725"/>
      <c r="O240" s="725"/>
      <c r="P240" s="725"/>
      <c r="Q240" s="725"/>
      <c r="R240" s="725"/>
      <c r="S240" s="725"/>
      <c r="T240" s="776"/>
      <c r="AT240" s="746" t="s">
        <v>1118</v>
      </c>
      <c r="AU240" s="746" t="s">
        <v>28</v>
      </c>
    </row>
    <row r="241" spans="2:65" s="719" customFormat="1" ht="31.5" customHeight="1">
      <c r="B241" s="718"/>
      <c r="C241" s="760">
        <v>86</v>
      </c>
      <c r="D241" s="760" t="s">
        <v>44</v>
      </c>
      <c r="E241" s="761" t="s">
        <v>1554</v>
      </c>
      <c r="F241" s="762" t="s">
        <v>1555</v>
      </c>
      <c r="G241" s="763" t="s">
        <v>143</v>
      </c>
      <c r="H241" s="764">
        <v>8</v>
      </c>
      <c r="I241" s="777"/>
      <c r="J241" s="766">
        <f>ROUND(I241*H241,2)</f>
        <v>0</v>
      </c>
      <c r="K241" s="762"/>
      <c r="L241" s="718"/>
      <c r="M241" s="767"/>
      <c r="N241" s="768" t="s">
        <v>17</v>
      </c>
      <c r="O241" s="769">
        <v>0</v>
      </c>
      <c r="P241" s="769">
        <f>O241*H241</f>
        <v>0</v>
      </c>
      <c r="Q241" s="769">
        <v>0</v>
      </c>
      <c r="R241" s="769">
        <f>Q241*H241</f>
        <v>0</v>
      </c>
      <c r="S241" s="769">
        <v>0</v>
      </c>
      <c r="T241" s="770">
        <f>S241*H241</f>
        <v>0</v>
      </c>
      <c r="AR241" s="746" t="s">
        <v>45</v>
      </c>
      <c r="AT241" s="746" t="s">
        <v>44</v>
      </c>
      <c r="AU241" s="746" t="s">
        <v>28</v>
      </c>
      <c r="AY241" s="746" t="s">
        <v>43</v>
      </c>
      <c r="BE241" s="771">
        <f>IF(N241="základní",J241,0)</f>
        <v>0</v>
      </c>
      <c r="BF241" s="771">
        <f>IF(N241="snížená",J241,0)</f>
        <v>0</v>
      </c>
      <c r="BG241" s="771">
        <f>IF(N241="zákl. přenesená",J241,0)</f>
        <v>0</v>
      </c>
      <c r="BH241" s="771">
        <f>IF(N241="sníž. přenesená",J241,0)</f>
        <v>0</v>
      </c>
      <c r="BI241" s="771">
        <f>IF(N241="nulová",J241,0)</f>
        <v>0</v>
      </c>
      <c r="BJ241" s="746" t="s">
        <v>28</v>
      </c>
      <c r="BK241" s="771">
        <f>ROUND(I241*H241,2)</f>
        <v>0</v>
      </c>
      <c r="BL241" s="746" t="s">
        <v>45</v>
      </c>
      <c r="BM241" s="746" t="s">
        <v>1859</v>
      </c>
    </row>
    <row r="242" spans="2:65" s="719" customFormat="1" ht="40.5">
      <c r="B242" s="718"/>
      <c r="D242" s="772" t="s">
        <v>1118</v>
      </c>
      <c r="F242" s="773" t="s">
        <v>1828</v>
      </c>
      <c r="I242" s="774"/>
      <c r="L242" s="718"/>
      <c r="M242" s="775"/>
      <c r="N242" s="725"/>
      <c r="O242" s="725"/>
      <c r="P242" s="725"/>
      <c r="Q242" s="725"/>
      <c r="R242" s="725"/>
      <c r="S242" s="725"/>
      <c r="T242" s="776"/>
      <c r="AT242" s="746" t="s">
        <v>1118</v>
      </c>
      <c r="AU242" s="746" t="s">
        <v>28</v>
      </c>
    </row>
    <row r="243" spans="2:65" s="719" customFormat="1" ht="31.5" customHeight="1">
      <c r="B243" s="718"/>
      <c r="C243" s="760">
        <v>87</v>
      </c>
      <c r="D243" s="760" t="s">
        <v>44</v>
      </c>
      <c r="E243" s="761" t="s">
        <v>1556</v>
      </c>
      <c r="F243" s="762" t="s">
        <v>1557</v>
      </c>
      <c r="G243" s="763" t="s">
        <v>143</v>
      </c>
      <c r="H243" s="764">
        <v>8</v>
      </c>
      <c r="I243" s="777"/>
      <c r="J243" s="766">
        <f>ROUND(I243*H243,2)</f>
        <v>0</v>
      </c>
      <c r="K243" s="762"/>
      <c r="L243" s="718"/>
      <c r="M243" s="767"/>
      <c r="N243" s="768" t="s">
        <v>17</v>
      </c>
      <c r="O243" s="769">
        <v>0</v>
      </c>
      <c r="P243" s="769">
        <f>O243*H243</f>
        <v>0</v>
      </c>
      <c r="Q243" s="769">
        <v>0</v>
      </c>
      <c r="R243" s="769">
        <f>Q243*H243</f>
        <v>0</v>
      </c>
      <c r="S243" s="769">
        <v>0</v>
      </c>
      <c r="T243" s="770">
        <f>S243*H243</f>
        <v>0</v>
      </c>
      <c r="AR243" s="746" t="s">
        <v>45</v>
      </c>
      <c r="AT243" s="746" t="s">
        <v>44</v>
      </c>
      <c r="AU243" s="746" t="s">
        <v>28</v>
      </c>
      <c r="AY243" s="746" t="s">
        <v>43</v>
      </c>
      <c r="BE243" s="771">
        <f>IF(N243="základní",J243,0)</f>
        <v>0</v>
      </c>
      <c r="BF243" s="771">
        <f>IF(N243="snížená",J243,0)</f>
        <v>0</v>
      </c>
      <c r="BG243" s="771">
        <f>IF(N243="zákl. přenesená",J243,0)</f>
        <v>0</v>
      </c>
      <c r="BH243" s="771">
        <f>IF(N243="sníž. přenesená",J243,0)</f>
        <v>0</v>
      </c>
      <c r="BI243" s="771">
        <f>IF(N243="nulová",J243,0)</f>
        <v>0</v>
      </c>
      <c r="BJ243" s="746" t="s">
        <v>28</v>
      </c>
      <c r="BK243" s="771">
        <f>ROUND(I243*H243,2)</f>
        <v>0</v>
      </c>
      <c r="BL243" s="746" t="s">
        <v>45</v>
      </c>
      <c r="BM243" s="746" t="s">
        <v>1862</v>
      </c>
    </row>
    <row r="244" spans="2:65" s="719" customFormat="1" ht="27">
      <c r="B244" s="718"/>
      <c r="D244" s="772" t="s">
        <v>1118</v>
      </c>
      <c r="F244" s="773" t="s">
        <v>1830</v>
      </c>
      <c r="I244" s="774"/>
      <c r="L244" s="718"/>
      <c r="M244" s="775"/>
      <c r="N244" s="725"/>
      <c r="O244" s="725"/>
      <c r="P244" s="725"/>
      <c r="Q244" s="725"/>
      <c r="R244" s="725"/>
      <c r="S244" s="725"/>
      <c r="T244" s="776"/>
      <c r="AT244" s="746" t="s">
        <v>1118</v>
      </c>
      <c r="AU244" s="746" t="s">
        <v>28</v>
      </c>
    </row>
    <row r="245" spans="2:65" s="719" customFormat="1" ht="31.5" customHeight="1">
      <c r="B245" s="718"/>
      <c r="C245" s="760">
        <v>88</v>
      </c>
      <c r="D245" s="760" t="s">
        <v>44</v>
      </c>
      <c r="E245" s="761" t="s">
        <v>1558</v>
      </c>
      <c r="F245" s="762" t="s">
        <v>1559</v>
      </c>
      <c r="G245" s="763" t="s">
        <v>143</v>
      </c>
      <c r="H245" s="764">
        <v>15</v>
      </c>
      <c r="I245" s="777"/>
      <c r="J245" s="766">
        <f>ROUND(I245*H245,2)</f>
        <v>0</v>
      </c>
      <c r="K245" s="762"/>
      <c r="L245" s="718"/>
      <c r="M245" s="767"/>
      <c r="N245" s="768" t="s">
        <v>17</v>
      </c>
      <c r="O245" s="769">
        <v>0</v>
      </c>
      <c r="P245" s="769">
        <f>O245*H245</f>
        <v>0</v>
      </c>
      <c r="Q245" s="769">
        <v>0</v>
      </c>
      <c r="R245" s="769">
        <f>Q245*H245</f>
        <v>0</v>
      </c>
      <c r="S245" s="769">
        <v>0</v>
      </c>
      <c r="T245" s="770">
        <f>S245*H245</f>
        <v>0</v>
      </c>
      <c r="AR245" s="746" t="s">
        <v>45</v>
      </c>
      <c r="AT245" s="746" t="s">
        <v>44</v>
      </c>
      <c r="AU245" s="746" t="s">
        <v>28</v>
      </c>
      <c r="AY245" s="746" t="s">
        <v>43</v>
      </c>
      <c r="BE245" s="771">
        <f>IF(N245="základní",J245,0)</f>
        <v>0</v>
      </c>
      <c r="BF245" s="771">
        <f>IF(N245="snížená",J245,0)</f>
        <v>0</v>
      </c>
      <c r="BG245" s="771">
        <f>IF(N245="zákl. přenesená",J245,0)</f>
        <v>0</v>
      </c>
      <c r="BH245" s="771">
        <f>IF(N245="sníž. přenesená",J245,0)</f>
        <v>0</v>
      </c>
      <c r="BI245" s="771">
        <f>IF(N245="nulová",J245,0)</f>
        <v>0</v>
      </c>
      <c r="BJ245" s="746" t="s">
        <v>28</v>
      </c>
      <c r="BK245" s="771">
        <f>ROUND(I245*H245,2)</f>
        <v>0</v>
      </c>
      <c r="BL245" s="746" t="s">
        <v>45</v>
      </c>
      <c r="BM245" s="746" t="s">
        <v>1863</v>
      </c>
    </row>
    <row r="246" spans="2:65" s="719" customFormat="1" ht="40.5">
      <c r="B246" s="718"/>
      <c r="D246" s="772" t="s">
        <v>1118</v>
      </c>
      <c r="F246" s="773" t="s">
        <v>1828</v>
      </c>
      <c r="I246" s="774"/>
      <c r="L246" s="718"/>
      <c r="M246" s="775"/>
      <c r="N246" s="725"/>
      <c r="O246" s="725"/>
      <c r="P246" s="725"/>
      <c r="Q246" s="725"/>
      <c r="R246" s="725"/>
      <c r="S246" s="725"/>
      <c r="T246" s="776"/>
      <c r="AT246" s="746" t="s">
        <v>1118</v>
      </c>
      <c r="AU246" s="746" t="s">
        <v>28</v>
      </c>
    </row>
    <row r="247" spans="2:65" s="719" customFormat="1" ht="31.5" customHeight="1">
      <c r="B247" s="718"/>
      <c r="C247" s="760">
        <v>89</v>
      </c>
      <c r="D247" s="760" t="s">
        <v>44</v>
      </c>
      <c r="E247" s="761" t="s">
        <v>1560</v>
      </c>
      <c r="F247" s="762" t="s">
        <v>1561</v>
      </c>
      <c r="G247" s="763" t="s">
        <v>143</v>
      </c>
      <c r="H247" s="764">
        <v>15</v>
      </c>
      <c r="I247" s="777"/>
      <c r="J247" s="766">
        <f>ROUND(I247*H247,2)</f>
        <v>0</v>
      </c>
      <c r="K247" s="762"/>
      <c r="L247" s="718"/>
      <c r="M247" s="767"/>
      <c r="N247" s="768" t="s">
        <v>17</v>
      </c>
      <c r="O247" s="769">
        <v>0</v>
      </c>
      <c r="P247" s="769">
        <f>O247*H247</f>
        <v>0</v>
      </c>
      <c r="Q247" s="769">
        <v>0</v>
      </c>
      <c r="R247" s="769">
        <f>Q247*H247</f>
        <v>0</v>
      </c>
      <c r="S247" s="769">
        <v>0</v>
      </c>
      <c r="T247" s="770">
        <f>S247*H247</f>
        <v>0</v>
      </c>
      <c r="AR247" s="746" t="s">
        <v>45</v>
      </c>
      <c r="AT247" s="746" t="s">
        <v>44</v>
      </c>
      <c r="AU247" s="746" t="s">
        <v>28</v>
      </c>
      <c r="AY247" s="746" t="s">
        <v>43</v>
      </c>
      <c r="BE247" s="771">
        <f>IF(N247="základní",J247,0)</f>
        <v>0</v>
      </c>
      <c r="BF247" s="771">
        <f>IF(N247="snížená",J247,0)</f>
        <v>0</v>
      </c>
      <c r="BG247" s="771">
        <f>IF(N247="zákl. přenesená",J247,0)</f>
        <v>0</v>
      </c>
      <c r="BH247" s="771">
        <f>IF(N247="sníž. přenesená",J247,0)</f>
        <v>0</v>
      </c>
      <c r="BI247" s="771">
        <f>IF(N247="nulová",J247,0)</f>
        <v>0</v>
      </c>
      <c r="BJ247" s="746" t="s">
        <v>28</v>
      </c>
      <c r="BK247" s="771">
        <f>ROUND(I247*H247,2)</f>
        <v>0</v>
      </c>
      <c r="BL247" s="746" t="s">
        <v>45</v>
      </c>
      <c r="BM247" s="746" t="s">
        <v>1864</v>
      </c>
    </row>
    <row r="248" spans="2:65" s="719" customFormat="1" ht="27">
      <c r="B248" s="718"/>
      <c r="D248" s="772" t="s">
        <v>1118</v>
      </c>
      <c r="F248" s="773" t="s">
        <v>1830</v>
      </c>
      <c r="I248" s="774"/>
      <c r="L248" s="718"/>
      <c r="M248" s="775"/>
      <c r="N248" s="725"/>
      <c r="O248" s="725"/>
      <c r="P248" s="725"/>
      <c r="Q248" s="725"/>
      <c r="R248" s="725"/>
      <c r="S248" s="725"/>
      <c r="T248" s="776"/>
      <c r="AT248" s="746" t="s">
        <v>1118</v>
      </c>
      <c r="AU248" s="746" t="s">
        <v>28</v>
      </c>
    </row>
    <row r="249" spans="2:65" s="719" customFormat="1" ht="31.5" customHeight="1">
      <c r="B249" s="718"/>
      <c r="C249" s="778">
        <v>90</v>
      </c>
      <c r="D249" s="778" t="s">
        <v>44</v>
      </c>
      <c r="E249" s="779" t="s">
        <v>1865</v>
      </c>
      <c r="F249" s="780" t="s">
        <v>1866</v>
      </c>
      <c r="G249" s="781" t="s">
        <v>143</v>
      </c>
      <c r="H249" s="782">
        <v>-18</v>
      </c>
      <c r="I249" s="785"/>
      <c r="J249" s="784">
        <f>ROUND(I249*H249,2)</f>
        <v>0</v>
      </c>
      <c r="K249" s="762"/>
      <c r="L249" s="718"/>
      <c r="M249" s="767"/>
      <c r="N249" s="768" t="s">
        <v>17</v>
      </c>
      <c r="O249" s="769">
        <v>0</v>
      </c>
      <c r="P249" s="769">
        <f>O249*H249</f>
        <v>0</v>
      </c>
      <c r="Q249" s="769">
        <v>0</v>
      </c>
      <c r="R249" s="769">
        <f>Q249*H249</f>
        <v>0</v>
      </c>
      <c r="S249" s="769">
        <v>0</v>
      </c>
      <c r="T249" s="770">
        <f>S249*H249</f>
        <v>0</v>
      </c>
      <c r="AR249" s="746" t="s">
        <v>45</v>
      </c>
      <c r="AT249" s="746" t="s">
        <v>44</v>
      </c>
      <c r="AU249" s="746" t="s">
        <v>28</v>
      </c>
      <c r="AY249" s="746" t="s">
        <v>43</v>
      </c>
      <c r="BE249" s="771">
        <f>IF(N249="základní",J249,0)</f>
        <v>0</v>
      </c>
      <c r="BF249" s="771">
        <f>IF(N249="snížená",J249,0)</f>
        <v>0</v>
      </c>
      <c r="BG249" s="771">
        <f>IF(N249="zákl. přenesená",J249,0)</f>
        <v>0</v>
      </c>
      <c r="BH249" s="771">
        <f>IF(N249="sníž. přenesená",J249,0)</f>
        <v>0</v>
      </c>
      <c r="BI249" s="771">
        <f>IF(N249="nulová",J249,0)</f>
        <v>0</v>
      </c>
      <c r="BJ249" s="746" t="s">
        <v>28</v>
      </c>
      <c r="BK249" s="771">
        <f>ROUND(I249*H249,2)</f>
        <v>0</v>
      </c>
      <c r="BL249" s="746" t="s">
        <v>45</v>
      </c>
      <c r="BM249" s="746" t="s">
        <v>1867</v>
      </c>
    </row>
    <row r="250" spans="2:65" s="719" customFormat="1" ht="40.5">
      <c r="B250" s="718"/>
      <c r="D250" s="772" t="s">
        <v>1118</v>
      </c>
      <c r="F250" s="773" t="s">
        <v>1828</v>
      </c>
      <c r="I250" s="774"/>
      <c r="L250" s="718"/>
      <c r="M250" s="775"/>
      <c r="N250" s="725"/>
      <c r="O250" s="725"/>
      <c r="P250" s="725"/>
      <c r="Q250" s="725"/>
      <c r="R250" s="725"/>
      <c r="S250" s="725"/>
      <c r="T250" s="776"/>
      <c r="AT250" s="746" t="s">
        <v>1118</v>
      </c>
      <c r="AU250" s="746" t="s">
        <v>28</v>
      </c>
    </row>
    <row r="251" spans="2:65" s="719" customFormat="1" ht="31.5" customHeight="1">
      <c r="B251" s="718"/>
      <c r="C251" s="778">
        <v>91</v>
      </c>
      <c r="D251" s="778" t="s">
        <v>44</v>
      </c>
      <c r="E251" s="779" t="s">
        <v>1868</v>
      </c>
      <c r="F251" s="780" t="s">
        <v>1869</v>
      </c>
      <c r="G251" s="781" t="s">
        <v>143</v>
      </c>
      <c r="H251" s="782">
        <v>-18</v>
      </c>
      <c r="I251" s="785"/>
      <c r="J251" s="784">
        <f>ROUND(I251*H251,2)</f>
        <v>0</v>
      </c>
      <c r="K251" s="762"/>
      <c r="L251" s="718"/>
      <c r="M251" s="767"/>
      <c r="N251" s="768" t="s">
        <v>17</v>
      </c>
      <c r="O251" s="769">
        <v>0</v>
      </c>
      <c r="P251" s="769">
        <f>O251*H251</f>
        <v>0</v>
      </c>
      <c r="Q251" s="769">
        <v>0</v>
      </c>
      <c r="R251" s="769">
        <f>Q251*H251</f>
        <v>0</v>
      </c>
      <c r="S251" s="769">
        <v>0</v>
      </c>
      <c r="T251" s="770">
        <f>S251*H251</f>
        <v>0</v>
      </c>
      <c r="AR251" s="746" t="s">
        <v>45</v>
      </c>
      <c r="AT251" s="746" t="s">
        <v>44</v>
      </c>
      <c r="AU251" s="746" t="s">
        <v>28</v>
      </c>
      <c r="AY251" s="746" t="s">
        <v>43</v>
      </c>
      <c r="BE251" s="771">
        <f>IF(N251="základní",J251,0)</f>
        <v>0</v>
      </c>
      <c r="BF251" s="771">
        <f>IF(N251="snížená",J251,0)</f>
        <v>0</v>
      </c>
      <c r="BG251" s="771">
        <f>IF(N251="zákl. přenesená",J251,0)</f>
        <v>0</v>
      </c>
      <c r="BH251" s="771">
        <f>IF(N251="sníž. přenesená",J251,0)</f>
        <v>0</v>
      </c>
      <c r="BI251" s="771">
        <f>IF(N251="nulová",J251,0)</f>
        <v>0</v>
      </c>
      <c r="BJ251" s="746" t="s">
        <v>28</v>
      </c>
      <c r="BK251" s="771">
        <f>ROUND(I251*H251,2)</f>
        <v>0</v>
      </c>
      <c r="BL251" s="746" t="s">
        <v>45</v>
      </c>
      <c r="BM251" s="746" t="s">
        <v>1870</v>
      </c>
    </row>
    <row r="252" spans="2:65" s="719" customFormat="1" ht="27">
      <c r="B252" s="718"/>
      <c r="D252" s="772" t="s">
        <v>1118</v>
      </c>
      <c r="F252" s="773" t="s">
        <v>1830</v>
      </c>
      <c r="I252" s="774"/>
      <c r="L252" s="718"/>
      <c r="M252" s="775"/>
      <c r="N252" s="725"/>
      <c r="O252" s="725"/>
      <c r="P252" s="725"/>
      <c r="Q252" s="725"/>
      <c r="R252" s="725"/>
      <c r="S252" s="725"/>
      <c r="T252" s="776"/>
      <c r="AT252" s="746" t="s">
        <v>1118</v>
      </c>
      <c r="AU252" s="746" t="s">
        <v>28</v>
      </c>
    </row>
    <row r="253" spans="2:65" s="719" customFormat="1" ht="22.5" customHeight="1">
      <c r="B253" s="718"/>
      <c r="C253" s="760">
        <v>92</v>
      </c>
      <c r="D253" s="760" t="s">
        <v>44</v>
      </c>
      <c r="E253" s="761" t="s">
        <v>1562</v>
      </c>
      <c r="F253" s="762" t="s">
        <v>1563</v>
      </c>
      <c r="G253" s="763" t="s">
        <v>143</v>
      </c>
      <c r="H253" s="764">
        <v>107</v>
      </c>
      <c r="I253" s="777"/>
      <c r="J253" s="766">
        <f>ROUND(I253*H253,2)</f>
        <v>0</v>
      </c>
      <c r="K253" s="762"/>
      <c r="L253" s="718"/>
      <c r="M253" s="767"/>
      <c r="N253" s="768" t="s">
        <v>17</v>
      </c>
      <c r="O253" s="769">
        <v>0</v>
      </c>
      <c r="P253" s="769">
        <f>O253*H253</f>
        <v>0</v>
      </c>
      <c r="Q253" s="769">
        <v>0</v>
      </c>
      <c r="R253" s="769">
        <f>Q253*H253</f>
        <v>0</v>
      </c>
      <c r="S253" s="769">
        <v>0</v>
      </c>
      <c r="T253" s="770">
        <f>S253*H253</f>
        <v>0</v>
      </c>
      <c r="AR253" s="746" t="s">
        <v>45</v>
      </c>
      <c r="AT253" s="746" t="s">
        <v>44</v>
      </c>
      <c r="AU253" s="746" t="s">
        <v>28</v>
      </c>
      <c r="AY253" s="746" t="s">
        <v>43</v>
      </c>
      <c r="BE253" s="771">
        <f>IF(N253="základní",J253,0)</f>
        <v>0</v>
      </c>
      <c r="BF253" s="771">
        <f>IF(N253="snížená",J253,0)</f>
        <v>0</v>
      </c>
      <c r="BG253" s="771">
        <f>IF(N253="zákl. přenesená",J253,0)</f>
        <v>0</v>
      </c>
      <c r="BH253" s="771">
        <f>IF(N253="sníž. přenesená",J253,0)</f>
        <v>0</v>
      </c>
      <c r="BI253" s="771">
        <f>IF(N253="nulová",J253,0)</f>
        <v>0</v>
      </c>
      <c r="BJ253" s="746" t="s">
        <v>28</v>
      </c>
      <c r="BK253" s="771">
        <f>ROUND(I253*H253,2)</f>
        <v>0</v>
      </c>
      <c r="BL253" s="746" t="s">
        <v>45</v>
      </c>
      <c r="BM253" s="746" t="s">
        <v>1871</v>
      </c>
    </row>
    <row r="254" spans="2:65" s="719" customFormat="1" ht="27">
      <c r="B254" s="718"/>
      <c r="D254" s="772" t="s">
        <v>1118</v>
      </c>
      <c r="F254" s="773" t="s">
        <v>1872</v>
      </c>
      <c r="I254" s="774"/>
      <c r="L254" s="718"/>
      <c r="M254" s="775"/>
      <c r="N254" s="725"/>
      <c r="O254" s="725"/>
      <c r="P254" s="725"/>
      <c r="Q254" s="725"/>
      <c r="R254" s="725"/>
      <c r="S254" s="725"/>
      <c r="T254" s="776"/>
      <c r="AT254" s="746" t="s">
        <v>1118</v>
      </c>
      <c r="AU254" s="746" t="s">
        <v>28</v>
      </c>
    </row>
    <row r="255" spans="2:65" s="719" customFormat="1" ht="22.5" customHeight="1">
      <c r="B255" s="718"/>
      <c r="C255" s="760">
        <v>93</v>
      </c>
      <c r="D255" s="760" t="s">
        <v>44</v>
      </c>
      <c r="E255" s="761" t="s">
        <v>1564</v>
      </c>
      <c r="F255" s="762" t="s">
        <v>1565</v>
      </c>
      <c r="G255" s="763" t="s">
        <v>143</v>
      </c>
      <c r="H255" s="764">
        <v>107</v>
      </c>
      <c r="I255" s="777"/>
      <c r="J255" s="766">
        <f>ROUND(I255*H255,2)</f>
        <v>0</v>
      </c>
      <c r="K255" s="762"/>
      <c r="L255" s="718"/>
      <c r="M255" s="767"/>
      <c r="N255" s="768" t="s">
        <v>17</v>
      </c>
      <c r="O255" s="769">
        <v>0</v>
      </c>
      <c r="P255" s="769">
        <f>O255*H255</f>
        <v>0</v>
      </c>
      <c r="Q255" s="769">
        <v>0</v>
      </c>
      <c r="R255" s="769">
        <f>Q255*H255</f>
        <v>0</v>
      </c>
      <c r="S255" s="769">
        <v>0</v>
      </c>
      <c r="T255" s="770">
        <f>S255*H255</f>
        <v>0</v>
      </c>
      <c r="AR255" s="746" t="s">
        <v>45</v>
      </c>
      <c r="AT255" s="746" t="s">
        <v>44</v>
      </c>
      <c r="AU255" s="746" t="s">
        <v>28</v>
      </c>
      <c r="AY255" s="746" t="s">
        <v>43</v>
      </c>
      <c r="BE255" s="771">
        <f>IF(N255="základní",J255,0)</f>
        <v>0</v>
      </c>
      <c r="BF255" s="771">
        <f>IF(N255="snížená",J255,0)</f>
        <v>0</v>
      </c>
      <c r="BG255" s="771">
        <f>IF(N255="zákl. přenesená",J255,0)</f>
        <v>0</v>
      </c>
      <c r="BH255" s="771">
        <f>IF(N255="sníž. přenesená",J255,0)</f>
        <v>0</v>
      </c>
      <c r="BI255" s="771">
        <f>IF(N255="nulová",J255,0)</f>
        <v>0</v>
      </c>
      <c r="BJ255" s="746" t="s">
        <v>28</v>
      </c>
      <c r="BK255" s="771">
        <f>ROUND(I255*H255,2)</f>
        <v>0</v>
      </c>
      <c r="BL255" s="746" t="s">
        <v>45</v>
      </c>
      <c r="BM255" s="746" t="s">
        <v>1873</v>
      </c>
    </row>
    <row r="256" spans="2:65" s="719" customFormat="1" ht="27">
      <c r="B256" s="718"/>
      <c r="D256" s="772" t="s">
        <v>1118</v>
      </c>
      <c r="F256" s="773" t="s">
        <v>1874</v>
      </c>
      <c r="I256" s="774"/>
      <c r="L256" s="718"/>
      <c r="M256" s="775"/>
      <c r="N256" s="725"/>
      <c r="O256" s="725"/>
      <c r="P256" s="725"/>
      <c r="Q256" s="725"/>
      <c r="R256" s="725"/>
      <c r="S256" s="725"/>
      <c r="T256" s="776"/>
      <c r="AT256" s="746" t="s">
        <v>1118</v>
      </c>
      <c r="AU256" s="746" t="s">
        <v>28</v>
      </c>
    </row>
    <row r="257" spans="2:65" s="719" customFormat="1" ht="22.5" customHeight="1">
      <c r="B257" s="718"/>
      <c r="C257" s="760">
        <v>94</v>
      </c>
      <c r="D257" s="760" t="s">
        <v>44</v>
      </c>
      <c r="E257" s="761" t="s">
        <v>1566</v>
      </c>
      <c r="F257" s="762" t="s">
        <v>1567</v>
      </c>
      <c r="G257" s="763" t="s">
        <v>143</v>
      </c>
      <c r="H257" s="764">
        <v>66</v>
      </c>
      <c r="I257" s="777"/>
      <c r="J257" s="766">
        <f>ROUND(I257*H257,2)</f>
        <v>0</v>
      </c>
      <c r="K257" s="762"/>
      <c r="L257" s="718"/>
      <c r="M257" s="767"/>
      <c r="N257" s="768" t="s">
        <v>17</v>
      </c>
      <c r="O257" s="769">
        <v>0</v>
      </c>
      <c r="P257" s="769">
        <f>O257*H257</f>
        <v>0</v>
      </c>
      <c r="Q257" s="769">
        <v>0</v>
      </c>
      <c r="R257" s="769">
        <f>Q257*H257</f>
        <v>0</v>
      </c>
      <c r="S257" s="769">
        <v>0</v>
      </c>
      <c r="T257" s="770">
        <f>S257*H257</f>
        <v>0</v>
      </c>
      <c r="AR257" s="746" t="s">
        <v>45</v>
      </c>
      <c r="AT257" s="746" t="s">
        <v>44</v>
      </c>
      <c r="AU257" s="746" t="s">
        <v>28</v>
      </c>
      <c r="AY257" s="746" t="s">
        <v>43</v>
      </c>
      <c r="BE257" s="771">
        <f>IF(N257="základní",J257,0)</f>
        <v>0</v>
      </c>
      <c r="BF257" s="771">
        <f>IF(N257="snížená",J257,0)</f>
        <v>0</v>
      </c>
      <c r="BG257" s="771">
        <f>IF(N257="zákl. přenesená",J257,0)</f>
        <v>0</v>
      </c>
      <c r="BH257" s="771">
        <f>IF(N257="sníž. přenesená",J257,0)</f>
        <v>0</v>
      </c>
      <c r="BI257" s="771">
        <f>IF(N257="nulová",J257,0)</f>
        <v>0</v>
      </c>
      <c r="BJ257" s="746" t="s">
        <v>28</v>
      </c>
      <c r="BK257" s="771">
        <f>ROUND(I257*H257,2)</f>
        <v>0</v>
      </c>
      <c r="BL257" s="746" t="s">
        <v>45</v>
      </c>
      <c r="BM257" s="746" t="s">
        <v>1875</v>
      </c>
    </row>
    <row r="258" spans="2:65" s="719" customFormat="1" ht="27">
      <c r="B258" s="718"/>
      <c r="D258" s="772" t="s">
        <v>1118</v>
      </c>
      <c r="F258" s="773" t="s">
        <v>1872</v>
      </c>
      <c r="I258" s="774"/>
      <c r="L258" s="718"/>
      <c r="M258" s="775"/>
      <c r="N258" s="725"/>
      <c r="O258" s="725"/>
      <c r="P258" s="725"/>
      <c r="Q258" s="725"/>
      <c r="R258" s="725"/>
      <c r="S258" s="725"/>
      <c r="T258" s="776"/>
      <c r="AT258" s="746" t="s">
        <v>1118</v>
      </c>
      <c r="AU258" s="746" t="s">
        <v>28</v>
      </c>
    </row>
    <row r="259" spans="2:65" s="719" customFormat="1" ht="22.5" customHeight="1">
      <c r="B259" s="718"/>
      <c r="C259" s="760">
        <v>95</v>
      </c>
      <c r="D259" s="760" t="s">
        <v>44</v>
      </c>
      <c r="E259" s="761" t="s">
        <v>1568</v>
      </c>
      <c r="F259" s="762" t="s">
        <v>1569</v>
      </c>
      <c r="G259" s="763" t="s">
        <v>143</v>
      </c>
      <c r="H259" s="764">
        <v>66</v>
      </c>
      <c r="I259" s="777"/>
      <c r="J259" s="766">
        <f>ROUND(I259*H259,2)</f>
        <v>0</v>
      </c>
      <c r="K259" s="762"/>
      <c r="L259" s="718"/>
      <c r="M259" s="767"/>
      <c r="N259" s="768" t="s">
        <v>17</v>
      </c>
      <c r="O259" s="769">
        <v>0</v>
      </c>
      <c r="P259" s="769">
        <f>O259*H259</f>
        <v>0</v>
      </c>
      <c r="Q259" s="769">
        <v>0</v>
      </c>
      <c r="R259" s="769">
        <f>Q259*H259</f>
        <v>0</v>
      </c>
      <c r="S259" s="769">
        <v>0</v>
      </c>
      <c r="T259" s="770">
        <f>S259*H259</f>
        <v>0</v>
      </c>
      <c r="AR259" s="746" t="s">
        <v>45</v>
      </c>
      <c r="AT259" s="746" t="s">
        <v>44</v>
      </c>
      <c r="AU259" s="746" t="s">
        <v>28</v>
      </c>
      <c r="AY259" s="746" t="s">
        <v>43</v>
      </c>
      <c r="BE259" s="771">
        <f>IF(N259="základní",J259,0)</f>
        <v>0</v>
      </c>
      <c r="BF259" s="771">
        <f>IF(N259="snížená",J259,0)</f>
        <v>0</v>
      </c>
      <c r="BG259" s="771">
        <f>IF(N259="zákl. přenesená",J259,0)</f>
        <v>0</v>
      </c>
      <c r="BH259" s="771">
        <f>IF(N259="sníž. přenesená",J259,0)</f>
        <v>0</v>
      </c>
      <c r="BI259" s="771">
        <f>IF(N259="nulová",J259,0)</f>
        <v>0</v>
      </c>
      <c r="BJ259" s="746" t="s">
        <v>28</v>
      </c>
      <c r="BK259" s="771">
        <f>ROUND(I259*H259,2)</f>
        <v>0</v>
      </c>
      <c r="BL259" s="746" t="s">
        <v>45</v>
      </c>
      <c r="BM259" s="746" t="s">
        <v>1876</v>
      </c>
    </row>
    <row r="260" spans="2:65" s="719" customFormat="1" ht="27">
      <c r="B260" s="718"/>
      <c r="D260" s="772" t="s">
        <v>1118</v>
      </c>
      <c r="F260" s="773" t="s">
        <v>1874</v>
      </c>
      <c r="I260" s="774"/>
      <c r="L260" s="718"/>
      <c r="M260" s="775"/>
      <c r="N260" s="725"/>
      <c r="O260" s="725"/>
      <c r="P260" s="725"/>
      <c r="Q260" s="725"/>
      <c r="R260" s="725"/>
      <c r="S260" s="725"/>
      <c r="T260" s="776"/>
      <c r="AT260" s="746" t="s">
        <v>1118</v>
      </c>
      <c r="AU260" s="746" t="s">
        <v>28</v>
      </c>
    </row>
    <row r="261" spans="2:65" s="719" customFormat="1" ht="22.5" customHeight="1">
      <c r="B261" s="718"/>
      <c r="C261" s="760">
        <v>96</v>
      </c>
      <c r="D261" s="760" t="s">
        <v>44</v>
      </c>
      <c r="E261" s="761" t="s">
        <v>1570</v>
      </c>
      <c r="F261" s="762" t="s">
        <v>1571</v>
      </c>
      <c r="G261" s="763" t="s">
        <v>143</v>
      </c>
      <c r="H261" s="764">
        <v>43</v>
      </c>
      <c r="I261" s="777"/>
      <c r="J261" s="766">
        <f>ROUND(I261*H261,2)</f>
        <v>0</v>
      </c>
      <c r="K261" s="762"/>
      <c r="L261" s="718"/>
      <c r="M261" s="767"/>
      <c r="N261" s="768" t="s">
        <v>17</v>
      </c>
      <c r="O261" s="769">
        <v>0</v>
      </c>
      <c r="P261" s="769">
        <f>O261*H261</f>
        <v>0</v>
      </c>
      <c r="Q261" s="769">
        <v>0</v>
      </c>
      <c r="R261" s="769">
        <f>Q261*H261</f>
        <v>0</v>
      </c>
      <c r="S261" s="769">
        <v>0</v>
      </c>
      <c r="T261" s="770">
        <f>S261*H261</f>
        <v>0</v>
      </c>
      <c r="AR261" s="746" t="s">
        <v>45</v>
      </c>
      <c r="AT261" s="746" t="s">
        <v>44</v>
      </c>
      <c r="AU261" s="746" t="s">
        <v>28</v>
      </c>
      <c r="AY261" s="746" t="s">
        <v>43</v>
      </c>
      <c r="BE261" s="771">
        <f>IF(N261="základní",J261,0)</f>
        <v>0</v>
      </c>
      <c r="BF261" s="771">
        <f>IF(N261="snížená",J261,0)</f>
        <v>0</v>
      </c>
      <c r="BG261" s="771">
        <f>IF(N261="zákl. přenesená",J261,0)</f>
        <v>0</v>
      </c>
      <c r="BH261" s="771">
        <f>IF(N261="sníž. přenesená",J261,0)</f>
        <v>0</v>
      </c>
      <c r="BI261" s="771">
        <f>IF(N261="nulová",J261,0)</f>
        <v>0</v>
      </c>
      <c r="BJ261" s="746" t="s">
        <v>28</v>
      </c>
      <c r="BK261" s="771">
        <f>ROUND(I261*H261,2)</f>
        <v>0</v>
      </c>
      <c r="BL261" s="746" t="s">
        <v>45</v>
      </c>
      <c r="BM261" s="746" t="s">
        <v>1877</v>
      </c>
    </row>
    <row r="262" spans="2:65" s="719" customFormat="1" ht="27">
      <c r="B262" s="718"/>
      <c r="D262" s="772" t="s">
        <v>1118</v>
      </c>
      <c r="F262" s="773" t="s">
        <v>1872</v>
      </c>
      <c r="I262" s="774"/>
      <c r="L262" s="718"/>
      <c r="M262" s="775"/>
      <c r="N262" s="725"/>
      <c r="O262" s="725"/>
      <c r="P262" s="725"/>
      <c r="Q262" s="725"/>
      <c r="R262" s="725"/>
      <c r="S262" s="725"/>
      <c r="T262" s="776"/>
      <c r="AT262" s="746" t="s">
        <v>1118</v>
      </c>
      <c r="AU262" s="746" t="s">
        <v>28</v>
      </c>
    </row>
    <row r="263" spans="2:65" s="719" customFormat="1" ht="22.5" customHeight="1">
      <c r="B263" s="718"/>
      <c r="C263" s="760">
        <v>97</v>
      </c>
      <c r="D263" s="760" t="s">
        <v>44</v>
      </c>
      <c r="E263" s="761" t="s">
        <v>1572</v>
      </c>
      <c r="F263" s="762" t="s">
        <v>1573</v>
      </c>
      <c r="G263" s="763" t="s">
        <v>143</v>
      </c>
      <c r="H263" s="764">
        <v>43</v>
      </c>
      <c r="I263" s="777"/>
      <c r="J263" s="766">
        <f>ROUND(I263*H263,2)</f>
        <v>0</v>
      </c>
      <c r="K263" s="762"/>
      <c r="L263" s="718"/>
      <c r="M263" s="767"/>
      <c r="N263" s="768" t="s">
        <v>17</v>
      </c>
      <c r="O263" s="769">
        <v>0</v>
      </c>
      <c r="P263" s="769">
        <f>O263*H263</f>
        <v>0</v>
      </c>
      <c r="Q263" s="769">
        <v>0</v>
      </c>
      <c r="R263" s="769">
        <f>Q263*H263</f>
        <v>0</v>
      </c>
      <c r="S263" s="769">
        <v>0</v>
      </c>
      <c r="T263" s="770">
        <f>S263*H263</f>
        <v>0</v>
      </c>
      <c r="AR263" s="746" t="s">
        <v>45</v>
      </c>
      <c r="AT263" s="746" t="s">
        <v>44</v>
      </c>
      <c r="AU263" s="746" t="s">
        <v>28</v>
      </c>
      <c r="AY263" s="746" t="s">
        <v>43</v>
      </c>
      <c r="BE263" s="771">
        <f>IF(N263="základní",J263,0)</f>
        <v>0</v>
      </c>
      <c r="BF263" s="771">
        <f>IF(N263="snížená",J263,0)</f>
        <v>0</v>
      </c>
      <c r="BG263" s="771">
        <f>IF(N263="zákl. přenesená",J263,0)</f>
        <v>0</v>
      </c>
      <c r="BH263" s="771">
        <f>IF(N263="sníž. přenesená",J263,0)</f>
        <v>0</v>
      </c>
      <c r="BI263" s="771">
        <f>IF(N263="nulová",J263,0)</f>
        <v>0</v>
      </c>
      <c r="BJ263" s="746" t="s">
        <v>28</v>
      </c>
      <c r="BK263" s="771">
        <f>ROUND(I263*H263,2)</f>
        <v>0</v>
      </c>
      <c r="BL263" s="746" t="s">
        <v>45</v>
      </c>
      <c r="BM263" s="746" t="s">
        <v>1878</v>
      </c>
    </row>
    <row r="264" spans="2:65" s="719" customFormat="1" ht="27">
      <c r="B264" s="718"/>
      <c r="D264" s="772" t="s">
        <v>1118</v>
      </c>
      <c r="F264" s="773" t="s">
        <v>1874</v>
      </c>
      <c r="I264" s="774"/>
      <c r="L264" s="718"/>
      <c r="M264" s="775"/>
      <c r="N264" s="725"/>
      <c r="O264" s="725"/>
      <c r="P264" s="725"/>
      <c r="Q264" s="725"/>
      <c r="R264" s="725"/>
      <c r="S264" s="725"/>
      <c r="T264" s="776"/>
      <c r="AT264" s="746" t="s">
        <v>1118</v>
      </c>
      <c r="AU264" s="746" t="s">
        <v>28</v>
      </c>
    </row>
    <row r="265" spans="2:65" s="719" customFormat="1" ht="22.5" customHeight="1">
      <c r="B265" s="718"/>
      <c r="C265" s="778">
        <v>98</v>
      </c>
      <c r="D265" s="778" t="s">
        <v>44</v>
      </c>
      <c r="E265" s="779" t="s">
        <v>1879</v>
      </c>
      <c r="F265" s="780" t="s">
        <v>1880</v>
      </c>
      <c r="G265" s="781" t="s">
        <v>143</v>
      </c>
      <c r="H265" s="782">
        <v>-12</v>
      </c>
      <c r="I265" s="785"/>
      <c r="J265" s="784">
        <f>ROUND(I265*H265,2)</f>
        <v>0</v>
      </c>
      <c r="K265" s="762"/>
      <c r="L265" s="718"/>
      <c r="M265" s="767"/>
      <c r="N265" s="768" t="s">
        <v>17</v>
      </c>
      <c r="O265" s="769">
        <v>0</v>
      </c>
      <c r="P265" s="769">
        <f>O265*H265</f>
        <v>0</v>
      </c>
      <c r="Q265" s="769">
        <v>0</v>
      </c>
      <c r="R265" s="769">
        <f>Q265*H265</f>
        <v>0</v>
      </c>
      <c r="S265" s="769">
        <v>0</v>
      </c>
      <c r="T265" s="770">
        <f>S265*H265</f>
        <v>0</v>
      </c>
      <c r="AR265" s="746" t="s">
        <v>45</v>
      </c>
      <c r="AT265" s="746" t="s">
        <v>44</v>
      </c>
      <c r="AU265" s="746" t="s">
        <v>28</v>
      </c>
      <c r="AY265" s="746" t="s">
        <v>43</v>
      </c>
      <c r="BE265" s="771">
        <f>IF(N265="základní",J265,0)</f>
        <v>0</v>
      </c>
      <c r="BF265" s="771">
        <f>IF(N265="snížená",J265,0)</f>
        <v>0</v>
      </c>
      <c r="BG265" s="771">
        <f>IF(N265="zákl. přenesená",J265,0)</f>
        <v>0</v>
      </c>
      <c r="BH265" s="771">
        <f>IF(N265="sníž. přenesená",J265,0)</f>
        <v>0</v>
      </c>
      <c r="BI265" s="771">
        <f>IF(N265="nulová",J265,0)</f>
        <v>0</v>
      </c>
      <c r="BJ265" s="746" t="s">
        <v>28</v>
      </c>
      <c r="BK265" s="771">
        <f>ROUND(I265*H265,2)</f>
        <v>0</v>
      </c>
      <c r="BL265" s="746" t="s">
        <v>45</v>
      </c>
      <c r="BM265" s="746" t="s">
        <v>1881</v>
      </c>
    </row>
    <row r="266" spans="2:65" s="719" customFormat="1" ht="27">
      <c r="B266" s="718"/>
      <c r="D266" s="772" t="s">
        <v>1118</v>
      </c>
      <c r="F266" s="773" t="s">
        <v>1872</v>
      </c>
      <c r="I266" s="774"/>
      <c r="L266" s="718"/>
      <c r="M266" s="775"/>
      <c r="N266" s="725"/>
      <c r="O266" s="725"/>
      <c r="P266" s="725"/>
      <c r="Q266" s="725"/>
      <c r="R266" s="725"/>
      <c r="S266" s="725"/>
      <c r="T266" s="776"/>
      <c r="AT266" s="746" t="s">
        <v>1118</v>
      </c>
      <c r="AU266" s="746" t="s">
        <v>28</v>
      </c>
    </row>
    <row r="267" spans="2:65" s="719" customFormat="1" ht="22.5" customHeight="1">
      <c r="B267" s="718"/>
      <c r="C267" s="778">
        <v>99</v>
      </c>
      <c r="D267" s="778" t="s">
        <v>44</v>
      </c>
      <c r="E267" s="779" t="s">
        <v>1882</v>
      </c>
      <c r="F267" s="780" t="s">
        <v>1883</v>
      </c>
      <c r="G267" s="781" t="s">
        <v>143</v>
      </c>
      <c r="H267" s="782">
        <v>-12</v>
      </c>
      <c r="I267" s="785"/>
      <c r="J267" s="784">
        <f>ROUND(I267*H267,2)</f>
        <v>0</v>
      </c>
      <c r="K267" s="762"/>
      <c r="L267" s="718"/>
      <c r="M267" s="767"/>
      <c r="N267" s="768" t="s">
        <v>17</v>
      </c>
      <c r="O267" s="769">
        <v>0</v>
      </c>
      <c r="P267" s="769">
        <f>O267*H267</f>
        <v>0</v>
      </c>
      <c r="Q267" s="769">
        <v>0</v>
      </c>
      <c r="R267" s="769">
        <f>Q267*H267</f>
        <v>0</v>
      </c>
      <c r="S267" s="769">
        <v>0</v>
      </c>
      <c r="T267" s="770">
        <f>S267*H267</f>
        <v>0</v>
      </c>
      <c r="AR267" s="746" t="s">
        <v>45</v>
      </c>
      <c r="AT267" s="746" t="s">
        <v>44</v>
      </c>
      <c r="AU267" s="746" t="s">
        <v>28</v>
      </c>
      <c r="AY267" s="746" t="s">
        <v>43</v>
      </c>
      <c r="BE267" s="771">
        <f>IF(N267="základní",J267,0)</f>
        <v>0</v>
      </c>
      <c r="BF267" s="771">
        <f>IF(N267="snížená",J267,0)</f>
        <v>0</v>
      </c>
      <c r="BG267" s="771">
        <f>IF(N267="zákl. přenesená",J267,0)</f>
        <v>0</v>
      </c>
      <c r="BH267" s="771">
        <f>IF(N267="sníž. přenesená",J267,0)</f>
        <v>0</v>
      </c>
      <c r="BI267" s="771">
        <f>IF(N267="nulová",J267,0)</f>
        <v>0</v>
      </c>
      <c r="BJ267" s="746" t="s">
        <v>28</v>
      </c>
      <c r="BK267" s="771">
        <f>ROUND(I267*H267,2)</f>
        <v>0</v>
      </c>
      <c r="BL267" s="746" t="s">
        <v>45</v>
      </c>
      <c r="BM267" s="746" t="s">
        <v>1884</v>
      </c>
    </row>
    <row r="268" spans="2:65" s="719" customFormat="1" ht="27">
      <c r="B268" s="718"/>
      <c r="D268" s="772" t="s">
        <v>1118</v>
      </c>
      <c r="F268" s="773" t="s">
        <v>1874</v>
      </c>
      <c r="I268" s="774"/>
      <c r="L268" s="718"/>
      <c r="M268" s="775"/>
      <c r="N268" s="725"/>
      <c r="O268" s="725"/>
      <c r="P268" s="725"/>
      <c r="Q268" s="725"/>
      <c r="R268" s="725"/>
      <c r="S268" s="725"/>
      <c r="T268" s="776"/>
      <c r="AT268" s="746" t="s">
        <v>1118</v>
      </c>
      <c r="AU268" s="746" t="s">
        <v>28</v>
      </c>
    </row>
    <row r="269" spans="2:65" s="719" customFormat="1" ht="22.5" customHeight="1">
      <c r="B269" s="718"/>
      <c r="C269" s="760">
        <v>100</v>
      </c>
      <c r="D269" s="760" t="s">
        <v>44</v>
      </c>
      <c r="E269" s="761" t="s">
        <v>1574</v>
      </c>
      <c r="F269" s="762" t="s">
        <v>1575</v>
      </c>
      <c r="G269" s="763" t="s">
        <v>143</v>
      </c>
      <c r="H269" s="764">
        <v>5</v>
      </c>
      <c r="I269" s="777"/>
      <c r="J269" s="766">
        <f>ROUND(I269*H269,2)</f>
        <v>0</v>
      </c>
      <c r="K269" s="762"/>
      <c r="L269" s="718"/>
      <c r="M269" s="767"/>
      <c r="N269" s="768" t="s">
        <v>17</v>
      </c>
      <c r="O269" s="769">
        <v>0</v>
      </c>
      <c r="P269" s="769">
        <f>O269*H269</f>
        <v>0</v>
      </c>
      <c r="Q269" s="769">
        <v>0</v>
      </c>
      <c r="R269" s="769">
        <f>Q269*H269</f>
        <v>0</v>
      </c>
      <c r="S269" s="769">
        <v>0</v>
      </c>
      <c r="T269" s="770">
        <f>S269*H269</f>
        <v>0</v>
      </c>
      <c r="AR269" s="746" t="s">
        <v>45</v>
      </c>
      <c r="AT269" s="746" t="s">
        <v>44</v>
      </c>
      <c r="AU269" s="746" t="s">
        <v>28</v>
      </c>
      <c r="AY269" s="746" t="s">
        <v>43</v>
      </c>
      <c r="BE269" s="771">
        <f>IF(N269="základní",J269,0)</f>
        <v>0</v>
      </c>
      <c r="BF269" s="771">
        <f>IF(N269="snížená",J269,0)</f>
        <v>0</v>
      </c>
      <c r="BG269" s="771">
        <f>IF(N269="zákl. přenesená",J269,0)</f>
        <v>0</v>
      </c>
      <c r="BH269" s="771">
        <f>IF(N269="sníž. přenesená",J269,0)</f>
        <v>0</v>
      </c>
      <c r="BI269" s="771">
        <f>IF(N269="nulová",J269,0)</f>
        <v>0</v>
      </c>
      <c r="BJ269" s="746" t="s">
        <v>28</v>
      </c>
      <c r="BK269" s="771">
        <f>ROUND(I269*H269,2)</f>
        <v>0</v>
      </c>
      <c r="BL269" s="746" t="s">
        <v>45</v>
      </c>
      <c r="BM269" s="746" t="s">
        <v>1885</v>
      </c>
    </row>
    <row r="270" spans="2:65" s="719" customFormat="1" ht="27">
      <c r="B270" s="718"/>
      <c r="D270" s="772" t="s">
        <v>1118</v>
      </c>
      <c r="F270" s="773" t="s">
        <v>1872</v>
      </c>
      <c r="I270" s="774"/>
      <c r="L270" s="718"/>
      <c r="M270" s="775"/>
      <c r="N270" s="725"/>
      <c r="O270" s="725"/>
      <c r="P270" s="725"/>
      <c r="Q270" s="725"/>
      <c r="R270" s="725"/>
      <c r="S270" s="725"/>
      <c r="T270" s="776"/>
      <c r="AT270" s="746" t="s">
        <v>1118</v>
      </c>
      <c r="AU270" s="746" t="s">
        <v>28</v>
      </c>
    </row>
    <row r="271" spans="2:65" s="719" customFormat="1" ht="22.5" customHeight="1">
      <c r="B271" s="718"/>
      <c r="C271" s="760">
        <v>101</v>
      </c>
      <c r="D271" s="760" t="s">
        <v>44</v>
      </c>
      <c r="E271" s="761" t="s">
        <v>1576</v>
      </c>
      <c r="F271" s="762" t="s">
        <v>1577</v>
      </c>
      <c r="G271" s="763" t="s">
        <v>143</v>
      </c>
      <c r="H271" s="764">
        <v>5</v>
      </c>
      <c r="I271" s="777"/>
      <c r="J271" s="766">
        <f>ROUND(I271*H271,2)</f>
        <v>0</v>
      </c>
      <c r="K271" s="762"/>
      <c r="L271" s="718"/>
      <c r="M271" s="767"/>
      <c r="N271" s="768" t="s">
        <v>17</v>
      </c>
      <c r="O271" s="769">
        <v>0</v>
      </c>
      <c r="P271" s="769">
        <f>O271*H271</f>
        <v>0</v>
      </c>
      <c r="Q271" s="769">
        <v>0</v>
      </c>
      <c r="R271" s="769">
        <f>Q271*H271</f>
        <v>0</v>
      </c>
      <c r="S271" s="769">
        <v>0</v>
      </c>
      <c r="T271" s="770">
        <f>S271*H271</f>
        <v>0</v>
      </c>
      <c r="AR271" s="746" t="s">
        <v>45</v>
      </c>
      <c r="AT271" s="746" t="s">
        <v>44</v>
      </c>
      <c r="AU271" s="746" t="s">
        <v>28</v>
      </c>
      <c r="AY271" s="746" t="s">
        <v>43</v>
      </c>
      <c r="BE271" s="771">
        <f>IF(N271="základní",J271,0)</f>
        <v>0</v>
      </c>
      <c r="BF271" s="771">
        <f>IF(N271="snížená",J271,0)</f>
        <v>0</v>
      </c>
      <c r="BG271" s="771">
        <f>IF(N271="zákl. přenesená",J271,0)</f>
        <v>0</v>
      </c>
      <c r="BH271" s="771">
        <f>IF(N271="sníž. přenesená",J271,0)</f>
        <v>0</v>
      </c>
      <c r="BI271" s="771">
        <f>IF(N271="nulová",J271,0)</f>
        <v>0</v>
      </c>
      <c r="BJ271" s="746" t="s">
        <v>28</v>
      </c>
      <c r="BK271" s="771">
        <f>ROUND(I271*H271,2)</f>
        <v>0</v>
      </c>
      <c r="BL271" s="746" t="s">
        <v>45</v>
      </c>
      <c r="BM271" s="746" t="s">
        <v>1886</v>
      </c>
    </row>
    <row r="272" spans="2:65" s="719" customFormat="1" ht="27">
      <c r="B272" s="718"/>
      <c r="D272" s="772" t="s">
        <v>1118</v>
      </c>
      <c r="F272" s="773" t="s">
        <v>1874</v>
      </c>
      <c r="I272" s="774"/>
      <c r="L272" s="718"/>
      <c r="M272" s="775"/>
      <c r="N272" s="725"/>
      <c r="O272" s="725"/>
      <c r="P272" s="725"/>
      <c r="Q272" s="725"/>
      <c r="R272" s="725"/>
      <c r="S272" s="725"/>
      <c r="T272" s="776"/>
      <c r="AT272" s="746" t="s">
        <v>1118</v>
      </c>
      <c r="AU272" s="746" t="s">
        <v>28</v>
      </c>
    </row>
    <row r="273" spans="2:65" s="719" customFormat="1" ht="22.5" customHeight="1">
      <c r="B273" s="718"/>
      <c r="C273" s="760">
        <v>102</v>
      </c>
      <c r="D273" s="760" t="s">
        <v>44</v>
      </c>
      <c r="E273" s="761" t="s">
        <v>1578</v>
      </c>
      <c r="F273" s="762" t="s">
        <v>1579</v>
      </c>
      <c r="G273" s="763" t="s">
        <v>143</v>
      </c>
      <c r="H273" s="764">
        <v>8</v>
      </c>
      <c r="I273" s="777"/>
      <c r="J273" s="766">
        <f>ROUND(I273*H273,2)</f>
        <v>0</v>
      </c>
      <c r="K273" s="762"/>
      <c r="L273" s="718"/>
      <c r="M273" s="767"/>
      <c r="N273" s="768" t="s">
        <v>17</v>
      </c>
      <c r="O273" s="769">
        <v>0</v>
      </c>
      <c r="P273" s="769">
        <f>O273*H273</f>
        <v>0</v>
      </c>
      <c r="Q273" s="769">
        <v>0</v>
      </c>
      <c r="R273" s="769">
        <f>Q273*H273</f>
        <v>0</v>
      </c>
      <c r="S273" s="769">
        <v>0</v>
      </c>
      <c r="T273" s="770">
        <f>S273*H273</f>
        <v>0</v>
      </c>
      <c r="AR273" s="746" t="s">
        <v>45</v>
      </c>
      <c r="AT273" s="746" t="s">
        <v>44</v>
      </c>
      <c r="AU273" s="746" t="s">
        <v>28</v>
      </c>
      <c r="AY273" s="746" t="s">
        <v>43</v>
      </c>
      <c r="BE273" s="771">
        <f>IF(N273="základní",J273,0)</f>
        <v>0</v>
      </c>
      <c r="BF273" s="771">
        <f>IF(N273="snížená",J273,0)</f>
        <v>0</v>
      </c>
      <c r="BG273" s="771">
        <f>IF(N273="zákl. přenesená",J273,0)</f>
        <v>0</v>
      </c>
      <c r="BH273" s="771">
        <f>IF(N273="sníž. přenesená",J273,0)</f>
        <v>0</v>
      </c>
      <c r="BI273" s="771">
        <f>IF(N273="nulová",J273,0)</f>
        <v>0</v>
      </c>
      <c r="BJ273" s="746" t="s">
        <v>28</v>
      </c>
      <c r="BK273" s="771">
        <f>ROUND(I273*H273,2)</f>
        <v>0</v>
      </c>
      <c r="BL273" s="746" t="s">
        <v>45</v>
      </c>
      <c r="BM273" s="746" t="s">
        <v>1887</v>
      </c>
    </row>
    <row r="274" spans="2:65" s="719" customFormat="1" ht="27">
      <c r="B274" s="718"/>
      <c r="D274" s="772" t="s">
        <v>1118</v>
      </c>
      <c r="F274" s="773" t="s">
        <v>1872</v>
      </c>
      <c r="I274" s="774"/>
      <c r="L274" s="718"/>
      <c r="M274" s="775"/>
      <c r="N274" s="725"/>
      <c r="O274" s="725"/>
      <c r="P274" s="725"/>
      <c r="Q274" s="725"/>
      <c r="R274" s="725"/>
      <c r="S274" s="725"/>
      <c r="T274" s="776"/>
      <c r="AT274" s="746" t="s">
        <v>1118</v>
      </c>
      <c r="AU274" s="746" t="s">
        <v>28</v>
      </c>
    </row>
    <row r="275" spans="2:65" s="719" customFormat="1" ht="22.5" customHeight="1">
      <c r="B275" s="718"/>
      <c r="C275" s="760">
        <v>103</v>
      </c>
      <c r="D275" s="760" t="s">
        <v>44</v>
      </c>
      <c r="E275" s="761" t="s">
        <v>1580</v>
      </c>
      <c r="F275" s="762" t="s">
        <v>1581</v>
      </c>
      <c r="G275" s="763" t="s">
        <v>143</v>
      </c>
      <c r="H275" s="764">
        <v>8</v>
      </c>
      <c r="I275" s="777"/>
      <c r="J275" s="766">
        <f>ROUND(I275*H275,2)</f>
        <v>0</v>
      </c>
      <c r="K275" s="762"/>
      <c r="L275" s="718"/>
      <c r="M275" s="767"/>
      <c r="N275" s="768" t="s">
        <v>17</v>
      </c>
      <c r="O275" s="769">
        <v>0</v>
      </c>
      <c r="P275" s="769">
        <f>O275*H275</f>
        <v>0</v>
      </c>
      <c r="Q275" s="769">
        <v>0</v>
      </c>
      <c r="R275" s="769">
        <f>Q275*H275</f>
        <v>0</v>
      </c>
      <c r="S275" s="769">
        <v>0</v>
      </c>
      <c r="T275" s="770">
        <f>S275*H275</f>
        <v>0</v>
      </c>
      <c r="AR275" s="746" t="s">
        <v>45</v>
      </c>
      <c r="AT275" s="746" t="s">
        <v>44</v>
      </c>
      <c r="AU275" s="746" t="s">
        <v>28</v>
      </c>
      <c r="AY275" s="746" t="s">
        <v>43</v>
      </c>
      <c r="BE275" s="771">
        <f>IF(N275="základní",J275,0)</f>
        <v>0</v>
      </c>
      <c r="BF275" s="771">
        <f>IF(N275="snížená",J275,0)</f>
        <v>0</v>
      </c>
      <c r="BG275" s="771">
        <f>IF(N275="zákl. přenesená",J275,0)</f>
        <v>0</v>
      </c>
      <c r="BH275" s="771">
        <f>IF(N275="sníž. přenesená",J275,0)</f>
        <v>0</v>
      </c>
      <c r="BI275" s="771">
        <f>IF(N275="nulová",J275,0)</f>
        <v>0</v>
      </c>
      <c r="BJ275" s="746" t="s">
        <v>28</v>
      </c>
      <c r="BK275" s="771">
        <f>ROUND(I275*H275,2)</f>
        <v>0</v>
      </c>
      <c r="BL275" s="746" t="s">
        <v>45</v>
      </c>
      <c r="BM275" s="746" t="s">
        <v>1888</v>
      </c>
    </row>
    <row r="276" spans="2:65" s="719" customFormat="1" ht="27">
      <c r="B276" s="718"/>
      <c r="D276" s="772" t="s">
        <v>1118</v>
      </c>
      <c r="F276" s="773" t="s">
        <v>1874</v>
      </c>
      <c r="I276" s="774"/>
      <c r="L276" s="718"/>
      <c r="M276" s="775"/>
      <c r="N276" s="725"/>
      <c r="O276" s="725"/>
      <c r="P276" s="725"/>
      <c r="Q276" s="725"/>
      <c r="R276" s="725"/>
      <c r="S276" s="725"/>
      <c r="T276" s="776"/>
      <c r="AT276" s="746" t="s">
        <v>1118</v>
      </c>
      <c r="AU276" s="746" t="s">
        <v>28</v>
      </c>
    </row>
    <row r="277" spans="2:65" s="719" customFormat="1" ht="22.5" customHeight="1">
      <c r="B277" s="718"/>
      <c r="C277" s="760">
        <v>104</v>
      </c>
      <c r="D277" s="760" t="s">
        <v>44</v>
      </c>
      <c r="E277" s="761" t="s">
        <v>1582</v>
      </c>
      <c r="F277" s="762" t="s">
        <v>1583</v>
      </c>
      <c r="G277" s="763" t="s">
        <v>76</v>
      </c>
      <c r="H277" s="764">
        <v>20</v>
      </c>
      <c r="I277" s="777"/>
      <c r="J277" s="766">
        <f>ROUND(I277*H277,2)</f>
        <v>0</v>
      </c>
      <c r="K277" s="762"/>
      <c r="L277" s="718"/>
      <c r="M277" s="767"/>
      <c r="N277" s="768" t="s">
        <v>17</v>
      </c>
      <c r="O277" s="769">
        <v>0</v>
      </c>
      <c r="P277" s="769">
        <f>O277*H277</f>
        <v>0</v>
      </c>
      <c r="Q277" s="769">
        <v>0</v>
      </c>
      <c r="R277" s="769">
        <f>Q277*H277</f>
        <v>0</v>
      </c>
      <c r="S277" s="769">
        <v>0</v>
      </c>
      <c r="T277" s="770">
        <f>S277*H277</f>
        <v>0</v>
      </c>
      <c r="AR277" s="746" t="s">
        <v>45</v>
      </c>
      <c r="AT277" s="746" t="s">
        <v>44</v>
      </c>
      <c r="AU277" s="746" t="s">
        <v>28</v>
      </c>
      <c r="AY277" s="746" t="s">
        <v>43</v>
      </c>
      <c r="BE277" s="771">
        <f>IF(N277="základní",J277,0)</f>
        <v>0</v>
      </c>
      <c r="BF277" s="771">
        <f>IF(N277="snížená",J277,0)</f>
        <v>0</v>
      </c>
      <c r="BG277" s="771">
        <f>IF(N277="zákl. přenesená",J277,0)</f>
        <v>0</v>
      </c>
      <c r="BH277" s="771">
        <f>IF(N277="sníž. přenesená",J277,0)</f>
        <v>0</v>
      </c>
      <c r="BI277" s="771">
        <f>IF(N277="nulová",J277,0)</f>
        <v>0</v>
      </c>
      <c r="BJ277" s="746" t="s">
        <v>28</v>
      </c>
      <c r="BK277" s="771">
        <f>ROUND(I277*H277,2)</f>
        <v>0</v>
      </c>
      <c r="BL277" s="746" t="s">
        <v>45</v>
      </c>
      <c r="BM277" s="746" t="s">
        <v>1889</v>
      </c>
    </row>
    <row r="278" spans="2:65" s="719" customFormat="1" ht="27">
      <c r="B278" s="718"/>
      <c r="D278" s="772" t="s">
        <v>1118</v>
      </c>
      <c r="F278" s="773" t="s">
        <v>1872</v>
      </c>
      <c r="I278" s="774"/>
      <c r="L278" s="718"/>
      <c r="M278" s="775"/>
      <c r="N278" s="725"/>
      <c r="O278" s="725"/>
      <c r="P278" s="725"/>
      <c r="Q278" s="725"/>
      <c r="R278" s="725"/>
      <c r="S278" s="725"/>
      <c r="T278" s="776"/>
      <c r="AT278" s="746" t="s">
        <v>1118</v>
      </c>
      <c r="AU278" s="746" t="s">
        <v>28</v>
      </c>
    </row>
    <row r="279" spans="2:65" s="719" customFormat="1" ht="22.5" customHeight="1">
      <c r="B279" s="718"/>
      <c r="C279" s="760">
        <v>105</v>
      </c>
      <c r="D279" s="760" t="s">
        <v>44</v>
      </c>
      <c r="E279" s="761" t="s">
        <v>1584</v>
      </c>
      <c r="F279" s="762" t="s">
        <v>1585</v>
      </c>
      <c r="G279" s="763" t="s">
        <v>76</v>
      </c>
      <c r="H279" s="764">
        <v>20</v>
      </c>
      <c r="I279" s="777"/>
      <c r="J279" s="766">
        <f>ROUND(I279*H279,2)</f>
        <v>0</v>
      </c>
      <c r="K279" s="762"/>
      <c r="L279" s="718"/>
      <c r="M279" s="767"/>
      <c r="N279" s="768" t="s">
        <v>17</v>
      </c>
      <c r="O279" s="769">
        <v>0</v>
      </c>
      <c r="P279" s="769">
        <f>O279*H279</f>
        <v>0</v>
      </c>
      <c r="Q279" s="769">
        <v>0</v>
      </c>
      <c r="R279" s="769">
        <f>Q279*H279</f>
        <v>0</v>
      </c>
      <c r="S279" s="769">
        <v>0</v>
      </c>
      <c r="T279" s="770">
        <f>S279*H279</f>
        <v>0</v>
      </c>
      <c r="AR279" s="746" t="s">
        <v>45</v>
      </c>
      <c r="AT279" s="746" t="s">
        <v>44</v>
      </c>
      <c r="AU279" s="746" t="s">
        <v>28</v>
      </c>
      <c r="AY279" s="746" t="s">
        <v>43</v>
      </c>
      <c r="BE279" s="771">
        <f>IF(N279="základní",J279,0)</f>
        <v>0</v>
      </c>
      <c r="BF279" s="771">
        <f>IF(N279="snížená",J279,0)</f>
        <v>0</v>
      </c>
      <c r="BG279" s="771">
        <f>IF(N279="zákl. přenesená",J279,0)</f>
        <v>0</v>
      </c>
      <c r="BH279" s="771">
        <f>IF(N279="sníž. přenesená",J279,0)</f>
        <v>0</v>
      </c>
      <c r="BI279" s="771">
        <f>IF(N279="nulová",J279,0)</f>
        <v>0</v>
      </c>
      <c r="BJ279" s="746" t="s">
        <v>28</v>
      </c>
      <c r="BK279" s="771">
        <f>ROUND(I279*H279,2)</f>
        <v>0</v>
      </c>
      <c r="BL279" s="746" t="s">
        <v>45</v>
      </c>
      <c r="BM279" s="746" t="s">
        <v>1890</v>
      </c>
    </row>
    <row r="280" spans="2:65" s="719" customFormat="1" ht="27">
      <c r="B280" s="718"/>
      <c r="D280" s="772" t="s">
        <v>1118</v>
      </c>
      <c r="F280" s="773" t="s">
        <v>1891</v>
      </c>
      <c r="I280" s="774"/>
      <c r="L280" s="718"/>
      <c r="M280" s="775"/>
      <c r="N280" s="725"/>
      <c r="O280" s="725"/>
      <c r="P280" s="725"/>
      <c r="Q280" s="725"/>
      <c r="R280" s="725"/>
      <c r="S280" s="725"/>
      <c r="T280" s="776"/>
      <c r="AT280" s="746" t="s">
        <v>1118</v>
      </c>
      <c r="AU280" s="746" t="s">
        <v>28</v>
      </c>
    </row>
    <row r="281" spans="2:65" s="719" customFormat="1" ht="22.5" customHeight="1">
      <c r="B281" s="718"/>
      <c r="C281" s="760">
        <v>106</v>
      </c>
      <c r="D281" s="760" t="s">
        <v>44</v>
      </c>
      <c r="E281" s="761" t="s">
        <v>1586</v>
      </c>
      <c r="F281" s="762" t="s">
        <v>1587</v>
      </c>
      <c r="G281" s="763" t="s">
        <v>76</v>
      </c>
      <c r="H281" s="764">
        <v>40</v>
      </c>
      <c r="I281" s="777"/>
      <c r="J281" s="766">
        <f>ROUND(I281*H281,2)</f>
        <v>0</v>
      </c>
      <c r="K281" s="762"/>
      <c r="L281" s="718"/>
      <c r="M281" s="767"/>
      <c r="N281" s="768" t="s">
        <v>17</v>
      </c>
      <c r="O281" s="769">
        <v>0</v>
      </c>
      <c r="P281" s="769">
        <f>O281*H281</f>
        <v>0</v>
      </c>
      <c r="Q281" s="769">
        <v>0</v>
      </c>
      <c r="R281" s="769">
        <f>Q281*H281</f>
        <v>0</v>
      </c>
      <c r="S281" s="769">
        <v>0</v>
      </c>
      <c r="T281" s="770">
        <f>S281*H281</f>
        <v>0</v>
      </c>
      <c r="AR281" s="746" t="s">
        <v>45</v>
      </c>
      <c r="AT281" s="746" t="s">
        <v>44</v>
      </c>
      <c r="AU281" s="746" t="s">
        <v>28</v>
      </c>
      <c r="AY281" s="746" t="s">
        <v>43</v>
      </c>
      <c r="BE281" s="771">
        <f>IF(N281="základní",J281,0)</f>
        <v>0</v>
      </c>
      <c r="BF281" s="771">
        <f>IF(N281="snížená",J281,0)</f>
        <v>0</v>
      </c>
      <c r="BG281" s="771">
        <f>IF(N281="zákl. přenesená",J281,0)</f>
        <v>0</v>
      </c>
      <c r="BH281" s="771">
        <f>IF(N281="sníž. přenesená",J281,0)</f>
        <v>0</v>
      </c>
      <c r="BI281" s="771">
        <f>IF(N281="nulová",J281,0)</f>
        <v>0</v>
      </c>
      <c r="BJ281" s="746" t="s">
        <v>28</v>
      </c>
      <c r="BK281" s="771">
        <f>ROUND(I281*H281,2)</f>
        <v>0</v>
      </c>
      <c r="BL281" s="746" t="s">
        <v>45</v>
      </c>
      <c r="BM281" s="746" t="s">
        <v>1892</v>
      </c>
    </row>
    <row r="282" spans="2:65" s="719" customFormat="1" ht="27">
      <c r="B282" s="718"/>
      <c r="D282" s="772" t="s">
        <v>1118</v>
      </c>
      <c r="F282" s="773" t="s">
        <v>1872</v>
      </c>
      <c r="I282" s="774"/>
      <c r="L282" s="718"/>
      <c r="M282" s="775"/>
      <c r="N282" s="725"/>
      <c r="O282" s="725"/>
      <c r="P282" s="725"/>
      <c r="Q282" s="725"/>
      <c r="R282" s="725"/>
      <c r="S282" s="725"/>
      <c r="T282" s="776"/>
      <c r="AT282" s="746" t="s">
        <v>1118</v>
      </c>
      <c r="AU282" s="746" t="s">
        <v>28</v>
      </c>
    </row>
    <row r="283" spans="2:65" s="719" customFormat="1" ht="22.5" customHeight="1">
      <c r="B283" s="718"/>
      <c r="C283" s="760">
        <v>107</v>
      </c>
      <c r="D283" s="760" t="s">
        <v>44</v>
      </c>
      <c r="E283" s="761" t="s">
        <v>1588</v>
      </c>
      <c r="F283" s="762" t="s">
        <v>1589</v>
      </c>
      <c r="G283" s="763" t="s">
        <v>76</v>
      </c>
      <c r="H283" s="764">
        <v>40</v>
      </c>
      <c r="I283" s="777"/>
      <c r="J283" s="766">
        <f>ROUND(I283*H283,2)</f>
        <v>0</v>
      </c>
      <c r="K283" s="762"/>
      <c r="L283" s="718"/>
      <c r="M283" s="767"/>
      <c r="N283" s="768" t="s">
        <v>17</v>
      </c>
      <c r="O283" s="769">
        <v>0</v>
      </c>
      <c r="P283" s="769">
        <f>O283*H283</f>
        <v>0</v>
      </c>
      <c r="Q283" s="769">
        <v>0</v>
      </c>
      <c r="R283" s="769">
        <f>Q283*H283</f>
        <v>0</v>
      </c>
      <c r="S283" s="769">
        <v>0</v>
      </c>
      <c r="T283" s="770">
        <f>S283*H283</f>
        <v>0</v>
      </c>
      <c r="AR283" s="746" t="s">
        <v>45</v>
      </c>
      <c r="AT283" s="746" t="s">
        <v>44</v>
      </c>
      <c r="AU283" s="746" t="s">
        <v>28</v>
      </c>
      <c r="AY283" s="746" t="s">
        <v>43</v>
      </c>
      <c r="BE283" s="771">
        <f>IF(N283="základní",J283,0)</f>
        <v>0</v>
      </c>
      <c r="BF283" s="771">
        <f>IF(N283="snížená",J283,0)</f>
        <v>0</v>
      </c>
      <c r="BG283" s="771">
        <f>IF(N283="zákl. přenesená",J283,0)</f>
        <v>0</v>
      </c>
      <c r="BH283" s="771">
        <f>IF(N283="sníž. přenesená",J283,0)</f>
        <v>0</v>
      </c>
      <c r="BI283" s="771">
        <f>IF(N283="nulová",J283,0)</f>
        <v>0</v>
      </c>
      <c r="BJ283" s="746" t="s">
        <v>28</v>
      </c>
      <c r="BK283" s="771">
        <f>ROUND(I283*H283,2)</f>
        <v>0</v>
      </c>
      <c r="BL283" s="746" t="s">
        <v>45</v>
      </c>
      <c r="BM283" s="746" t="s">
        <v>1893</v>
      </c>
    </row>
    <row r="284" spans="2:65" s="719" customFormat="1" ht="27">
      <c r="B284" s="718"/>
      <c r="D284" s="772" t="s">
        <v>1118</v>
      </c>
      <c r="F284" s="773" t="s">
        <v>1891</v>
      </c>
      <c r="I284" s="774"/>
      <c r="L284" s="718"/>
      <c r="M284" s="775"/>
      <c r="N284" s="725"/>
      <c r="O284" s="725"/>
      <c r="P284" s="725"/>
      <c r="Q284" s="725"/>
      <c r="R284" s="725"/>
      <c r="S284" s="725"/>
      <c r="T284" s="776"/>
      <c r="AT284" s="746" t="s">
        <v>1118</v>
      </c>
      <c r="AU284" s="746" t="s">
        <v>28</v>
      </c>
    </row>
    <row r="285" spans="2:65" s="719" customFormat="1" ht="22.5" customHeight="1">
      <c r="B285" s="718"/>
      <c r="C285" s="760">
        <v>108</v>
      </c>
      <c r="D285" s="760" t="s">
        <v>44</v>
      </c>
      <c r="E285" s="761" t="s">
        <v>1590</v>
      </c>
      <c r="F285" s="762" t="s">
        <v>1591</v>
      </c>
      <c r="G285" s="763" t="s">
        <v>76</v>
      </c>
      <c r="H285" s="764">
        <v>30</v>
      </c>
      <c r="I285" s="777"/>
      <c r="J285" s="766">
        <f>ROUND(I285*H285,2)</f>
        <v>0</v>
      </c>
      <c r="K285" s="762"/>
      <c r="L285" s="718"/>
      <c r="M285" s="767"/>
      <c r="N285" s="768" t="s">
        <v>17</v>
      </c>
      <c r="O285" s="769">
        <v>0</v>
      </c>
      <c r="P285" s="769">
        <f>O285*H285</f>
        <v>0</v>
      </c>
      <c r="Q285" s="769">
        <v>0</v>
      </c>
      <c r="R285" s="769">
        <f>Q285*H285</f>
        <v>0</v>
      </c>
      <c r="S285" s="769">
        <v>0</v>
      </c>
      <c r="T285" s="770">
        <f>S285*H285</f>
        <v>0</v>
      </c>
      <c r="AR285" s="746" t="s">
        <v>45</v>
      </c>
      <c r="AT285" s="746" t="s">
        <v>44</v>
      </c>
      <c r="AU285" s="746" t="s">
        <v>28</v>
      </c>
      <c r="AY285" s="746" t="s">
        <v>43</v>
      </c>
      <c r="BE285" s="771">
        <f>IF(N285="základní",J285,0)</f>
        <v>0</v>
      </c>
      <c r="BF285" s="771">
        <f>IF(N285="snížená",J285,0)</f>
        <v>0</v>
      </c>
      <c r="BG285" s="771">
        <f>IF(N285="zákl. přenesená",J285,0)</f>
        <v>0</v>
      </c>
      <c r="BH285" s="771">
        <f>IF(N285="sníž. přenesená",J285,0)</f>
        <v>0</v>
      </c>
      <c r="BI285" s="771">
        <f>IF(N285="nulová",J285,0)</f>
        <v>0</v>
      </c>
      <c r="BJ285" s="746" t="s">
        <v>28</v>
      </c>
      <c r="BK285" s="771">
        <f>ROUND(I285*H285,2)</f>
        <v>0</v>
      </c>
      <c r="BL285" s="746" t="s">
        <v>45</v>
      </c>
      <c r="BM285" s="746" t="s">
        <v>1894</v>
      </c>
    </row>
    <row r="286" spans="2:65" s="719" customFormat="1" ht="27">
      <c r="B286" s="718"/>
      <c r="D286" s="772" t="s">
        <v>1118</v>
      </c>
      <c r="F286" s="773" t="s">
        <v>1872</v>
      </c>
      <c r="I286" s="774"/>
      <c r="L286" s="718"/>
      <c r="M286" s="775"/>
      <c r="N286" s="725"/>
      <c r="O286" s="725"/>
      <c r="P286" s="725"/>
      <c r="Q286" s="725"/>
      <c r="R286" s="725"/>
      <c r="S286" s="725"/>
      <c r="T286" s="776"/>
      <c r="AT286" s="746" t="s">
        <v>1118</v>
      </c>
      <c r="AU286" s="746" t="s">
        <v>28</v>
      </c>
    </row>
    <row r="287" spans="2:65" s="719" customFormat="1" ht="22.5" customHeight="1">
      <c r="B287" s="718"/>
      <c r="C287" s="760">
        <v>109</v>
      </c>
      <c r="D287" s="760" t="s">
        <v>44</v>
      </c>
      <c r="E287" s="761" t="s">
        <v>1592</v>
      </c>
      <c r="F287" s="762" t="s">
        <v>1593</v>
      </c>
      <c r="G287" s="763" t="s">
        <v>76</v>
      </c>
      <c r="H287" s="764">
        <v>30</v>
      </c>
      <c r="I287" s="777"/>
      <c r="J287" s="766">
        <f>ROUND(I287*H287,2)</f>
        <v>0</v>
      </c>
      <c r="K287" s="762"/>
      <c r="L287" s="718"/>
      <c r="M287" s="767"/>
      <c r="N287" s="768" t="s">
        <v>17</v>
      </c>
      <c r="O287" s="769">
        <v>0</v>
      </c>
      <c r="P287" s="769">
        <f>O287*H287</f>
        <v>0</v>
      </c>
      <c r="Q287" s="769">
        <v>0</v>
      </c>
      <c r="R287" s="769">
        <f>Q287*H287</f>
        <v>0</v>
      </c>
      <c r="S287" s="769">
        <v>0</v>
      </c>
      <c r="T287" s="770">
        <f>S287*H287</f>
        <v>0</v>
      </c>
      <c r="AR287" s="746" t="s">
        <v>45</v>
      </c>
      <c r="AT287" s="746" t="s">
        <v>44</v>
      </c>
      <c r="AU287" s="746" t="s">
        <v>28</v>
      </c>
      <c r="AY287" s="746" t="s">
        <v>43</v>
      </c>
      <c r="BE287" s="771">
        <f>IF(N287="základní",J287,0)</f>
        <v>0</v>
      </c>
      <c r="BF287" s="771">
        <f>IF(N287="snížená",J287,0)</f>
        <v>0</v>
      </c>
      <c r="BG287" s="771">
        <f>IF(N287="zákl. přenesená",J287,0)</f>
        <v>0</v>
      </c>
      <c r="BH287" s="771">
        <f>IF(N287="sníž. přenesená",J287,0)</f>
        <v>0</v>
      </c>
      <c r="BI287" s="771">
        <f>IF(N287="nulová",J287,0)</f>
        <v>0</v>
      </c>
      <c r="BJ287" s="746" t="s">
        <v>28</v>
      </c>
      <c r="BK287" s="771">
        <f>ROUND(I287*H287,2)</f>
        <v>0</v>
      </c>
      <c r="BL287" s="746" t="s">
        <v>45</v>
      </c>
      <c r="BM287" s="746" t="s">
        <v>1895</v>
      </c>
    </row>
    <row r="288" spans="2:65" s="719" customFormat="1" ht="27">
      <c r="B288" s="718"/>
      <c r="D288" s="772" t="s">
        <v>1118</v>
      </c>
      <c r="F288" s="773" t="s">
        <v>1891</v>
      </c>
      <c r="I288" s="774"/>
      <c r="L288" s="718"/>
      <c r="M288" s="775"/>
      <c r="N288" s="725"/>
      <c r="O288" s="725"/>
      <c r="P288" s="725"/>
      <c r="Q288" s="725"/>
      <c r="R288" s="725"/>
      <c r="S288" s="725"/>
      <c r="T288" s="776"/>
      <c r="AT288" s="746" t="s">
        <v>1118</v>
      </c>
      <c r="AU288" s="746" t="s">
        <v>28</v>
      </c>
    </row>
    <row r="289" spans="2:65" s="719" customFormat="1" ht="22.5" customHeight="1">
      <c r="B289" s="718"/>
      <c r="C289" s="760">
        <v>110</v>
      </c>
      <c r="D289" s="760" t="s">
        <v>44</v>
      </c>
      <c r="E289" s="761" t="s">
        <v>1594</v>
      </c>
      <c r="F289" s="762" t="s">
        <v>1595</v>
      </c>
      <c r="G289" s="763" t="s">
        <v>76</v>
      </c>
      <c r="H289" s="764">
        <v>20</v>
      </c>
      <c r="I289" s="777"/>
      <c r="J289" s="766">
        <f>ROUND(I289*H289,2)</f>
        <v>0</v>
      </c>
      <c r="K289" s="762"/>
      <c r="L289" s="718"/>
      <c r="M289" s="767"/>
      <c r="N289" s="768" t="s">
        <v>17</v>
      </c>
      <c r="O289" s="769">
        <v>0</v>
      </c>
      <c r="P289" s="769">
        <f>O289*H289</f>
        <v>0</v>
      </c>
      <c r="Q289" s="769">
        <v>0</v>
      </c>
      <c r="R289" s="769">
        <f>Q289*H289</f>
        <v>0</v>
      </c>
      <c r="S289" s="769">
        <v>0</v>
      </c>
      <c r="T289" s="770">
        <f>S289*H289</f>
        <v>0</v>
      </c>
      <c r="AR289" s="746" t="s">
        <v>45</v>
      </c>
      <c r="AT289" s="746" t="s">
        <v>44</v>
      </c>
      <c r="AU289" s="746" t="s">
        <v>28</v>
      </c>
      <c r="AY289" s="746" t="s">
        <v>43</v>
      </c>
      <c r="BE289" s="771">
        <f>IF(N289="základní",J289,0)</f>
        <v>0</v>
      </c>
      <c r="BF289" s="771">
        <f>IF(N289="snížená",J289,0)</f>
        <v>0</v>
      </c>
      <c r="BG289" s="771">
        <f>IF(N289="zákl. přenesená",J289,0)</f>
        <v>0</v>
      </c>
      <c r="BH289" s="771">
        <f>IF(N289="sníž. přenesená",J289,0)</f>
        <v>0</v>
      </c>
      <c r="BI289" s="771">
        <f>IF(N289="nulová",J289,0)</f>
        <v>0</v>
      </c>
      <c r="BJ289" s="746" t="s">
        <v>28</v>
      </c>
      <c r="BK289" s="771">
        <f>ROUND(I289*H289,2)</f>
        <v>0</v>
      </c>
      <c r="BL289" s="746" t="s">
        <v>45</v>
      </c>
      <c r="BM289" s="746" t="s">
        <v>1896</v>
      </c>
    </row>
    <row r="290" spans="2:65" s="719" customFormat="1" ht="27">
      <c r="B290" s="718"/>
      <c r="D290" s="772" t="s">
        <v>1118</v>
      </c>
      <c r="F290" s="773" t="s">
        <v>1872</v>
      </c>
      <c r="I290" s="774"/>
      <c r="L290" s="718"/>
      <c r="M290" s="775"/>
      <c r="N290" s="725"/>
      <c r="O290" s="725"/>
      <c r="P290" s="725"/>
      <c r="Q290" s="725"/>
      <c r="R290" s="725"/>
      <c r="S290" s="725"/>
      <c r="T290" s="776"/>
      <c r="AT290" s="746" t="s">
        <v>1118</v>
      </c>
      <c r="AU290" s="746" t="s">
        <v>28</v>
      </c>
    </row>
    <row r="291" spans="2:65" s="719" customFormat="1" ht="22.5" customHeight="1">
      <c r="B291" s="718"/>
      <c r="C291" s="760">
        <v>111</v>
      </c>
      <c r="D291" s="760" t="s">
        <v>44</v>
      </c>
      <c r="E291" s="761" t="s">
        <v>1596</v>
      </c>
      <c r="F291" s="762" t="s">
        <v>1597</v>
      </c>
      <c r="G291" s="763" t="s">
        <v>76</v>
      </c>
      <c r="H291" s="764">
        <v>20</v>
      </c>
      <c r="I291" s="777"/>
      <c r="J291" s="766">
        <f>ROUND(I291*H291,2)</f>
        <v>0</v>
      </c>
      <c r="K291" s="762"/>
      <c r="L291" s="718"/>
      <c r="M291" s="767"/>
      <c r="N291" s="768" t="s">
        <v>17</v>
      </c>
      <c r="O291" s="769">
        <v>0</v>
      </c>
      <c r="P291" s="769">
        <f>O291*H291</f>
        <v>0</v>
      </c>
      <c r="Q291" s="769">
        <v>0</v>
      </c>
      <c r="R291" s="769">
        <f>Q291*H291</f>
        <v>0</v>
      </c>
      <c r="S291" s="769">
        <v>0</v>
      </c>
      <c r="T291" s="770">
        <f>S291*H291</f>
        <v>0</v>
      </c>
      <c r="AR291" s="746" t="s">
        <v>45</v>
      </c>
      <c r="AT291" s="746" t="s">
        <v>44</v>
      </c>
      <c r="AU291" s="746" t="s">
        <v>28</v>
      </c>
      <c r="AY291" s="746" t="s">
        <v>43</v>
      </c>
      <c r="BE291" s="771">
        <f>IF(N291="základní",J291,0)</f>
        <v>0</v>
      </c>
      <c r="BF291" s="771">
        <f>IF(N291="snížená",J291,0)</f>
        <v>0</v>
      </c>
      <c r="BG291" s="771">
        <f>IF(N291="zákl. přenesená",J291,0)</f>
        <v>0</v>
      </c>
      <c r="BH291" s="771">
        <f>IF(N291="sníž. přenesená",J291,0)</f>
        <v>0</v>
      </c>
      <c r="BI291" s="771">
        <f>IF(N291="nulová",J291,0)</f>
        <v>0</v>
      </c>
      <c r="BJ291" s="746" t="s">
        <v>28</v>
      </c>
      <c r="BK291" s="771">
        <f>ROUND(I291*H291,2)</f>
        <v>0</v>
      </c>
      <c r="BL291" s="746" t="s">
        <v>45</v>
      </c>
      <c r="BM291" s="746" t="s">
        <v>1897</v>
      </c>
    </row>
    <row r="292" spans="2:65" s="719" customFormat="1" ht="27">
      <c r="B292" s="718"/>
      <c r="D292" s="772" t="s">
        <v>1118</v>
      </c>
      <c r="F292" s="773" t="s">
        <v>1891</v>
      </c>
      <c r="I292" s="774"/>
      <c r="L292" s="718"/>
      <c r="M292" s="775"/>
      <c r="N292" s="725"/>
      <c r="O292" s="725"/>
      <c r="P292" s="725"/>
      <c r="Q292" s="725"/>
      <c r="R292" s="725"/>
      <c r="S292" s="725"/>
      <c r="T292" s="776"/>
      <c r="AT292" s="746" t="s">
        <v>1118</v>
      </c>
      <c r="AU292" s="746" t="s">
        <v>28</v>
      </c>
    </row>
    <row r="293" spans="2:65" s="719" customFormat="1" ht="22.5" customHeight="1">
      <c r="B293" s="718"/>
      <c r="C293" s="760">
        <v>112</v>
      </c>
      <c r="D293" s="760" t="s">
        <v>44</v>
      </c>
      <c r="E293" s="761" t="s">
        <v>1598</v>
      </c>
      <c r="F293" s="762" t="s">
        <v>1599</v>
      </c>
      <c r="G293" s="763" t="s">
        <v>76</v>
      </c>
      <c r="H293" s="764">
        <v>45</v>
      </c>
      <c r="I293" s="777"/>
      <c r="J293" s="766">
        <f>ROUND(I293*H293,2)</f>
        <v>0</v>
      </c>
      <c r="K293" s="762"/>
      <c r="L293" s="718"/>
      <c r="M293" s="767"/>
      <c r="N293" s="768" t="s">
        <v>17</v>
      </c>
      <c r="O293" s="769">
        <v>0</v>
      </c>
      <c r="P293" s="769">
        <f>O293*H293</f>
        <v>0</v>
      </c>
      <c r="Q293" s="769">
        <v>0</v>
      </c>
      <c r="R293" s="769">
        <f>Q293*H293</f>
        <v>0</v>
      </c>
      <c r="S293" s="769">
        <v>0</v>
      </c>
      <c r="T293" s="770">
        <f>S293*H293</f>
        <v>0</v>
      </c>
      <c r="AR293" s="746" t="s">
        <v>45</v>
      </c>
      <c r="AT293" s="746" t="s">
        <v>44</v>
      </c>
      <c r="AU293" s="746" t="s">
        <v>28</v>
      </c>
      <c r="AY293" s="746" t="s">
        <v>43</v>
      </c>
      <c r="BE293" s="771">
        <f>IF(N293="základní",J293,0)</f>
        <v>0</v>
      </c>
      <c r="BF293" s="771">
        <f>IF(N293="snížená",J293,0)</f>
        <v>0</v>
      </c>
      <c r="BG293" s="771">
        <f>IF(N293="zákl. přenesená",J293,0)</f>
        <v>0</v>
      </c>
      <c r="BH293" s="771">
        <f>IF(N293="sníž. přenesená",J293,0)</f>
        <v>0</v>
      </c>
      <c r="BI293" s="771">
        <f>IF(N293="nulová",J293,0)</f>
        <v>0</v>
      </c>
      <c r="BJ293" s="746" t="s">
        <v>28</v>
      </c>
      <c r="BK293" s="771">
        <f>ROUND(I293*H293,2)</f>
        <v>0</v>
      </c>
      <c r="BL293" s="746" t="s">
        <v>45</v>
      </c>
      <c r="BM293" s="746" t="s">
        <v>1898</v>
      </c>
    </row>
    <row r="294" spans="2:65" s="719" customFormat="1" ht="27">
      <c r="B294" s="718"/>
      <c r="D294" s="772" t="s">
        <v>1118</v>
      </c>
      <c r="F294" s="773" t="s">
        <v>1872</v>
      </c>
      <c r="I294" s="774"/>
      <c r="L294" s="718"/>
      <c r="M294" s="775"/>
      <c r="N294" s="725"/>
      <c r="O294" s="725"/>
      <c r="P294" s="725"/>
      <c r="Q294" s="725"/>
      <c r="R294" s="725"/>
      <c r="S294" s="725"/>
      <c r="T294" s="776"/>
      <c r="AT294" s="746" t="s">
        <v>1118</v>
      </c>
      <c r="AU294" s="746" t="s">
        <v>28</v>
      </c>
    </row>
    <row r="295" spans="2:65" s="719" customFormat="1" ht="22.5" customHeight="1">
      <c r="B295" s="718"/>
      <c r="C295" s="760">
        <v>113</v>
      </c>
      <c r="D295" s="760" t="s">
        <v>44</v>
      </c>
      <c r="E295" s="761" t="s">
        <v>1600</v>
      </c>
      <c r="F295" s="762" t="s">
        <v>1601</v>
      </c>
      <c r="G295" s="763" t="s">
        <v>76</v>
      </c>
      <c r="H295" s="764">
        <v>45</v>
      </c>
      <c r="I295" s="777"/>
      <c r="J295" s="766">
        <f>ROUND(I295*H295,2)</f>
        <v>0</v>
      </c>
      <c r="K295" s="762"/>
      <c r="L295" s="718"/>
      <c r="M295" s="767"/>
      <c r="N295" s="768" t="s">
        <v>17</v>
      </c>
      <c r="O295" s="769">
        <v>0</v>
      </c>
      <c r="P295" s="769">
        <f>O295*H295</f>
        <v>0</v>
      </c>
      <c r="Q295" s="769">
        <v>0</v>
      </c>
      <c r="R295" s="769">
        <f>Q295*H295</f>
        <v>0</v>
      </c>
      <c r="S295" s="769">
        <v>0</v>
      </c>
      <c r="T295" s="770">
        <f>S295*H295</f>
        <v>0</v>
      </c>
      <c r="AR295" s="746" t="s">
        <v>45</v>
      </c>
      <c r="AT295" s="746" t="s">
        <v>44</v>
      </c>
      <c r="AU295" s="746" t="s">
        <v>28</v>
      </c>
      <c r="AY295" s="746" t="s">
        <v>43</v>
      </c>
      <c r="BE295" s="771">
        <f>IF(N295="základní",J295,0)</f>
        <v>0</v>
      </c>
      <c r="BF295" s="771">
        <f>IF(N295="snížená",J295,0)</f>
        <v>0</v>
      </c>
      <c r="BG295" s="771">
        <f>IF(N295="zákl. přenesená",J295,0)</f>
        <v>0</v>
      </c>
      <c r="BH295" s="771">
        <f>IF(N295="sníž. přenesená",J295,0)</f>
        <v>0</v>
      </c>
      <c r="BI295" s="771">
        <f>IF(N295="nulová",J295,0)</f>
        <v>0</v>
      </c>
      <c r="BJ295" s="746" t="s">
        <v>28</v>
      </c>
      <c r="BK295" s="771">
        <f>ROUND(I295*H295,2)</f>
        <v>0</v>
      </c>
      <c r="BL295" s="746" t="s">
        <v>45</v>
      </c>
      <c r="BM295" s="746" t="s">
        <v>1899</v>
      </c>
    </row>
    <row r="296" spans="2:65" s="719" customFormat="1" ht="27">
      <c r="B296" s="718"/>
      <c r="D296" s="772" t="s">
        <v>1118</v>
      </c>
      <c r="F296" s="773" t="s">
        <v>1891</v>
      </c>
      <c r="I296" s="774"/>
      <c r="L296" s="718"/>
      <c r="M296" s="775"/>
      <c r="N296" s="725"/>
      <c r="O296" s="725"/>
      <c r="P296" s="725"/>
      <c r="Q296" s="725"/>
      <c r="R296" s="725"/>
      <c r="S296" s="725"/>
      <c r="T296" s="776"/>
      <c r="AT296" s="746" t="s">
        <v>1118</v>
      </c>
      <c r="AU296" s="746" t="s">
        <v>28</v>
      </c>
    </row>
    <row r="297" spans="2:65" s="719" customFormat="1" ht="22.5" customHeight="1">
      <c r="B297" s="718"/>
      <c r="C297" s="760">
        <v>114</v>
      </c>
      <c r="D297" s="760" t="s">
        <v>44</v>
      </c>
      <c r="E297" s="761" t="s">
        <v>1602</v>
      </c>
      <c r="F297" s="762" t="s">
        <v>1603</v>
      </c>
      <c r="G297" s="763" t="s">
        <v>143</v>
      </c>
      <c r="H297" s="764">
        <v>45</v>
      </c>
      <c r="I297" s="777"/>
      <c r="J297" s="766">
        <f>ROUND(I297*H297,2)</f>
        <v>0</v>
      </c>
      <c r="K297" s="762"/>
      <c r="L297" s="718"/>
      <c r="M297" s="767"/>
      <c r="N297" s="768" t="s">
        <v>17</v>
      </c>
      <c r="O297" s="769">
        <v>0</v>
      </c>
      <c r="P297" s="769">
        <f>O297*H297</f>
        <v>0</v>
      </c>
      <c r="Q297" s="769">
        <v>0</v>
      </c>
      <c r="R297" s="769">
        <f>Q297*H297</f>
        <v>0</v>
      </c>
      <c r="S297" s="769">
        <v>0</v>
      </c>
      <c r="T297" s="770">
        <f>S297*H297</f>
        <v>0</v>
      </c>
      <c r="AR297" s="746" t="s">
        <v>45</v>
      </c>
      <c r="AT297" s="746" t="s">
        <v>44</v>
      </c>
      <c r="AU297" s="746" t="s">
        <v>28</v>
      </c>
      <c r="AY297" s="746" t="s">
        <v>43</v>
      </c>
      <c r="BE297" s="771">
        <f>IF(N297="základní",J297,0)</f>
        <v>0</v>
      </c>
      <c r="BF297" s="771">
        <f>IF(N297="snížená",J297,0)</f>
        <v>0</v>
      </c>
      <c r="BG297" s="771">
        <f>IF(N297="zákl. přenesená",J297,0)</f>
        <v>0</v>
      </c>
      <c r="BH297" s="771">
        <f>IF(N297="sníž. přenesená",J297,0)</f>
        <v>0</v>
      </c>
      <c r="BI297" s="771">
        <f>IF(N297="nulová",J297,0)</f>
        <v>0</v>
      </c>
      <c r="BJ297" s="746" t="s">
        <v>28</v>
      </c>
      <c r="BK297" s="771">
        <f>ROUND(I297*H297,2)</f>
        <v>0</v>
      </c>
      <c r="BL297" s="746" t="s">
        <v>45</v>
      </c>
      <c r="BM297" s="746" t="s">
        <v>1900</v>
      </c>
    </row>
    <row r="298" spans="2:65" s="719" customFormat="1" ht="27">
      <c r="B298" s="718"/>
      <c r="D298" s="772" t="s">
        <v>1118</v>
      </c>
      <c r="F298" s="773" t="s">
        <v>1872</v>
      </c>
      <c r="I298" s="774"/>
      <c r="L298" s="718"/>
      <c r="M298" s="775"/>
      <c r="N298" s="725"/>
      <c r="O298" s="725"/>
      <c r="P298" s="725"/>
      <c r="Q298" s="725"/>
      <c r="R298" s="725"/>
      <c r="S298" s="725"/>
      <c r="T298" s="776"/>
      <c r="AT298" s="746" t="s">
        <v>1118</v>
      </c>
      <c r="AU298" s="746" t="s">
        <v>28</v>
      </c>
    </row>
    <row r="299" spans="2:65" s="719" customFormat="1" ht="22.5" customHeight="1">
      <c r="B299" s="718"/>
      <c r="C299" s="760">
        <v>115</v>
      </c>
      <c r="D299" s="760" t="s">
        <v>44</v>
      </c>
      <c r="E299" s="761" t="s">
        <v>1604</v>
      </c>
      <c r="F299" s="762" t="s">
        <v>1605</v>
      </c>
      <c r="G299" s="763" t="s">
        <v>143</v>
      </c>
      <c r="H299" s="764">
        <v>45</v>
      </c>
      <c r="I299" s="777"/>
      <c r="J299" s="766">
        <f>ROUND(I299*H299,2)</f>
        <v>0</v>
      </c>
      <c r="K299" s="762"/>
      <c r="L299" s="718"/>
      <c r="M299" s="767"/>
      <c r="N299" s="768" t="s">
        <v>17</v>
      </c>
      <c r="O299" s="769">
        <v>0</v>
      </c>
      <c r="P299" s="769">
        <f>O299*H299</f>
        <v>0</v>
      </c>
      <c r="Q299" s="769">
        <v>0</v>
      </c>
      <c r="R299" s="769">
        <f>Q299*H299</f>
        <v>0</v>
      </c>
      <c r="S299" s="769">
        <v>0</v>
      </c>
      <c r="T299" s="770">
        <f>S299*H299</f>
        <v>0</v>
      </c>
      <c r="AR299" s="746" t="s">
        <v>45</v>
      </c>
      <c r="AT299" s="746" t="s">
        <v>44</v>
      </c>
      <c r="AU299" s="746" t="s">
        <v>28</v>
      </c>
      <c r="AY299" s="746" t="s">
        <v>43</v>
      </c>
      <c r="BE299" s="771">
        <f>IF(N299="základní",J299,0)</f>
        <v>0</v>
      </c>
      <c r="BF299" s="771">
        <f>IF(N299="snížená",J299,0)</f>
        <v>0</v>
      </c>
      <c r="BG299" s="771">
        <f>IF(N299="zákl. přenesená",J299,0)</f>
        <v>0</v>
      </c>
      <c r="BH299" s="771">
        <f>IF(N299="sníž. přenesená",J299,0)</f>
        <v>0</v>
      </c>
      <c r="BI299" s="771">
        <f>IF(N299="nulová",J299,0)</f>
        <v>0</v>
      </c>
      <c r="BJ299" s="746" t="s">
        <v>28</v>
      </c>
      <c r="BK299" s="771">
        <f>ROUND(I299*H299,2)</f>
        <v>0</v>
      </c>
      <c r="BL299" s="746" t="s">
        <v>45</v>
      </c>
      <c r="BM299" s="746" t="s">
        <v>1901</v>
      </c>
    </row>
    <row r="300" spans="2:65" s="719" customFormat="1" ht="27">
      <c r="B300" s="718"/>
      <c r="D300" s="772" t="s">
        <v>1118</v>
      </c>
      <c r="F300" s="773" t="s">
        <v>1891</v>
      </c>
      <c r="I300" s="774"/>
      <c r="L300" s="718"/>
      <c r="M300" s="775"/>
      <c r="N300" s="725"/>
      <c r="O300" s="725"/>
      <c r="P300" s="725"/>
      <c r="Q300" s="725"/>
      <c r="R300" s="725"/>
      <c r="S300" s="725"/>
      <c r="T300" s="776"/>
      <c r="AT300" s="746" t="s">
        <v>1118</v>
      </c>
      <c r="AU300" s="746" t="s">
        <v>28</v>
      </c>
    </row>
    <row r="301" spans="2:65" s="719" customFormat="1" ht="22.5" customHeight="1">
      <c r="B301" s="718"/>
      <c r="C301" s="760">
        <v>116</v>
      </c>
      <c r="D301" s="760" t="s">
        <v>44</v>
      </c>
      <c r="E301" s="761" t="s">
        <v>1606</v>
      </c>
      <c r="F301" s="762" t="s">
        <v>1607</v>
      </c>
      <c r="G301" s="763" t="s">
        <v>143</v>
      </c>
      <c r="H301" s="764">
        <v>15</v>
      </c>
      <c r="I301" s="777"/>
      <c r="J301" s="766">
        <f>ROUND(I301*H301,2)</f>
        <v>0</v>
      </c>
      <c r="K301" s="762"/>
      <c r="L301" s="718"/>
      <c r="M301" s="767"/>
      <c r="N301" s="768" t="s">
        <v>17</v>
      </c>
      <c r="O301" s="769">
        <v>0</v>
      </c>
      <c r="P301" s="769">
        <f>O301*H301</f>
        <v>0</v>
      </c>
      <c r="Q301" s="769">
        <v>0</v>
      </c>
      <c r="R301" s="769">
        <f>Q301*H301</f>
        <v>0</v>
      </c>
      <c r="S301" s="769">
        <v>0</v>
      </c>
      <c r="T301" s="770">
        <f>S301*H301</f>
        <v>0</v>
      </c>
      <c r="AR301" s="746" t="s">
        <v>45</v>
      </c>
      <c r="AT301" s="746" t="s">
        <v>44</v>
      </c>
      <c r="AU301" s="746" t="s">
        <v>28</v>
      </c>
      <c r="AY301" s="746" t="s">
        <v>43</v>
      </c>
      <c r="BE301" s="771">
        <f>IF(N301="základní",J301,0)</f>
        <v>0</v>
      </c>
      <c r="BF301" s="771">
        <f>IF(N301="snížená",J301,0)</f>
        <v>0</v>
      </c>
      <c r="BG301" s="771">
        <f>IF(N301="zákl. přenesená",J301,0)</f>
        <v>0</v>
      </c>
      <c r="BH301" s="771">
        <f>IF(N301="sníž. přenesená",J301,0)</f>
        <v>0</v>
      </c>
      <c r="BI301" s="771">
        <f>IF(N301="nulová",J301,0)</f>
        <v>0</v>
      </c>
      <c r="BJ301" s="746" t="s">
        <v>28</v>
      </c>
      <c r="BK301" s="771">
        <f>ROUND(I301*H301,2)</f>
        <v>0</v>
      </c>
      <c r="BL301" s="746" t="s">
        <v>45</v>
      </c>
      <c r="BM301" s="746" t="s">
        <v>1900</v>
      </c>
    </row>
    <row r="302" spans="2:65" s="719" customFormat="1" ht="27">
      <c r="B302" s="718"/>
      <c r="D302" s="772" t="s">
        <v>1118</v>
      </c>
      <c r="F302" s="773" t="s">
        <v>1872</v>
      </c>
      <c r="I302" s="774"/>
      <c r="L302" s="718"/>
      <c r="M302" s="775"/>
      <c r="N302" s="725"/>
      <c r="O302" s="725"/>
      <c r="P302" s="725"/>
      <c r="Q302" s="725"/>
      <c r="R302" s="725"/>
      <c r="S302" s="725"/>
      <c r="T302" s="776"/>
      <c r="AT302" s="746" t="s">
        <v>1118</v>
      </c>
      <c r="AU302" s="746" t="s">
        <v>28</v>
      </c>
    </row>
    <row r="303" spans="2:65" s="719" customFormat="1" ht="22.5" customHeight="1">
      <c r="B303" s="718"/>
      <c r="C303" s="760">
        <v>117</v>
      </c>
      <c r="D303" s="760" t="s">
        <v>44</v>
      </c>
      <c r="E303" s="761" t="s">
        <v>1608</v>
      </c>
      <c r="F303" s="762" t="s">
        <v>1609</v>
      </c>
      <c r="G303" s="763" t="s">
        <v>143</v>
      </c>
      <c r="H303" s="764">
        <v>15</v>
      </c>
      <c r="I303" s="777"/>
      <c r="J303" s="766">
        <f>ROUND(I303*H303,2)</f>
        <v>0</v>
      </c>
      <c r="K303" s="762"/>
      <c r="L303" s="718"/>
      <c r="M303" s="767"/>
      <c r="N303" s="768" t="s">
        <v>17</v>
      </c>
      <c r="O303" s="769">
        <v>0</v>
      </c>
      <c r="P303" s="769">
        <f>O303*H303</f>
        <v>0</v>
      </c>
      <c r="Q303" s="769">
        <v>0</v>
      </c>
      <c r="R303" s="769">
        <f>Q303*H303</f>
        <v>0</v>
      </c>
      <c r="S303" s="769">
        <v>0</v>
      </c>
      <c r="T303" s="770">
        <f>S303*H303</f>
        <v>0</v>
      </c>
      <c r="AR303" s="746" t="s">
        <v>45</v>
      </c>
      <c r="AT303" s="746" t="s">
        <v>44</v>
      </c>
      <c r="AU303" s="746" t="s">
        <v>28</v>
      </c>
      <c r="AY303" s="746" t="s">
        <v>43</v>
      </c>
      <c r="BE303" s="771">
        <f>IF(N303="základní",J303,0)</f>
        <v>0</v>
      </c>
      <c r="BF303" s="771">
        <f>IF(N303="snížená",J303,0)</f>
        <v>0</v>
      </c>
      <c r="BG303" s="771">
        <f>IF(N303="zákl. přenesená",J303,0)</f>
        <v>0</v>
      </c>
      <c r="BH303" s="771">
        <f>IF(N303="sníž. přenesená",J303,0)</f>
        <v>0</v>
      </c>
      <c r="BI303" s="771">
        <f>IF(N303="nulová",J303,0)</f>
        <v>0</v>
      </c>
      <c r="BJ303" s="746" t="s">
        <v>28</v>
      </c>
      <c r="BK303" s="771">
        <f>ROUND(I303*H303,2)</f>
        <v>0</v>
      </c>
      <c r="BL303" s="746" t="s">
        <v>45</v>
      </c>
      <c r="BM303" s="746" t="s">
        <v>1901</v>
      </c>
    </row>
    <row r="304" spans="2:65" s="719" customFormat="1" ht="27">
      <c r="B304" s="718"/>
      <c r="D304" s="772" t="s">
        <v>1118</v>
      </c>
      <c r="F304" s="773" t="s">
        <v>1891</v>
      </c>
      <c r="I304" s="774"/>
      <c r="L304" s="718"/>
      <c r="M304" s="775"/>
      <c r="N304" s="725"/>
      <c r="O304" s="725"/>
      <c r="P304" s="725"/>
      <c r="Q304" s="725"/>
      <c r="R304" s="725"/>
      <c r="S304" s="725"/>
      <c r="T304" s="776"/>
      <c r="AT304" s="746" t="s">
        <v>1118</v>
      </c>
      <c r="AU304" s="746" t="s">
        <v>28</v>
      </c>
    </row>
    <row r="305" spans="2:65" s="719" customFormat="1" ht="31.5" customHeight="1">
      <c r="B305" s="718"/>
      <c r="C305" s="760">
        <v>118</v>
      </c>
      <c r="D305" s="760" t="s">
        <v>44</v>
      </c>
      <c r="E305" s="761" t="s">
        <v>1610</v>
      </c>
      <c r="F305" s="762" t="s">
        <v>1611</v>
      </c>
      <c r="G305" s="763" t="s">
        <v>143</v>
      </c>
      <c r="H305" s="764">
        <v>5</v>
      </c>
      <c r="I305" s="777"/>
      <c r="J305" s="766">
        <f>ROUND(I305*H305,2)</f>
        <v>0</v>
      </c>
      <c r="K305" s="762"/>
      <c r="L305" s="718"/>
      <c r="M305" s="767"/>
      <c r="N305" s="768" t="s">
        <v>17</v>
      </c>
      <c r="O305" s="769">
        <v>0</v>
      </c>
      <c r="P305" s="769">
        <f>O305*H305</f>
        <v>0</v>
      </c>
      <c r="Q305" s="769">
        <v>0</v>
      </c>
      <c r="R305" s="769">
        <f>Q305*H305</f>
        <v>0</v>
      </c>
      <c r="S305" s="769">
        <v>0</v>
      </c>
      <c r="T305" s="770">
        <f>S305*H305</f>
        <v>0</v>
      </c>
      <c r="AR305" s="746" t="s">
        <v>45</v>
      </c>
      <c r="AT305" s="746" t="s">
        <v>44</v>
      </c>
      <c r="AU305" s="746" t="s">
        <v>28</v>
      </c>
      <c r="AY305" s="746" t="s">
        <v>43</v>
      </c>
      <c r="BE305" s="771">
        <f>IF(N305="základní",J305,0)</f>
        <v>0</v>
      </c>
      <c r="BF305" s="771">
        <f>IF(N305="snížená",J305,0)</f>
        <v>0</v>
      </c>
      <c r="BG305" s="771">
        <f>IF(N305="zákl. přenesená",J305,0)</f>
        <v>0</v>
      </c>
      <c r="BH305" s="771">
        <f>IF(N305="sníž. přenesená",J305,0)</f>
        <v>0</v>
      </c>
      <c r="BI305" s="771">
        <f>IF(N305="nulová",J305,0)</f>
        <v>0</v>
      </c>
      <c r="BJ305" s="746" t="s">
        <v>28</v>
      </c>
      <c r="BK305" s="771">
        <f>ROUND(I305*H305,2)</f>
        <v>0</v>
      </c>
      <c r="BL305" s="746" t="s">
        <v>45</v>
      </c>
      <c r="BM305" s="746" t="s">
        <v>1902</v>
      </c>
    </row>
    <row r="306" spans="2:65" s="719" customFormat="1" ht="27">
      <c r="B306" s="718"/>
      <c r="D306" s="772" t="s">
        <v>1118</v>
      </c>
      <c r="F306" s="773" t="s">
        <v>1903</v>
      </c>
      <c r="I306" s="774"/>
      <c r="L306" s="718"/>
      <c r="M306" s="775"/>
      <c r="N306" s="725"/>
      <c r="O306" s="725"/>
      <c r="P306" s="725"/>
      <c r="Q306" s="725"/>
      <c r="R306" s="725"/>
      <c r="S306" s="725"/>
      <c r="T306" s="776"/>
      <c r="AT306" s="746" t="s">
        <v>1118</v>
      </c>
      <c r="AU306" s="746" t="s">
        <v>28</v>
      </c>
    </row>
    <row r="307" spans="2:65" s="719" customFormat="1" ht="22.5" customHeight="1">
      <c r="B307" s="718"/>
      <c r="C307" s="760">
        <v>119</v>
      </c>
      <c r="D307" s="760" t="s">
        <v>44</v>
      </c>
      <c r="E307" s="761" t="s">
        <v>1612</v>
      </c>
      <c r="F307" s="762" t="s">
        <v>1613</v>
      </c>
      <c r="G307" s="763" t="s">
        <v>143</v>
      </c>
      <c r="H307" s="764">
        <v>1</v>
      </c>
      <c r="I307" s="777"/>
      <c r="J307" s="766">
        <f>ROUND(I307*H307,2)</f>
        <v>0</v>
      </c>
      <c r="K307" s="762"/>
      <c r="L307" s="718"/>
      <c r="M307" s="767"/>
      <c r="N307" s="768" t="s">
        <v>17</v>
      </c>
      <c r="O307" s="769">
        <v>0</v>
      </c>
      <c r="P307" s="769">
        <f>O307*H307</f>
        <v>0</v>
      </c>
      <c r="Q307" s="769">
        <v>0</v>
      </c>
      <c r="R307" s="769">
        <f>Q307*H307</f>
        <v>0</v>
      </c>
      <c r="S307" s="769">
        <v>0</v>
      </c>
      <c r="T307" s="770">
        <f>S307*H307</f>
        <v>0</v>
      </c>
      <c r="AR307" s="746" t="s">
        <v>45</v>
      </c>
      <c r="AT307" s="746" t="s">
        <v>44</v>
      </c>
      <c r="AU307" s="746" t="s">
        <v>28</v>
      </c>
      <c r="AY307" s="746" t="s">
        <v>43</v>
      </c>
      <c r="BE307" s="771">
        <f>IF(N307="základní",J307,0)</f>
        <v>0</v>
      </c>
      <c r="BF307" s="771">
        <f>IF(N307="snížená",J307,0)</f>
        <v>0</v>
      </c>
      <c r="BG307" s="771">
        <f>IF(N307="zákl. přenesená",J307,0)</f>
        <v>0</v>
      </c>
      <c r="BH307" s="771">
        <f>IF(N307="sníž. přenesená",J307,0)</f>
        <v>0</v>
      </c>
      <c r="BI307" s="771">
        <f>IF(N307="nulová",J307,0)</f>
        <v>0</v>
      </c>
      <c r="BJ307" s="746" t="s">
        <v>28</v>
      </c>
      <c r="BK307" s="771">
        <f>ROUND(I307*H307,2)</f>
        <v>0</v>
      </c>
      <c r="BL307" s="746" t="s">
        <v>45</v>
      </c>
      <c r="BM307" s="746" t="s">
        <v>1904</v>
      </c>
    </row>
    <row r="308" spans="2:65" s="719" customFormat="1" ht="27">
      <c r="B308" s="718"/>
      <c r="D308" s="772" t="s">
        <v>1118</v>
      </c>
      <c r="F308" s="773" t="s">
        <v>1903</v>
      </c>
      <c r="I308" s="774"/>
      <c r="L308" s="718"/>
      <c r="M308" s="775"/>
      <c r="N308" s="725"/>
      <c r="O308" s="725"/>
      <c r="P308" s="725"/>
      <c r="Q308" s="725"/>
      <c r="R308" s="725"/>
      <c r="S308" s="725"/>
      <c r="T308" s="776"/>
      <c r="AT308" s="746" t="s">
        <v>1118</v>
      </c>
      <c r="AU308" s="746" t="s">
        <v>28</v>
      </c>
    </row>
    <row r="309" spans="2:65" s="719" customFormat="1" ht="22.5" customHeight="1">
      <c r="B309" s="718"/>
      <c r="C309" s="760">
        <v>120</v>
      </c>
      <c r="D309" s="760" t="s">
        <v>44</v>
      </c>
      <c r="E309" s="761" t="s">
        <v>1614</v>
      </c>
      <c r="F309" s="762" t="s">
        <v>1615</v>
      </c>
      <c r="G309" s="763" t="s">
        <v>143</v>
      </c>
      <c r="H309" s="764">
        <v>1</v>
      </c>
      <c r="I309" s="777"/>
      <c r="J309" s="766">
        <f>ROUND(I309*H309,2)</f>
        <v>0</v>
      </c>
      <c r="K309" s="762"/>
      <c r="L309" s="718"/>
      <c r="M309" s="767"/>
      <c r="N309" s="768" t="s">
        <v>17</v>
      </c>
      <c r="O309" s="769">
        <v>0</v>
      </c>
      <c r="P309" s="769">
        <f>O309*H309</f>
        <v>0</v>
      </c>
      <c r="Q309" s="769">
        <v>0</v>
      </c>
      <c r="R309" s="769">
        <f>Q309*H309</f>
        <v>0</v>
      </c>
      <c r="S309" s="769">
        <v>0</v>
      </c>
      <c r="T309" s="770">
        <f>S309*H309</f>
        <v>0</v>
      </c>
      <c r="AR309" s="746" t="s">
        <v>45</v>
      </c>
      <c r="AT309" s="746" t="s">
        <v>44</v>
      </c>
      <c r="AU309" s="746" t="s">
        <v>28</v>
      </c>
      <c r="AY309" s="746" t="s">
        <v>43</v>
      </c>
      <c r="BE309" s="771">
        <f>IF(N309="základní",J309,0)</f>
        <v>0</v>
      </c>
      <c r="BF309" s="771">
        <f>IF(N309="snížená",J309,0)</f>
        <v>0</v>
      </c>
      <c r="BG309" s="771">
        <f>IF(N309="zákl. přenesená",J309,0)</f>
        <v>0</v>
      </c>
      <c r="BH309" s="771">
        <f>IF(N309="sníž. přenesená",J309,0)</f>
        <v>0</v>
      </c>
      <c r="BI309" s="771">
        <f>IF(N309="nulová",J309,0)</f>
        <v>0</v>
      </c>
      <c r="BJ309" s="746" t="s">
        <v>28</v>
      </c>
      <c r="BK309" s="771">
        <f>ROUND(I309*H309,2)</f>
        <v>0</v>
      </c>
      <c r="BL309" s="746" t="s">
        <v>45</v>
      </c>
      <c r="BM309" s="746" t="s">
        <v>1905</v>
      </c>
    </row>
    <row r="310" spans="2:65" s="719" customFormat="1" ht="27">
      <c r="B310" s="718"/>
      <c r="D310" s="772" t="s">
        <v>1118</v>
      </c>
      <c r="F310" s="773" t="s">
        <v>1903</v>
      </c>
      <c r="I310" s="774"/>
      <c r="L310" s="718"/>
      <c r="M310" s="775"/>
      <c r="N310" s="725"/>
      <c r="O310" s="725"/>
      <c r="P310" s="725"/>
      <c r="Q310" s="725"/>
      <c r="R310" s="725"/>
      <c r="S310" s="725"/>
      <c r="T310" s="776"/>
      <c r="AT310" s="746" t="s">
        <v>1118</v>
      </c>
      <c r="AU310" s="746" t="s">
        <v>28</v>
      </c>
    </row>
    <row r="311" spans="2:65" s="719" customFormat="1" ht="22.5" customHeight="1">
      <c r="B311" s="718"/>
      <c r="C311" s="760">
        <v>121</v>
      </c>
      <c r="D311" s="760" t="s">
        <v>44</v>
      </c>
      <c r="E311" s="761" t="s">
        <v>1616</v>
      </c>
      <c r="F311" s="762" t="s">
        <v>1617</v>
      </c>
      <c r="G311" s="763" t="s">
        <v>143</v>
      </c>
      <c r="H311" s="764">
        <v>1</v>
      </c>
      <c r="I311" s="777"/>
      <c r="J311" s="766">
        <f>ROUND(I311*H311,2)</f>
        <v>0</v>
      </c>
      <c r="K311" s="762"/>
      <c r="L311" s="718"/>
      <c r="M311" s="767"/>
      <c r="N311" s="768" t="s">
        <v>17</v>
      </c>
      <c r="O311" s="769">
        <v>0</v>
      </c>
      <c r="P311" s="769">
        <f>O311*H311</f>
        <v>0</v>
      </c>
      <c r="Q311" s="769">
        <v>0</v>
      </c>
      <c r="R311" s="769">
        <f>Q311*H311</f>
        <v>0</v>
      </c>
      <c r="S311" s="769">
        <v>0</v>
      </c>
      <c r="T311" s="770">
        <f>S311*H311</f>
        <v>0</v>
      </c>
      <c r="AR311" s="746" t="s">
        <v>45</v>
      </c>
      <c r="AT311" s="746" t="s">
        <v>44</v>
      </c>
      <c r="AU311" s="746" t="s">
        <v>28</v>
      </c>
      <c r="AY311" s="746" t="s">
        <v>43</v>
      </c>
      <c r="BE311" s="771">
        <f>IF(N311="základní",J311,0)</f>
        <v>0</v>
      </c>
      <c r="BF311" s="771">
        <f>IF(N311="snížená",J311,0)</f>
        <v>0</v>
      </c>
      <c r="BG311" s="771">
        <f>IF(N311="zákl. přenesená",J311,0)</f>
        <v>0</v>
      </c>
      <c r="BH311" s="771">
        <f>IF(N311="sníž. přenesená",J311,0)</f>
        <v>0</v>
      </c>
      <c r="BI311" s="771">
        <f>IF(N311="nulová",J311,0)</f>
        <v>0</v>
      </c>
      <c r="BJ311" s="746" t="s">
        <v>28</v>
      </c>
      <c r="BK311" s="771">
        <f>ROUND(I311*H311,2)</f>
        <v>0</v>
      </c>
      <c r="BL311" s="746" t="s">
        <v>45</v>
      </c>
      <c r="BM311" s="746" t="s">
        <v>1906</v>
      </c>
    </row>
    <row r="312" spans="2:65" s="719" customFormat="1" ht="27">
      <c r="B312" s="718"/>
      <c r="D312" s="772" t="s">
        <v>1118</v>
      </c>
      <c r="F312" s="773" t="s">
        <v>1903</v>
      </c>
      <c r="I312" s="774"/>
      <c r="L312" s="718"/>
      <c r="M312" s="775"/>
      <c r="N312" s="725"/>
      <c r="O312" s="725"/>
      <c r="P312" s="725"/>
      <c r="Q312" s="725"/>
      <c r="R312" s="725"/>
      <c r="S312" s="725"/>
      <c r="T312" s="776"/>
      <c r="AT312" s="746" t="s">
        <v>1118</v>
      </c>
      <c r="AU312" s="746" t="s">
        <v>28</v>
      </c>
    </row>
    <row r="313" spans="2:65" s="719" customFormat="1" ht="22.5" customHeight="1">
      <c r="B313" s="718"/>
      <c r="C313" s="760">
        <v>122</v>
      </c>
      <c r="D313" s="760" t="s">
        <v>44</v>
      </c>
      <c r="E313" s="761" t="s">
        <v>1618</v>
      </c>
      <c r="F313" s="762" t="s">
        <v>1619</v>
      </c>
      <c r="G313" s="763" t="s">
        <v>143</v>
      </c>
      <c r="H313" s="764">
        <v>1</v>
      </c>
      <c r="I313" s="777"/>
      <c r="J313" s="766">
        <f>ROUND(I313*H313,2)</f>
        <v>0</v>
      </c>
      <c r="K313" s="762"/>
      <c r="L313" s="718"/>
      <c r="M313" s="767"/>
      <c r="N313" s="768" t="s">
        <v>17</v>
      </c>
      <c r="O313" s="769">
        <v>0</v>
      </c>
      <c r="P313" s="769">
        <f>O313*H313</f>
        <v>0</v>
      </c>
      <c r="Q313" s="769">
        <v>0</v>
      </c>
      <c r="R313" s="769">
        <f>Q313*H313</f>
        <v>0</v>
      </c>
      <c r="S313" s="769">
        <v>0</v>
      </c>
      <c r="T313" s="770">
        <f>S313*H313</f>
        <v>0</v>
      </c>
      <c r="AR313" s="746" t="s">
        <v>45</v>
      </c>
      <c r="AT313" s="746" t="s">
        <v>44</v>
      </c>
      <c r="AU313" s="746" t="s">
        <v>28</v>
      </c>
      <c r="AY313" s="746" t="s">
        <v>43</v>
      </c>
      <c r="BE313" s="771">
        <f>IF(N313="základní",J313,0)</f>
        <v>0</v>
      </c>
      <c r="BF313" s="771">
        <f>IF(N313="snížená",J313,0)</f>
        <v>0</v>
      </c>
      <c r="BG313" s="771">
        <f>IF(N313="zákl. přenesená",J313,0)</f>
        <v>0</v>
      </c>
      <c r="BH313" s="771">
        <f>IF(N313="sníž. přenesená",J313,0)</f>
        <v>0</v>
      </c>
      <c r="BI313" s="771">
        <f>IF(N313="nulová",J313,0)</f>
        <v>0</v>
      </c>
      <c r="BJ313" s="746" t="s">
        <v>28</v>
      </c>
      <c r="BK313" s="771">
        <f>ROUND(I313*H313,2)</f>
        <v>0</v>
      </c>
      <c r="BL313" s="746" t="s">
        <v>45</v>
      </c>
      <c r="BM313" s="746" t="s">
        <v>1907</v>
      </c>
    </row>
    <row r="314" spans="2:65" s="719" customFormat="1" ht="27">
      <c r="B314" s="718"/>
      <c r="D314" s="772" t="s">
        <v>1118</v>
      </c>
      <c r="F314" s="773" t="s">
        <v>1908</v>
      </c>
      <c r="I314" s="774"/>
      <c r="L314" s="718"/>
      <c r="M314" s="775"/>
      <c r="N314" s="725"/>
      <c r="O314" s="725"/>
      <c r="P314" s="725"/>
      <c r="Q314" s="725"/>
      <c r="R314" s="725"/>
      <c r="S314" s="725"/>
      <c r="T314" s="776"/>
      <c r="AT314" s="746" t="s">
        <v>1118</v>
      </c>
      <c r="AU314" s="746" t="s">
        <v>28</v>
      </c>
    </row>
    <row r="315" spans="2:65" s="719" customFormat="1" ht="31.5" customHeight="1">
      <c r="B315" s="718"/>
      <c r="C315" s="760">
        <v>123</v>
      </c>
      <c r="D315" s="760" t="s">
        <v>44</v>
      </c>
      <c r="E315" s="761" t="s">
        <v>1620</v>
      </c>
      <c r="F315" s="762" t="s">
        <v>1621</v>
      </c>
      <c r="G315" s="763" t="s">
        <v>143</v>
      </c>
      <c r="H315" s="764">
        <v>2</v>
      </c>
      <c r="I315" s="777"/>
      <c r="J315" s="766">
        <f>ROUND(I315*H315,2)</f>
        <v>0</v>
      </c>
      <c r="K315" s="762"/>
      <c r="L315" s="718"/>
      <c r="M315" s="767"/>
      <c r="N315" s="768" t="s">
        <v>17</v>
      </c>
      <c r="O315" s="769">
        <v>0</v>
      </c>
      <c r="P315" s="769">
        <f>O315*H315</f>
        <v>0</v>
      </c>
      <c r="Q315" s="769">
        <v>0</v>
      </c>
      <c r="R315" s="769">
        <f>Q315*H315</f>
        <v>0</v>
      </c>
      <c r="S315" s="769">
        <v>0</v>
      </c>
      <c r="T315" s="770">
        <f>S315*H315</f>
        <v>0</v>
      </c>
      <c r="AR315" s="746" t="s">
        <v>45</v>
      </c>
      <c r="AT315" s="746" t="s">
        <v>44</v>
      </c>
      <c r="AU315" s="746" t="s">
        <v>28</v>
      </c>
      <c r="AY315" s="746" t="s">
        <v>43</v>
      </c>
      <c r="BE315" s="771">
        <f>IF(N315="základní",J315,0)</f>
        <v>0</v>
      </c>
      <c r="BF315" s="771">
        <f>IF(N315="snížená",J315,0)</f>
        <v>0</v>
      </c>
      <c r="BG315" s="771">
        <f>IF(N315="zákl. přenesená",J315,0)</f>
        <v>0</v>
      </c>
      <c r="BH315" s="771">
        <f>IF(N315="sníž. přenesená",J315,0)</f>
        <v>0</v>
      </c>
      <c r="BI315" s="771">
        <f>IF(N315="nulová",J315,0)</f>
        <v>0</v>
      </c>
      <c r="BJ315" s="746" t="s">
        <v>28</v>
      </c>
      <c r="BK315" s="771">
        <f>ROUND(I315*H315,2)</f>
        <v>0</v>
      </c>
      <c r="BL315" s="746" t="s">
        <v>45</v>
      </c>
      <c r="BM315" s="746" t="s">
        <v>1863</v>
      </c>
    </row>
    <row r="316" spans="2:65" s="719" customFormat="1" ht="40.5">
      <c r="B316" s="718"/>
      <c r="D316" s="772" t="s">
        <v>1118</v>
      </c>
      <c r="F316" s="773" t="s">
        <v>1828</v>
      </c>
      <c r="I316" s="774"/>
      <c r="L316" s="718"/>
      <c r="M316" s="775"/>
      <c r="N316" s="725"/>
      <c r="O316" s="725"/>
      <c r="P316" s="725"/>
      <c r="Q316" s="725"/>
      <c r="R316" s="725"/>
      <c r="S316" s="725"/>
      <c r="T316" s="776"/>
      <c r="AT316" s="746" t="s">
        <v>1118</v>
      </c>
      <c r="AU316" s="746" t="s">
        <v>28</v>
      </c>
    </row>
    <row r="317" spans="2:65" s="719" customFormat="1" ht="31.5" customHeight="1">
      <c r="B317" s="718"/>
      <c r="C317" s="760">
        <v>124</v>
      </c>
      <c r="D317" s="760" t="s">
        <v>44</v>
      </c>
      <c r="E317" s="761" t="s">
        <v>1622</v>
      </c>
      <c r="F317" s="762" t="s">
        <v>1623</v>
      </c>
      <c r="G317" s="763" t="s">
        <v>143</v>
      </c>
      <c r="H317" s="764">
        <v>2</v>
      </c>
      <c r="I317" s="777"/>
      <c r="J317" s="766">
        <f>ROUND(I317*H317,2)</f>
        <v>0</v>
      </c>
      <c r="K317" s="762"/>
      <c r="L317" s="718"/>
      <c r="M317" s="767"/>
      <c r="N317" s="768" t="s">
        <v>17</v>
      </c>
      <c r="O317" s="769">
        <v>0</v>
      </c>
      <c r="P317" s="769">
        <f>O317*H317</f>
        <v>0</v>
      </c>
      <c r="Q317" s="769">
        <v>0</v>
      </c>
      <c r="R317" s="769">
        <f>Q317*H317</f>
        <v>0</v>
      </c>
      <c r="S317" s="769">
        <v>0</v>
      </c>
      <c r="T317" s="770">
        <f>S317*H317</f>
        <v>0</v>
      </c>
      <c r="AR317" s="746" t="s">
        <v>45</v>
      </c>
      <c r="AT317" s="746" t="s">
        <v>44</v>
      </c>
      <c r="AU317" s="746" t="s">
        <v>28</v>
      </c>
      <c r="AY317" s="746" t="s">
        <v>43</v>
      </c>
      <c r="BE317" s="771">
        <f>IF(N317="základní",J317,0)</f>
        <v>0</v>
      </c>
      <c r="BF317" s="771">
        <f>IF(N317="snížená",J317,0)</f>
        <v>0</v>
      </c>
      <c r="BG317" s="771">
        <f>IF(N317="zákl. přenesená",J317,0)</f>
        <v>0</v>
      </c>
      <c r="BH317" s="771">
        <f>IF(N317="sníž. přenesená",J317,0)</f>
        <v>0</v>
      </c>
      <c r="BI317" s="771">
        <f>IF(N317="nulová",J317,0)</f>
        <v>0</v>
      </c>
      <c r="BJ317" s="746" t="s">
        <v>28</v>
      </c>
      <c r="BK317" s="771">
        <f>ROUND(I317*H317,2)</f>
        <v>0</v>
      </c>
      <c r="BL317" s="746" t="s">
        <v>45</v>
      </c>
      <c r="BM317" s="746" t="s">
        <v>1864</v>
      </c>
    </row>
    <row r="318" spans="2:65" s="719" customFormat="1" ht="27">
      <c r="B318" s="718"/>
      <c r="D318" s="772" t="s">
        <v>1118</v>
      </c>
      <c r="F318" s="773" t="s">
        <v>1830</v>
      </c>
      <c r="I318" s="774"/>
      <c r="L318" s="718"/>
      <c r="M318" s="775"/>
      <c r="N318" s="725"/>
      <c r="O318" s="725"/>
      <c r="P318" s="725"/>
      <c r="Q318" s="725"/>
      <c r="R318" s="725"/>
      <c r="S318" s="725"/>
      <c r="T318" s="776"/>
      <c r="AT318" s="746" t="s">
        <v>1118</v>
      </c>
      <c r="AU318" s="746" t="s">
        <v>28</v>
      </c>
    </row>
    <row r="319" spans="2:65" s="719" customFormat="1" ht="31.5" customHeight="1">
      <c r="B319" s="718"/>
      <c r="C319" s="760">
        <v>123</v>
      </c>
      <c r="D319" s="760" t="s">
        <v>44</v>
      </c>
      <c r="E319" s="761" t="s">
        <v>1620</v>
      </c>
      <c r="F319" s="762" t="s">
        <v>1624</v>
      </c>
      <c r="G319" s="763" t="s">
        <v>143</v>
      </c>
      <c r="H319" s="764">
        <v>2</v>
      </c>
      <c r="I319" s="777"/>
      <c r="J319" s="766">
        <f>ROUND(I319*H319,2)</f>
        <v>0</v>
      </c>
      <c r="K319" s="762"/>
      <c r="L319" s="718"/>
      <c r="M319" s="767"/>
      <c r="N319" s="768" t="s">
        <v>17</v>
      </c>
      <c r="O319" s="769">
        <v>0</v>
      </c>
      <c r="P319" s="769">
        <f>O319*H319</f>
        <v>0</v>
      </c>
      <c r="Q319" s="769">
        <v>0</v>
      </c>
      <c r="R319" s="769">
        <f>Q319*H319</f>
        <v>0</v>
      </c>
      <c r="S319" s="769">
        <v>0</v>
      </c>
      <c r="T319" s="770">
        <f>S319*H319</f>
        <v>0</v>
      </c>
      <c r="AR319" s="746" t="s">
        <v>45</v>
      </c>
      <c r="AT319" s="746" t="s">
        <v>44</v>
      </c>
      <c r="AU319" s="746" t="s">
        <v>28</v>
      </c>
      <c r="AY319" s="746" t="s">
        <v>43</v>
      </c>
      <c r="BE319" s="771">
        <f>IF(N319="základní",J319,0)</f>
        <v>0</v>
      </c>
      <c r="BF319" s="771">
        <f>IF(N319="snížená",J319,0)</f>
        <v>0</v>
      </c>
      <c r="BG319" s="771">
        <f>IF(N319="zákl. přenesená",J319,0)</f>
        <v>0</v>
      </c>
      <c r="BH319" s="771">
        <f>IF(N319="sníž. přenesená",J319,0)</f>
        <v>0</v>
      </c>
      <c r="BI319" s="771">
        <f>IF(N319="nulová",J319,0)</f>
        <v>0</v>
      </c>
      <c r="BJ319" s="746" t="s">
        <v>28</v>
      </c>
      <c r="BK319" s="771">
        <f>ROUND(I319*H319,2)</f>
        <v>0</v>
      </c>
      <c r="BL319" s="746" t="s">
        <v>45</v>
      </c>
      <c r="BM319" s="746" t="s">
        <v>1863</v>
      </c>
    </row>
    <row r="320" spans="2:65" s="719" customFormat="1" ht="40.5">
      <c r="B320" s="718"/>
      <c r="D320" s="772" t="s">
        <v>1118</v>
      </c>
      <c r="F320" s="773" t="s">
        <v>1828</v>
      </c>
      <c r="I320" s="774"/>
      <c r="L320" s="718"/>
      <c r="M320" s="775"/>
      <c r="N320" s="725"/>
      <c r="O320" s="725"/>
      <c r="P320" s="725"/>
      <c r="Q320" s="725"/>
      <c r="R320" s="725"/>
      <c r="S320" s="725"/>
      <c r="T320" s="776"/>
      <c r="AT320" s="746" t="s">
        <v>1118</v>
      </c>
      <c r="AU320" s="746" t="s">
        <v>28</v>
      </c>
    </row>
    <row r="321" spans="2:65" s="719" customFormat="1" ht="31.5" customHeight="1">
      <c r="B321" s="718"/>
      <c r="C321" s="760">
        <v>124</v>
      </c>
      <c r="D321" s="760" t="s">
        <v>44</v>
      </c>
      <c r="E321" s="761" t="s">
        <v>1622</v>
      </c>
      <c r="F321" s="762" t="s">
        <v>1625</v>
      </c>
      <c r="G321" s="763" t="s">
        <v>143</v>
      </c>
      <c r="H321" s="764">
        <v>2</v>
      </c>
      <c r="I321" s="777"/>
      <c r="J321" s="766">
        <f>ROUND(I321*H321,2)</f>
        <v>0</v>
      </c>
      <c r="K321" s="762"/>
      <c r="L321" s="718"/>
      <c r="M321" s="767"/>
      <c r="N321" s="768" t="s">
        <v>17</v>
      </c>
      <c r="O321" s="769">
        <v>0</v>
      </c>
      <c r="P321" s="769">
        <f>O321*H321</f>
        <v>0</v>
      </c>
      <c r="Q321" s="769">
        <v>0</v>
      </c>
      <c r="R321" s="769">
        <f>Q321*H321</f>
        <v>0</v>
      </c>
      <c r="S321" s="769">
        <v>0</v>
      </c>
      <c r="T321" s="770">
        <f>S321*H321</f>
        <v>0</v>
      </c>
      <c r="AR321" s="746" t="s">
        <v>45</v>
      </c>
      <c r="AT321" s="746" t="s">
        <v>44</v>
      </c>
      <c r="AU321" s="746" t="s">
        <v>28</v>
      </c>
      <c r="AY321" s="746" t="s">
        <v>43</v>
      </c>
      <c r="BE321" s="771">
        <f>IF(N321="základní",J321,0)</f>
        <v>0</v>
      </c>
      <c r="BF321" s="771">
        <f>IF(N321="snížená",J321,0)</f>
        <v>0</v>
      </c>
      <c r="BG321" s="771">
        <f>IF(N321="zákl. přenesená",J321,0)</f>
        <v>0</v>
      </c>
      <c r="BH321" s="771">
        <f>IF(N321="sníž. přenesená",J321,0)</f>
        <v>0</v>
      </c>
      <c r="BI321" s="771">
        <f>IF(N321="nulová",J321,0)</f>
        <v>0</v>
      </c>
      <c r="BJ321" s="746" t="s">
        <v>28</v>
      </c>
      <c r="BK321" s="771">
        <f>ROUND(I321*H321,2)</f>
        <v>0</v>
      </c>
      <c r="BL321" s="746" t="s">
        <v>45</v>
      </c>
      <c r="BM321" s="746" t="s">
        <v>1864</v>
      </c>
    </row>
    <row r="322" spans="2:65" s="719" customFormat="1" ht="27">
      <c r="B322" s="718"/>
      <c r="D322" s="772" t="s">
        <v>1118</v>
      </c>
      <c r="F322" s="773" t="s">
        <v>1830</v>
      </c>
      <c r="I322" s="774"/>
      <c r="L322" s="718"/>
      <c r="M322" s="775"/>
      <c r="N322" s="725"/>
      <c r="O322" s="725"/>
      <c r="P322" s="725"/>
      <c r="Q322" s="725"/>
      <c r="R322" s="725"/>
      <c r="S322" s="725"/>
      <c r="T322" s="776"/>
      <c r="AT322" s="746" t="s">
        <v>1118</v>
      </c>
      <c r="AU322" s="746" t="s">
        <v>28</v>
      </c>
    </row>
    <row r="323" spans="2:65" s="719" customFormat="1" ht="31.5" customHeight="1">
      <c r="B323" s="718"/>
      <c r="C323" s="760">
        <v>125</v>
      </c>
      <c r="D323" s="760" t="s">
        <v>44</v>
      </c>
      <c r="E323" s="761" t="s">
        <v>1626</v>
      </c>
      <c r="F323" s="762" t="s">
        <v>1627</v>
      </c>
      <c r="G323" s="763" t="s">
        <v>143</v>
      </c>
      <c r="H323" s="764">
        <v>4</v>
      </c>
      <c r="I323" s="777"/>
      <c r="J323" s="766">
        <f>ROUND(I323*H323,2)</f>
        <v>0</v>
      </c>
      <c r="K323" s="762"/>
      <c r="L323" s="718"/>
      <c r="M323" s="767"/>
      <c r="N323" s="768" t="s">
        <v>17</v>
      </c>
      <c r="O323" s="769">
        <v>0</v>
      </c>
      <c r="P323" s="769">
        <f>O323*H323</f>
        <v>0</v>
      </c>
      <c r="Q323" s="769">
        <v>0</v>
      </c>
      <c r="R323" s="769">
        <f>Q323*H323</f>
        <v>0</v>
      </c>
      <c r="S323" s="769">
        <v>0</v>
      </c>
      <c r="T323" s="770">
        <f>S323*H323</f>
        <v>0</v>
      </c>
      <c r="AR323" s="746" t="s">
        <v>45</v>
      </c>
      <c r="AT323" s="746" t="s">
        <v>44</v>
      </c>
      <c r="AU323" s="746" t="s">
        <v>28</v>
      </c>
      <c r="AY323" s="746" t="s">
        <v>43</v>
      </c>
      <c r="BE323" s="771">
        <f>IF(N323="základní",J323,0)</f>
        <v>0</v>
      </c>
      <c r="BF323" s="771">
        <f>IF(N323="snížená",J323,0)</f>
        <v>0</v>
      </c>
      <c r="BG323" s="771">
        <f>IF(N323="zákl. přenesená",J323,0)</f>
        <v>0</v>
      </c>
      <c r="BH323" s="771">
        <f>IF(N323="sníž. přenesená",J323,0)</f>
        <v>0</v>
      </c>
      <c r="BI323" s="771">
        <f>IF(N323="nulová",J323,0)</f>
        <v>0</v>
      </c>
      <c r="BJ323" s="746" t="s">
        <v>28</v>
      </c>
      <c r="BK323" s="771">
        <f>ROUND(I323*H323,2)</f>
        <v>0</v>
      </c>
      <c r="BL323" s="746" t="s">
        <v>45</v>
      </c>
      <c r="BM323" s="746" t="s">
        <v>1863</v>
      </c>
    </row>
    <row r="324" spans="2:65" s="719" customFormat="1" ht="40.5">
      <c r="B324" s="718"/>
      <c r="D324" s="772" t="s">
        <v>1118</v>
      </c>
      <c r="F324" s="773" t="s">
        <v>1828</v>
      </c>
      <c r="I324" s="774"/>
      <c r="L324" s="718"/>
      <c r="M324" s="775"/>
      <c r="N324" s="725"/>
      <c r="O324" s="725"/>
      <c r="P324" s="725"/>
      <c r="Q324" s="725"/>
      <c r="R324" s="725"/>
      <c r="S324" s="725"/>
      <c r="T324" s="776"/>
      <c r="AT324" s="746" t="s">
        <v>1118</v>
      </c>
      <c r="AU324" s="746" t="s">
        <v>28</v>
      </c>
    </row>
    <row r="325" spans="2:65" s="719" customFormat="1" ht="31.5" customHeight="1">
      <c r="B325" s="718"/>
      <c r="C325" s="760">
        <v>126</v>
      </c>
      <c r="D325" s="760" t="s">
        <v>44</v>
      </c>
      <c r="E325" s="761" t="s">
        <v>1628</v>
      </c>
      <c r="F325" s="762" t="s">
        <v>1629</v>
      </c>
      <c r="G325" s="763" t="s">
        <v>143</v>
      </c>
      <c r="H325" s="764">
        <v>4</v>
      </c>
      <c r="I325" s="777"/>
      <c r="J325" s="766">
        <f>ROUND(I325*H325,2)</f>
        <v>0</v>
      </c>
      <c r="K325" s="762"/>
      <c r="L325" s="718"/>
      <c r="M325" s="767"/>
      <c r="N325" s="768" t="s">
        <v>17</v>
      </c>
      <c r="O325" s="769">
        <v>0</v>
      </c>
      <c r="P325" s="769">
        <f>O325*H325</f>
        <v>0</v>
      </c>
      <c r="Q325" s="769">
        <v>0</v>
      </c>
      <c r="R325" s="769">
        <f>Q325*H325</f>
        <v>0</v>
      </c>
      <c r="S325" s="769">
        <v>0</v>
      </c>
      <c r="T325" s="770">
        <f>S325*H325</f>
        <v>0</v>
      </c>
      <c r="AR325" s="746" t="s">
        <v>45</v>
      </c>
      <c r="AT325" s="746" t="s">
        <v>44</v>
      </c>
      <c r="AU325" s="746" t="s">
        <v>28</v>
      </c>
      <c r="AY325" s="746" t="s">
        <v>43</v>
      </c>
      <c r="BE325" s="771">
        <f>IF(N325="základní",J325,0)</f>
        <v>0</v>
      </c>
      <c r="BF325" s="771">
        <f>IF(N325="snížená",J325,0)</f>
        <v>0</v>
      </c>
      <c r="BG325" s="771">
        <f>IF(N325="zákl. přenesená",J325,0)</f>
        <v>0</v>
      </c>
      <c r="BH325" s="771">
        <f>IF(N325="sníž. přenesená",J325,0)</f>
        <v>0</v>
      </c>
      <c r="BI325" s="771">
        <f>IF(N325="nulová",J325,0)</f>
        <v>0</v>
      </c>
      <c r="BJ325" s="746" t="s">
        <v>28</v>
      </c>
      <c r="BK325" s="771">
        <f>ROUND(I325*H325,2)</f>
        <v>0</v>
      </c>
      <c r="BL325" s="746" t="s">
        <v>45</v>
      </c>
      <c r="BM325" s="746" t="s">
        <v>1864</v>
      </c>
    </row>
    <row r="326" spans="2:65" s="719" customFormat="1" ht="27">
      <c r="B326" s="718"/>
      <c r="D326" s="772" t="s">
        <v>1118</v>
      </c>
      <c r="F326" s="773" t="s">
        <v>1830</v>
      </c>
      <c r="I326" s="774"/>
      <c r="L326" s="718"/>
      <c r="M326" s="775"/>
      <c r="N326" s="725"/>
      <c r="O326" s="725"/>
      <c r="P326" s="725"/>
      <c r="Q326" s="725"/>
      <c r="R326" s="725"/>
      <c r="S326" s="725"/>
      <c r="T326" s="776"/>
      <c r="AT326" s="746" t="s">
        <v>1118</v>
      </c>
      <c r="AU326" s="746" t="s">
        <v>28</v>
      </c>
    </row>
    <row r="327" spans="2:65" s="719" customFormat="1" ht="31.5" customHeight="1">
      <c r="B327" s="718"/>
      <c r="C327" s="760">
        <v>127</v>
      </c>
      <c r="D327" s="760" t="s">
        <v>44</v>
      </c>
      <c r="E327" s="761" t="s">
        <v>1630</v>
      </c>
      <c r="F327" s="762" t="s">
        <v>1631</v>
      </c>
      <c r="G327" s="763" t="s">
        <v>143</v>
      </c>
      <c r="H327" s="764">
        <v>4</v>
      </c>
      <c r="I327" s="777"/>
      <c r="J327" s="766">
        <f>ROUND(I327*H327,2)</f>
        <v>0</v>
      </c>
      <c r="K327" s="762"/>
      <c r="L327" s="718"/>
      <c r="M327" s="767"/>
      <c r="N327" s="768" t="s">
        <v>17</v>
      </c>
      <c r="O327" s="769">
        <v>0</v>
      </c>
      <c r="P327" s="769">
        <f>O327*H327</f>
        <v>0</v>
      </c>
      <c r="Q327" s="769">
        <v>0</v>
      </c>
      <c r="R327" s="769">
        <f>Q327*H327</f>
        <v>0</v>
      </c>
      <c r="S327" s="769">
        <v>0</v>
      </c>
      <c r="T327" s="770">
        <f>S327*H327</f>
        <v>0</v>
      </c>
      <c r="AR327" s="746" t="s">
        <v>45</v>
      </c>
      <c r="AT327" s="746" t="s">
        <v>44</v>
      </c>
      <c r="AU327" s="746" t="s">
        <v>28</v>
      </c>
      <c r="AY327" s="746" t="s">
        <v>43</v>
      </c>
      <c r="BE327" s="771">
        <f>IF(N327="základní",J327,0)</f>
        <v>0</v>
      </c>
      <c r="BF327" s="771">
        <f>IF(N327="snížená",J327,0)</f>
        <v>0</v>
      </c>
      <c r="BG327" s="771">
        <f>IF(N327="zákl. přenesená",J327,0)</f>
        <v>0</v>
      </c>
      <c r="BH327" s="771">
        <f>IF(N327="sníž. přenesená",J327,0)</f>
        <v>0</v>
      </c>
      <c r="BI327" s="771">
        <f>IF(N327="nulová",J327,0)</f>
        <v>0</v>
      </c>
      <c r="BJ327" s="746" t="s">
        <v>28</v>
      </c>
      <c r="BK327" s="771">
        <f>ROUND(I327*H327,2)</f>
        <v>0</v>
      </c>
      <c r="BL327" s="746" t="s">
        <v>45</v>
      </c>
      <c r="BM327" s="746" t="s">
        <v>1863</v>
      </c>
    </row>
    <row r="328" spans="2:65" s="719" customFormat="1" ht="40.5">
      <c r="B328" s="718"/>
      <c r="D328" s="772" t="s">
        <v>1118</v>
      </c>
      <c r="F328" s="773" t="s">
        <v>1828</v>
      </c>
      <c r="I328" s="774"/>
      <c r="L328" s="718"/>
      <c r="M328" s="775"/>
      <c r="N328" s="725"/>
      <c r="O328" s="725"/>
      <c r="P328" s="725"/>
      <c r="Q328" s="725"/>
      <c r="R328" s="725"/>
      <c r="S328" s="725"/>
      <c r="T328" s="776"/>
      <c r="AT328" s="746" t="s">
        <v>1118</v>
      </c>
      <c r="AU328" s="746" t="s">
        <v>28</v>
      </c>
    </row>
    <row r="329" spans="2:65" s="719" customFormat="1" ht="31.5" customHeight="1">
      <c r="B329" s="718"/>
      <c r="C329" s="760">
        <v>128</v>
      </c>
      <c r="D329" s="760" t="s">
        <v>44</v>
      </c>
      <c r="E329" s="761" t="s">
        <v>1632</v>
      </c>
      <c r="F329" s="762" t="s">
        <v>1633</v>
      </c>
      <c r="G329" s="763" t="s">
        <v>143</v>
      </c>
      <c r="H329" s="764">
        <v>4</v>
      </c>
      <c r="I329" s="777"/>
      <c r="J329" s="766">
        <f>ROUND(I329*H329,2)</f>
        <v>0</v>
      </c>
      <c r="K329" s="762"/>
      <c r="L329" s="718"/>
      <c r="M329" s="767"/>
      <c r="N329" s="768" t="s">
        <v>17</v>
      </c>
      <c r="O329" s="769">
        <v>0</v>
      </c>
      <c r="P329" s="769">
        <f>O329*H329</f>
        <v>0</v>
      </c>
      <c r="Q329" s="769">
        <v>0</v>
      </c>
      <c r="R329" s="769">
        <f>Q329*H329</f>
        <v>0</v>
      </c>
      <c r="S329" s="769">
        <v>0</v>
      </c>
      <c r="T329" s="770">
        <f>S329*H329</f>
        <v>0</v>
      </c>
      <c r="AR329" s="746" t="s">
        <v>45</v>
      </c>
      <c r="AT329" s="746" t="s">
        <v>44</v>
      </c>
      <c r="AU329" s="746" t="s">
        <v>28</v>
      </c>
      <c r="AY329" s="746" t="s">
        <v>43</v>
      </c>
      <c r="BE329" s="771">
        <f>IF(N329="základní",J329,0)</f>
        <v>0</v>
      </c>
      <c r="BF329" s="771">
        <f>IF(N329="snížená",J329,0)</f>
        <v>0</v>
      </c>
      <c r="BG329" s="771">
        <f>IF(N329="zákl. přenesená",J329,0)</f>
        <v>0</v>
      </c>
      <c r="BH329" s="771">
        <f>IF(N329="sníž. přenesená",J329,0)</f>
        <v>0</v>
      </c>
      <c r="BI329" s="771">
        <f>IF(N329="nulová",J329,0)</f>
        <v>0</v>
      </c>
      <c r="BJ329" s="746" t="s">
        <v>28</v>
      </c>
      <c r="BK329" s="771">
        <f>ROUND(I329*H329,2)</f>
        <v>0</v>
      </c>
      <c r="BL329" s="746" t="s">
        <v>45</v>
      </c>
      <c r="BM329" s="746" t="s">
        <v>1864</v>
      </c>
    </row>
    <row r="330" spans="2:65" s="719" customFormat="1" ht="27">
      <c r="B330" s="718"/>
      <c r="D330" s="772" t="s">
        <v>1118</v>
      </c>
      <c r="F330" s="773" t="s">
        <v>1830</v>
      </c>
      <c r="I330" s="774"/>
      <c r="L330" s="718"/>
      <c r="M330" s="775"/>
      <c r="N330" s="725"/>
      <c r="O330" s="725"/>
      <c r="P330" s="725"/>
      <c r="Q330" s="725"/>
      <c r="R330" s="725"/>
      <c r="S330" s="725"/>
      <c r="T330" s="776"/>
      <c r="AT330" s="746" t="s">
        <v>1118</v>
      </c>
      <c r="AU330" s="746" t="s">
        <v>28</v>
      </c>
    </row>
    <row r="331" spans="2:65" s="719" customFormat="1" ht="31.5" customHeight="1">
      <c r="B331" s="718"/>
      <c r="C331" s="760">
        <v>129</v>
      </c>
      <c r="D331" s="760" t="s">
        <v>44</v>
      </c>
      <c r="E331" s="761" t="s">
        <v>1634</v>
      </c>
      <c r="F331" s="762" t="s">
        <v>1635</v>
      </c>
      <c r="G331" s="763" t="s">
        <v>143</v>
      </c>
      <c r="H331" s="764">
        <v>8</v>
      </c>
      <c r="I331" s="777"/>
      <c r="J331" s="766">
        <f>ROUND(I331*H331,2)</f>
        <v>0</v>
      </c>
      <c r="K331" s="762"/>
      <c r="L331" s="718"/>
      <c r="M331" s="767"/>
      <c r="N331" s="768" t="s">
        <v>17</v>
      </c>
      <c r="O331" s="769">
        <v>0</v>
      </c>
      <c r="P331" s="769">
        <f>O331*H331</f>
        <v>0</v>
      </c>
      <c r="Q331" s="769">
        <v>0</v>
      </c>
      <c r="R331" s="769">
        <f>Q331*H331</f>
        <v>0</v>
      </c>
      <c r="S331" s="769">
        <v>0</v>
      </c>
      <c r="T331" s="770">
        <f>S331*H331</f>
        <v>0</v>
      </c>
      <c r="AR331" s="746" t="s">
        <v>45</v>
      </c>
      <c r="AT331" s="746" t="s">
        <v>44</v>
      </c>
      <c r="AU331" s="746" t="s">
        <v>28</v>
      </c>
      <c r="AY331" s="746" t="s">
        <v>43</v>
      </c>
      <c r="BE331" s="771">
        <f>IF(N331="základní",J331,0)</f>
        <v>0</v>
      </c>
      <c r="BF331" s="771">
        <f>IF(N331="snížená",J331,0)</f>
        <v>0</v>
      </c>
      <c r="BG331" s="771">
        <f>IF(N331="zákl. přenesená",J331,0)</f>
        <v>0</v>
      </c>
      <c r="BH331" s="771">
        <f>IF(N331="sníž. přenesená",J331,0)</f>
        <v>0</v>
      </c>
      <c r="BI331" s="771">
        <f>IF(N331="nulová",J331,0)</f>
        <v>0</v>
      </c>
      <c r="BJ331" s="746" t="s">
        <v>28</v>
      </c>
      <c r="BK331" s="771">
        <f>ROUND(I331*H331,2)</f>
        <v>0</v>
      </c>
      <c r="BL331" s="746" t="s">
        <v>45</v>
      </c>
      <c r="BM331" s="746" t="s">
        <v>1863</v>
      </c>
    </row>
    <row r="332" spans="2:65" s="719" customFormat="1" ht="40.5">
      <c r="B332" s="718"/>
      <c r="D332" s="772" t="s">
        <v>1118</v>
      </c>
      <c r="F332" s="773" t="s">
        <v>1828</v>
      </c>
      <c r="I332" s="774"/>
      <c r="L332" s="718"/>
      <c r="M332" s="775"/>
      <c r="N332" s="725"/>
      <c r="O332" s="725"/>
      <c r="P332" s="725"/>
      <c r="Q332" s="725"/>
      <c r="R332" s="725"/>
      <c r="S332" s="725"/>
      <c r="T332" s="776"/>
      <c r="AT332" s="746" t="s">
        <v>1118</v>
      </c>
      <c r="AU332" s="746" t="s">
        <v>28</v>
      </c>
    </row>
    <row r="333" spans="2:65" s="719" customFormat="1" ht="31.5" customHeight="1">
      <c r="B333" s="718"/>
      <c r="C333" s="760">
        <v>130</v>
      </c>
      <c r="D333" s="760" t="s">
        <v>44</v>
      </c>
      <c r="E333" s="761" t="s">
        <v>1636</v>
      </c>
      <c r="F333" s="762" t="s">
        <v>1637</v>
      </c>
      <c r="G333" s="763" t="s">
        <v>143</v>
      </c>
      <c r="H333" s="764">
        <v>8</v>
      </c>
      <c r="I333" s="777"/>
      <c r="J333" s="766">
        <f>ROUND(I333*H333,2)</f>
        <v>0</v>
      </c>
      <c r="K333" s="762"/>
      <c r="L333" s="718"/>
      <c r="M333" s="767"/>
      <c r="N333" s="768" t="s">
        <v>17</v>
      </c>
      <c r="O333" s="769">
        <v>0</v>
      </c>
      <c r="P333" s="769">
        <f>O333*H333</f>
        <v>0</v>
      </c>
      <c r="Q333" s="769">
        <v>0</v>
      </c>
      <c r="R333" s="769">
        <f>Q333*H333</f>
        <v>0</v>
      </c>
      <c r="S333" s="769">
        <v>0</v>
      </c>
      <c r="T333" s="770">
        <f>S333*H333</f>
        <v>0</v>
      </c>
      <c r="AR333" s="746" t="s">
        <v>45</v>
      </c>
      <c r="AT333" s="746" t="s">
        <v>44</v>
      </c>
      <c r="AU333" s="746" t="s">
        <v>28</v>
      </c>
      <c r="AY333" s="746" t="s">
        <v>43</v>
      </c>
      <c r="BE333" s="771">
        <f>IF(N333="základní",J333,0)</f>
        <v>0</v>
      </c>
      <c r="BF333" s="771">
        <f>IF(N333="snížená",J333,0)</f>
        <v>0</v>
      </c>
      <c r="BG333" s="771">
        <f>IF(N333="zákl. přenesená",J333,0)</f>
        <v>0</v>
      </c>
      <c r="BH333" s="771">
        <f>IF(N333="sníž. přenesená",J333,0)</f>
        <v>0</v>
      </c>
      <c r="BI333" s="771">
        <f>IF(N333="nulová",J333,0)</f>
        <v>0</v>
      </c>
      <c r="BJ333" s="746" t="s">
        <v>28</v>
      </c>
      <c r="BK333" s="771">
        <f>ROUND(I333*H333,2)</f>
        <v>0</v>
      </c>
      <c r="BL333" s="746" t="s">
        <v>45</v>
      </c>
      <c r="BM333" s="746" t="s">
        <v>1864</v>
      </c>
    </row>
    <row r="334" spans="2:65" s="719" customFormat="1" ht="27">
      <c r="B334" s="718"/>
      <c r="D334" s="772" t="s">
        <v>1118</v>
      </c>
      <c r="F334" s="773" t="s">
        <v>1830</v>
      </c>
      <c r="I334" s="774"/>
      <c r="L334" s="718"/>
      <c r="M334" s="775"/>
      <c r="N334" s="725"/>
      <c r="O334" s="725"/>
      <c r="P334" s="725"/>
      <c r="Q334" s="725"/>
      <c r="R334" s="725"/>
      <c r="S334" s="725"/>
      <c r="T334" s="776"/>
      <c r="AT334" s="746" t="s">
        <v>1118</v>
      </c>
      <c r="AU334" s="746" t="s">
        <v>28</v>
      </c>
    </row>
    <row r="335" spans="2:65" s="719" customFormat="1" ht="31.5" customHeight="1">
      <c r="B335" s="718"/>
      <c r="C335" s="760">
        <v>131</v>
      </c>
      <c r="D335" s="760" t="s">
        <v>44</v>
      </c>
      <c r="E335" s="761" t="s">
        <v>1638</v>
      </c>
      <c r="F335" s="762" t="s">
        <v>1639</v>
      </c>
      <c r="G335" s="763" t="s">
        <v>143</v>
      </c>
      <c r="H335" s="764">
        <v>4</v>
      </c>
      <c r="I335" s="777"/>
      <c r="J335" s="766">
        <f>ROUND(I335*H335,2)</f>
        <v>0</v>
      </c>
      <c r="K335" s="762"/>
      <c r="L335" s="718"/>
      <c r="M335" s="767"/>
      <c r="N335" s="768" t="s">
        <v>17</v>
      </c>
      <c r="O335" s="769">
        <v>0</v>
      </c>
      <c r="P335" s="769">
        <f>O335*H335</f>
        <v>0</v>
      </c>
      <c r="Q335" s="769">
        <v>0</v>
      </c>
      <c r="R335" s="769">
        <f>Q335*H335</f>
        <v>0</v>
      </c>
      <c r="S335" s="769">
        <v>0</v>
      </c>
      <c r="T335" s="770">
        <f>S335*H335</f>
        <v>0</v>
      </c>
      <c r="AR335" s="746" t="s">
        <v>45</v>
      </c>
      <c r="AT335" s="746" t="s">
        <v>44</v>
      </c>
      <c r="AU335" s="746" t="s">
        <v>28</v>
      </c>
      <c r="AY335" s="746" t="s">
        <v>43</v>
      </c>
      <c r="BE335" s="771">
        <f>IF(N335="základní",J335,0)</f>
        <v>0</v>
      </c>
      <c r="BF335" s="771">
        <f>IF(N335="snížená",J335,0)</f>
        <v>0</v>
      </c>
      <c r="BG335" s="771">
        <f>IF(N335="zákl. přenesená",J335,0)</f>
        <v>0</v>
      </c>
      <c r="BH335" s="771">
        <f>IF(N335="sníž. přenesená",J335,0)</f>
        <v>0</v>
      </c>
      <c r="BI335" s="771">
        <f>IF(N335="nulová",J335,0)</f>
        <v>0</v>
      </c>
      <c r="BJ335" s="746" t="s">
        <v>28</v>
      </c>
      <c r="BK335" s="771">
        <f>ROUND(I335*H335,2)</f>
        <v>0</v>
      </c>
      <c r="BL335" s="746" t="s">
        <v>45</v>
      </c>
      <c r="BM335" s="746" t="s">
        <v>1863</v>
      </c>
    </row>
    <row r="336" spans="2:65" s="719" customFormat="1" ht="40.5">
      <c r="B336" s="718"/>
      <c r="D336" s="772" t="s">
        <v>1118</v>
      </c>
      <c r="F336" s="773" t="s">
        <v>1828</v>
      </c>
      <c r="I336" s="774"/>
      <c r="L336" s="718"/>
      <c r="M336" s="775"/>
      <c r="N336" s="725"/>
      <c r="O336" s="725"/>
      <c r="P336" s="725"/>
      <c r="Q336" s="725"/>
      <c r="R336" s="725"/>
      <c r="S336" s="725"/>
      <c r="T336" s="776"/>
      <c r="AT336" s="746" t="s">
        <v>1118</v>
      </c>
      <c r="AU336" s="746" t="s">
        <v>28</v>
      </c>
    </row>
    <row r="337" spans="2:65" s="719" customFormat="1" ht="31.5" customHeight="1">
      <c r="B337" s="718"/>
      <c r="C337" s="760">
        <v>132</v>
      </c>
      <c r="D337" s="760" t="s">
        <v>44</v>
      </c>
      <c r="E337" s="761" t="s">
        <v>1640</v>
      </c>
      <c r="F337" s="762" t="s">
        <v>1641</v>
      </c>
      <c r="G337" s="763" t="s">
        <v>143</v>
      </c>
      <c r="H337" s="764">
        <v>4</v>
      </c>
      <c r="I337" s="777"/>
      <c r="J337" s="766">
        <f>ROUND(I337*H337,2)</f>
        <v>0</v>
      </c>
      <c r="K337" s="762"/>
      <c r="L337" s="718"/>
      <c r="M337" s="767"/>
      <c r="N337" s="768" t="s">
        <v>17</v>
      </c>
      <c r="O337" s="769">
        <v>0</v>
      </c>
      <c r="P337" s="769">
        <f>O337*H337</f>
        <v>0</v>
      </c>
      <c r="Q337" s="769">
        <v>0</v>
      </c>
      <c r="R337" s="769">
        <f>Q337*H337</f>
        <v>0</v>
      </c>
      <c r="S337" s="769">
        <v>0</v>
      </c>
      <c r="T337" s="770">
        <f>S337*H337</f>
        <v>0</v>
      </c>
      <c r="AR337" s="746" t="s">
        <v>45</v>
      </c>
      <c r="AT337" s="746" t="s">
        <v>44</v>
      </c>
      <c r="AU337" s="746" t="s">
        <v>28</v>
      </c>
      <c r="AY337" s="746" t="s">
        <v>43</v>
      </c>
      <c r="BE337" s="771">
        <f>IF(N337="základní",J337,0)</f>
        <v>0</v>
      </c>
      <c r="BF337" s="771">
        <f>IF(N337="snížená",J337,0)</f>
        <v>0</v>
      </c>
      <c r="BG337" s="771">
        <f>IF(N337="zákl. přenesená",J337,0)</f>
        <v>0</v>
      </c>
      <c r="BH337" s="771">
        <f>IF(N337="sníž. přenesená",J337,0)</f>
        <v>0</v>
      </c>
      <c r="BI337" s="771">
        <f>IF(N337="nulová",J337,0)</f>
        <v>0</v>
      </c>
      <c r="BJ337" s="746" t="s">
        <v>28</v>
      </c>
      <c r="BK337" s="771">
        <f>ROUND(I337*H337,2)</f>
        <v>0</v>
      </c>
      <c r="BL337" s="746" t="s">
        <v>45</v>
      </c>
      <c r="BM337" s="746" t="s">
        <v>1864</v>
      </c>
    </row>
    <row r="338" spans="2:65" s="719" customFormat="1" ht="27">
      <c r="B338" s="718"/>
      <c r="D338" s="772" t="s">
        <v>1118</v>
      </c>
      <c r="F338" s="773" t="s">
        <v>1830</v>
      </c>
      <c r="I338" s="774"/>
      <c r="L338" s="718"/>
      <c r="M338" s="775"/>
      <c r="N338" s="725"/>
      <c r="O338" s="725"/>
      <c r="P338" s="725"/>
      <c r="Q338" s="725"/>
      <c r="R338" s="725"/>
      <c r="S338" s="725"/>
      <c r="T338" s="776"/>
      <c r="AT338" s="746" t="s">
        <v>1118</v>
      </c>
      <c r="AU338" s="746" t="s">
        <v>28</v>
      </c>
    </row>
    <row r="339" spans="2:65" s="749" customFormat="1" ht="37.35" customHeight="1">
      <c r="B339" s="748"/>
      <c r="D339" s="750" t="s">
        <v>26</v>
      </c>
      <c r="E339" s="751" t="s">
        <v>45</v>
      </c>
      <c r="F339" s="751" t="s">
        <v>1642</v>
      </c>
      <c r="I339" s="786"/>
      <c r="J339" s="752">
        <f>SUM(J340:J390)</f>
        <v>0</v>
      </c>
      <c r="L339" s="748"/>
      <c r="M339" s="753"/>
      <c r="N339" s="754"/>
      <c r="O339" s="754"/>
      <c r="P339" s="755">
        <f>SUM(P340:P387)</f>
        <v>0</v>
      </c>
      <c r="Q339" s="754"/>
      <c r="R339" s="755">
        <f>SUM(R340:R387)</f>
        <v>0</v>
      </c>
      <c r="S339" s="754"/>
      <c r="T339" s="756">
        <f>SUM(T340:T387)</f>
        <v>0</v>
      </c>
      <c r="AR339" s="757" t="s">
        <v>28</v>
      </c>
      <c r="AT339" s="758" t="s">
        <v>26</v>
      </c>
      <c r="AU339" s="758" t="s">
        <v>27</v>
      </c>
      <c r="AY339" s="757" t="s">
        <v>43</v>
      </c>
      <c r="BK339" s="759">
        <f>SUM(BK340:BK387)</f>
        <v>0</v>
      </c>
    </row>
    <row r="340" spans="2:65" s="719" customFormat="1" ht="22.5" customHeight="1">
      <c r="B340" s="718"/>
      <c r="C340" s="760">
        <v>133</v>
      </c>
      <c r="D340" s="760" t="s">
        <v>44</v>
      </c>
      <c r="E340" s="761" t="s">
        <v>317</v>
      </c>
      <c r="F340" s="762" t="s">
        <v>1643</v>
      </c>
      <c r="G340" s="763" t="s">
        <v>76</v>
      </c>
      <c r="H340" s="764">
        <v>180</v>
      </c>
      <c r="I340" s="777"/>
      <c r="J340" s="766">
        <f>ROUND(I340*H340,2)</f>
        <v>0</v>
      </c>
      <c r="K340" s="762"/>
      <c r="L340" s="718"/>
      <c r="M340" s="767"/>
      <c r="N340" s="768" t="s">
        <v>17</v>
      </c>
      <c r="O340" s="769">
        <v>0</v>
      </c>
      <c r="P340" s="769">
        <f>O340*H340</f>
        <v>0</v>
      </c>
      <c r="Q340" s="769">
        <v>0</v>
      </c>
      <c r="R340" s="769">
        <f>Q340*H340</f>
        <v>0</v>
      </c>
      <c r="S340" s="769">
        <v>0</v>
      </c>
      <c r="T340" s="770">
        <f>S340*H340</f>
        <v>0</v>
      </c>
      <c r="AR340" s="746" t="s">
        <v>45</v>
      </c>
      <c r="AT340" s="746" t="s">
        <v>44</v>
      </c>
      <c r="AU340" s="746" t="s">
        <v>28</v>
      </c>
      <c r="AY340" s="746" t="s">
        <v>43</v>
      </c>
      <c r="BE340" s="771">
        <f>IF(N340="základní",J340,0)</f>
        <v>0</v>
      </c>
      <c r="BF340" s="771">
        <f>IF(N340="snížená",J340,0)</f>
        <v>0</v>
      </c>
      <c r="BG340" s="771">
        <f>IF(N340="zákl. přenesená",J340,0)</f>
        <v>0</v>
      </c>
      <c r="BH340" s="771">
        <f>IF(N340="sníž. přenesená",J340,0)</f>
        <v>0</v>
      </c>
      <c r="BI340" s="771">
        <f>IF(N340="nulová",J340,0)</f>
        <v>0</v>
      </c>
      <c r="BJ340" s="746" t="s">
        <v>28</v>
      </c>
      <c r="BK340" s="771">
        <f>ROUND(I340*H340,2)</f>
        <v>0</v>
      </c>
      <c r="BL340" s="746" t="s">
        <v>45</v>
      </c>
      <c r="BM340" s="746" t="s">
        <v>1909</v>
      </c>
    </row>
    <row r="341" spans="2:65" s="719" customFormat="1" ht="27">
      <c r="B341" s="718"/>
      <c r="D341" s="772" t="s">
        <v>1118</v>
      </c>
      <c r="F341" s="773" t="s">
        <v>1910</v>
      </c>
      <c r="I341" s="774"/>
      <c r="L341" s="718"/>
      <c r="M341" s="775"/>
      <c r="N341" s="725"/>
      <c r="O341" s="725"/>
      <c r="P341" s="725"/>
      <c r="Q341" s="725"/>
      <c r="R341" s="725"/>
      <c r="S341" s="725"/>
      <c r="T341" s="776"/>
      <c r="AT341" s="746" t="s">
        <v>1118</v>
      </c>
      <c r="AU341" s="746" t="s">
        <v>28</v>
      </c>
    </row>
    <row r="342" spans="2:65" s="719" customFormat="1" ht="22.5" customHeight="1">
      <c r="B342" s="718"/>
      <c r="C342" s="760">
        <v>134</v>
      </c>
      <c r="D342" s="760" t="s">
        <v>44</v>
      </c>
      <c r="E342" s="761" t="s">
        <v>1319</v>
      </c>
      <c r="F342" s="762" t="s">
        <v>1644</v>
      </c>
      <c r="G342" s="763" t="s">
        <v>76</v>
      </c>
      <c r="H342" s="764">
        <v>180</v>
      </c>
      <c r="I342" s="777"/>
      <c r="J342" s="766">
        <f>ROUND(I342*H342,2)</f>
        <v>0</v>
      </c>
      <c r="K342" s="762"/>
      <c r="L342" s="718"/>
      <c r="M342" s="767"/>
      <c r="N342" s="768" t="s">
        <v>17</v>
      </c>
      <c r="O342" s="769">
        <v>0</v>
      </c>
      <c r="P342" s="769">
        <f>O342*H342</f>
        <v>0</v>
      </c>
      <c r="Q342" s="769">
        <v>0</v>
      </c>
      <c r="R342" s="769">
        <f>Q342*H342</f>
        <v>0</v>
      </c>
      <c r="S342" s="769">
        <v>0</v>
      </c>
      <c r="T342" s="770">
        <f>S342*H342</f>
        <v>0</v>
      </c>
      <c r="AR342" s="746" t="s">
        <v>45</v>
      </c>
      <c r="AT342" s="746" t="s">
        <v>44</v>
      </c>
      <c r="AU342" s="746" t="s">
        <v>28</v>
      </c>
      <c r="AY342" s="746" t="s">
        <v>43</v>
      </c>
      <c r="BE342" s="771">
        <f>IF(N342="základní",J342,0)</f>
        <v>0</v>
      </c>
      <c r="BF342" s="771">
        <f>IF(N342="snížená",J342,0)</f>
        <v>0</v>
      </c>
      <c r="BG342" s="771">
        <f>IF(N342="zákl. přenesená",J342,0)</f>
        <v>0</v>
      </c>
      <c r="BH342" s="771">
        <f>IF(N342="sníž. přenesená",J342,0)</f>
        <v>0</v>
      </c>
      <c r="BI342" s="771">
        <f>IF(N342="nulová",J342,0)</f>
        <v>0</v>
      </c>
      <c r="BJ342" s="746" t="s">
        <v>28</v>
      </c>
      <c r="BK342" s="771">
        <f>ROUND(I342*H342,2)</f>
        <v>0</v>
      </c>
      <c r="BL342" s="746" t="s">
        <v>45</v>
      </c>
      <c r="BM342" s="746" t="s">
        <v>1911</v>
      </c>
    </row>
    <row r="343" spans="2:65" s="719" customFormat="1" ht="27">
      <c r="B343" s="718"/>
      <c r="D343" s="772" t="s">
        <v>1118</v>
      </c>
      <c r="F343" s="773" t="s">
        <v>1912</v>
      </c>
      <c r="I343" s="774"/>
      <c r="L343" s="718"/>
      <c r="M343" s="775"/>
      <c r="N343" s="725"/>
      <c r="O343" s="725"/>
      <c r="P343" s="725"/>
      <c r="Q343" s="725"/>
      <c r="R343" s="725"/>
      <c r="S343" s="725"/>
      <c r="T343" s="776"/>
      <c r="AT343" s="746" t="s">
        <v>1118</v>
      </c>
      <c r="AU343" s="746" t="s">
        <v>28</v>
      </c>
    </row>
    <row r="344" spans="2:65" s="719" customFormat="1" ht="22.5" customHeight="1">
      <c r="B344" s="718"/>
      <c r="C344" s="760">
        <v>135</v>
      </c>
      <c r="D344" s="760" t="s">
        <v>44</v>
      </c>
      <c r="E344" s="761" t="s">
        <v>1322</v>
      </c>
      <c r="F344" s="762" t="s">
        <v>1645</v>
      </c>
      <c r="G344" s="763" t="s">
        <v>76</v>
      </c>
      <c r="H344" s="764">
        <v>450</v>
      </c>
      <c r="I344" s="777"/>
      <c r="J344" s="766">
        <f>ROUND(I344*H344,2)</f>
        <v>0</v>
      </c>
      <c r="K344" s="762"/>
      <c r="L344" s="718"/>
      <c r="M344" s="767"/>
      <c r="N344" s="768" t="s">
        <v>17</v>
      </c>
      <c r="O344" s="769">
        <v>0</v>
      </c>
      <c r="P344" s="769">
        <f>O344*H344</f>
        <v>0</v>
      </c>
      <c r="Q344" s="769">
        <v>0</v>
      </c>
      <c r="R344" s="769">
        <f>Q344*H344</f>
        <v>0</v>
      </c>
      <c r="S344" s="769">
        <v>0</v>
      </c>
      <c r="T344" s="770">
        <f>S344*H344</f>
        <v>0</v>
      </c>
      <c r="AR344" s="746" t="s">
        <v>45</v>
      </c>
      <c r="AT344" s="746" t="s">
        <v>44</v>
      </c>
      <c r="AU344" s="746" t="s">
        <v>28</v>
      </c>
      <c r="AY344" s="746" t="s">
        <v>43</v>
      </c>
      <c r="BE344" s="771">
        <f>IF(N344="základní",J344,0)</f>
        <v>0</v>
      </c>
      <c r="BF344" s="771">
        <f>IF(N344="snížená",J344,0)</f>
        <v>0</v>
      </c>
      <c r="BG344" s="771">
        <f>IF(N344="zákl. přenesená",J344,0)</f>
        <v>0</v>
      </c>
      <c r="BH344" s="771">
        <f>IF(N344="sníž. přenesená",J344,0)</f>
        <v>0</v>
      </c>
      <c r="BI344" s="771">
        <f>IF(N344="nulová",J344,0)</f>
        <v>0</v>
      </c>
      <c r="BJ344" s="746" t="s">
        <v>28</v>
      </c>
      <c r="BK344" s="771">
        <f>ROUND(I344*H344,2)</f>
        <v>0</v>
      </c>
      <c r="BL344" s="746" t="s">
        <v>45</v>
      </c>
      <c r="BM344" s="746" t="s">
        <v>1913</v>
      </c>
    </row>
    <row r="345" spans="2:65" s="719" customFormat="1" ht="27">
      <c r="B345" s="718"/>
      <c r="D345" s="772" t="s">
        <v>1118</v>
      </c>
      <c r="F345" s="773" t="s">
        <v>1910</v>
      </c>
      <c r="I345" s="774"/>
      <c r="L345" s="718"/>
      <c r="M345" s="775"/>
      <c r="N345" s="725"/>
      <c r="O345" s="725"/>
      <c r="P345" s="725"/>
      <c r="Q345" s="725"/>
      <c r="R345" s="725"/>
      <c r="S345" s="725"/>
      <c r="T345" s="776"/>
      <c r="AT345" s="746" t="s">
        <v>1118</v>
      </c>
      <c r="AU345" s="746" t="s">
        <v>28</v>
      </c>
    </row>
    <row r="346" spans="2:65" s="719" customFormat="1" ht="22.5" customHeight="1">
      <c r="B346" s="718"/>
      <c r="C346" s="760">
        <v>136</v>
      </c>
      <c r="D346" s="760" t="s">
        <v>44</v>
      </c>
      <c r="E346" s="761" t="s">
        <v>1325</v>
      </c>
      <c r="F346" s="762" t="s">
        <v>1646</v>
      </c>
      <c r="G346" s="763" t="s">
        <v>76</v>
      </c>
      <c r="H346" s="764">
        <v>450</v>
      </c>
      <c r="I346" s="777"/>
      <c r="J346" s="766">
        <f>ROUND(I346*H346,2)</f>
        <v>0</v>
      </c>
      <c r="K346" s="762"/>
      <c r="L346" s="718"/>
      <c r="M346" s="767"/>
      <c r="N346" s="768" t="s">
        <v>17</v>
      </c>
      <c r="O346" s="769">
        <v>0</v>
      </c>
      <c r="P346" s="769">
        <f>O346*H346</f>
        <v>0</v>
      </c>
      <c r="Q346" s="769">
        <v>0</v>
      </c>
      <c r="R346" s="769">
        <f>Q346*H346</f>
        <v>0</v>
      </c>
      <c r="S346" s="769">
        <v>0</v>
      </c>
      <c r="T346" s="770">
        <f>S346*H346</f>
        <v>0</v>
      </c>
      <c r="AR346" s="746" t="s">
        <v>45</v>
      </c>
      <c r="AT346" s="746" t="s">
        <v>44</v>
      </c>
      <c r="AU346" s="746" t="s">
        <v>28</v>
      </c>
      <c r="AY346" s="746" t="s">
        <v>43</v>
      </c>
      <c r="BE346" s="771">
        <f>IF(N346="základní",J346,0)</f>
        <v>0</v>
      </c>
      <c r="BF346" s="771">
        <f>IF(N346="snížená",J346,0)</f>
        <v>0</v>
      </c>
      <c r="BG346" s="771">
        <f>IF(N346="zákl. přenesená",J346,0)</f>
        <v>0</v>
      </c>
      <c r="BH346" s="771">
        <f>IF(N346="sníž. přenesená",J346,0)</f>
        <v>0</v>
      </c>
      <c r="BI346" s="771">
        <f>IF(N346="nulová",J346,0)</f>
        <v>0</v>
      </c>
      <c r="BJ346" s="746" t="s">
        <v>28</v>
      </c>
      <c r="BK346" s="771">
        <f>ROUND(I346*H346,2)</f>
        <v>0</v>
      </c>
      <c r="BL346" s="746" t="s">
        <v>45</v>
      </c>
      <c r="BM346" s="746" t="s">
        <v>1914</v>
      </c>
    </row>
    <row r="347" spans="2:65" s="719" customFormat="1" ht="27">
      <c r="B347" s="718"/>
      <c r="D347" s="772" t="s">
        <v>1118</v>
      </c>
      <c r="F347" s="773" t="s">
        <v>1912</v>
      </c>
      <c r="I347" s="774"/>
      <c r="L347" s="718"/>
      <c r="M347" s="775"/>
      <c r="N347" s="725"/>
      <c r="O347" s="725"/>
      <c r="P347" s="725"/>
      <c r="Q347" s="725"/>
      <c r="R347" s="725"/>
      <c r="S347" s="725"/>
      <c r="T347" s="776"/>
      <c r="AT347" s="746" t="s">
        <v>1118</v>
      </c>
      <c r="AU347" s="746" t="s">
        <v>28</v>
      </c>
    </row>
    <row r="348" spans="2:65" s="719" customFormat="1" ht="22.5" customHeight="1">
      <c r="B348" s="718"/>
      <c r="C348" s="760">
        <v>137</v>
      </c>
      <c r="D348" s="760" t="s">
        <v>44</v>
      </c>
      <c r="E348" s="761" t="s">
        <v>1328</v>
      </c>
      <c r="F348" s="762" t="s">
        <v>1647</v>
      </c>
      <c r="G348" s="763" t="s">
        <v>76</v>
      </c>
      <c r="H348" s="764">
        <v>200</v>
      </c>
      <c r="I348" s="777"/>
      <c r="J348" s="766">
        <f>ROUND(I348*H348,2)</f>
        <v>0</v>
      </c>
      <c r="K348" s="762"/>
      <c r="L348" s="718"/>
      <c r="M348" s="767"/>
      <c r="N348" s="768" t="s">
        <v>17</v>
      </c>
      <c r="O348" s="769">
        <v>0</v>
      </c>
      <c r="P348" s="769">
        <f>O348*H348</f>
        <v>0</v>
      </c>
      <c r="Q348" s="769">
        <v>0</v>
      </c>
      <c r="R348" s="769">
        <f>Q348*H348</f>
        <v>0</v>
      </c>
      <c r="S348" s="769">
        <v>0</v>
      </c>
      <c r="T348" s="770">
        <f>S348*H348</f>
        <v>0</v>
      </c>
      <c r="AR348" s="746" t="s">
        <v>45</v>
      </c>
      <c r="AT348" s="746" t="s">
        <v>44</v>
      </c>
      <c r="AU348" s="746" t="s">
        <v>28</v>
      </c>
      <c r="AY348" s="746" t="s">
        <v>43</v>
      </c>
      <c r="BE348" s="771">
        <f>IF(N348="základní",J348,0)</f>
        <v>0</v>
      </c>
      <c r="BF348" s="771">
        <f>IF(N348="snížená",J348,0)</f>
        <v>0</v>
      </c>
      <c r="BG348" s="771">
        <f>IF(N348="zákl. přenesená",J348,0)</f>
        <v>0</v>
      </c>
      <c r="BH348" s="771">
        <f>IF(N348="sníž. přenesená",J348,0)</f>
        <v>0</v>
      </c>
      <c r="BI348" s="771">
        <f>IF(N348="nulová",J348,0)</f>
        <v>0</v>
      </c>
      <c r="BJ348" s="746" t="s">
        <v>28</v>
      </c>
      <c r="BK348" s="771">
        <f>ROUND(I348*H348,2)</f>
        <v>0</v>
      </c>
      <c r="BL348" s="746" t="s">
        <v>45</v>
      </c>
      <c r="BM348" s="746" t="s">
        <v>1915</v>
      </c>
    </row>
    <row r="349" spans="2:65" s="719" customFormat="1" ht="27">
      <c r="B349" s="718"/>
      <c r="D349" s="772" t="s">
        <v>1118</v>
      </c>
      <c r="F349" s="773" t="s">
        <v>1910</v>
      </c>
      <c r="I349" s="774"/>
      <c r="L349" s="718"/>
      <c r="M349" s="775"/>
      <c r="N349" s="725"/>
      <c r="O349" s="725"/>
      <c r="P349" s="725"/>
      <c r="Q349" s="725"/>
      <c r="R349" s="725"/>
      <c r="S349" s="725"/>
      <c r="T349" s="776"/>
      <c r="AT349" s="746" t="s">
        <v>1118</v>
      </c>
      <c r="AU349" s="746" t="s">
        <v>28</v>
      </c>
    </row>
    <row r="350" spans="2:65" s="719" customFormat="1" ht="22.5" customHeight="1">
      <c r="B350" s="718"/>
      <c r="C350" s="760">
        <v>138</v>
      </c>
      <c r="D350" s="760" t="s">
        <v>44</v>
      </c>
      <c r="E350" s="761" t="s">
        <v>1648</v>
      </c>
      <c r="F350" s="762" t="s">
        <v>1649</v>
      </c>
      <c r="G350" s="763" t="s">
        <v>76</v>
      </c>
      <c r="H350" s="764">
        <v>200</v>
      </c>
      <c r="I350" s="777"/>
      <c r="J350" s="766">
        <f>ROUND(I350*H350,2)</f>
        <v>0</v>
      </c>
      <c r="K350" s="762"/>
      <c r="L350" s="718"/>
      <c r="M350" s="767"/>
      <c r="N350" s="768" t="s">
        <v>17</v>
      </c>
      <c r="O350" s="769">
        <v>0</v>
      </c>
      <c r="P350" s="769">
        <f>O350*H350</f>
        <v>0</v>
      </c>
      <c r="Q350" s="769">
        <v>0</v>
      </c>
      <c r="R350" s="769">
        <f>Q350*H350</f>
        <v>0</v>
      </c>
      <c r="S350" s="769">
        <v>0</v>
      </c>
      <c r="T350" s="770">
        <f>S350*H350</f>
        <v>0</v>
      </c>
      <c r="AR350" s="746" t="s">
        <v>45</v>
      </c>
      <c r="AT350" s="746" t="s">
        <v>44</v>
      </c>
      <c r="AU350" s="746" t="s">
        <v>28</v>
      </c>
      <c r="AY350" s="746" t="s">
        <v>43</v>
      </c>
      <c r="BE350" s="771">
        <f>IF(N350="základní",J350,0)</f>
        <v>0</v>
      </c>
      <c r="BF350" s="771">
        <f>IF(N350="snížená",J350,0)</f>
        <v>0</v>
      </c>
      <c r="BG350" s="771">
        <f>IF(N350="zákl. přenesená",J350,0)</f>
        <v>0</v>
      </c>
      <c r="BH350" s="771">
        <f>IF(N350="sníž. přenesená",J350,0)</f>
        <v>0</v>
      </c>
      <c r="BI350" s="771">
        <f>IF(N350="nulová",J350,0)</f>
        <v>0</v>
      </c>
      <c r="BJ350" s="746" t="s">
        <v>28</v>
      </c>
      <c r="BK350" s="771">
        <f>ROUND(I350*H350,2)</f>
        <v>0</v>
      </c>
      <c r="BL350" s="746" t="s">
        <v>45</v>
      </c>
      <c r="BM350" s="746" t="s">
        <v>1916</v>
      </c>
    </row>
    <row r="351" spans="2:65" s="719" customFormat="1" ht="27">
      <c r="B351" s="718"/>
      <c r="D351" s="772" t="s">
        <v>1118</v>
      </c>
      <c r="F351" s="773" t="s">
        <v>1912</v>
      </c>
      <c r="I351" s="774"/>
      <c r="L351" s="718"/>
      <c r="M351" s="775"/>
      <c r="N351" s="725"/>
      <c r="O351" s="725"/>
      <c r="P351" s="725"/>
      <c r="Q351" s="725"/>
      <c r="R351" s="725"/>
      <c r="S351" s="725"/>
      <c r="T351" s="776"/>
      <c r="AT351" s="746" t="s">
        <v>1118</v>
      </c>
      <c r="AU351" s="746" t="s">
        <v>28</v>
      </c>
    </row>
    <row r="352" spans="2:65" s="719" customFormat="1" ht="22.5" customHeight="1">
      <c r="B352" s="718"/>
      <c r="C352" s="760">
        <v>139</v>
      </c>
      <c r="D352" s="760" t="s">
        <v>44</v>
      </c>
      <c r="E352" s="761" t="s">
        <v>1650</v>
      </c>
      <c r="F352" s="762" t="s">
        <v>1651</v>
      </c>
      <c r="G352" s="763" t="s">
        <v>76</v>
      </c>
      <c r="H352" s="764">
        <v>975</v>
      </c>
      <c r="I352" s="777"/>
      <c r="J352" s="766">
        <f>ROUND(I352*H352,2)</f>
        <v>0</v>
      </c>
      <c r="K352" s="762"/>
      <c r="L352" s="718"/>
      <c r="M352" s="767"/>
      <c r="N352" s="768" t="s">
        <v>17</v>
      </c>
      <c r="O352" s="769">
        <v>0</v>
      </c>
      <c r="P352" s="769">
        <f>O352*H352</f>
        <v>0</v>
      </c>
      <c r="Q352" s="769">
        <v>0</v>
      </c>
      <c r="R352" s="769">
        <f>Q352*H352</f>
        <v>0</v>
      </c>
      <c r="S352" s="769">
        <v>0</v>
      </c>
      <c r="T352" s="770">
        <f>S352*H352</f>
        <v>0</v>
      </c>
      <c r="AR352" s="746" t="s">
        <v>45</v>
      </c>
      <c r="AT352" s="746" t="s">
        <v>44</v>
      </c>
      <c r="AU352" s="746" t="s">
        <v>28</v>
      </c>
      <c r="AY352" s="746" t="s">
        <v>43</v>
      </c>
      <c r="BE352" s="771">
        <f>IF(N352="základní",J352,0)</f>
        <v>0</v>
      </c>
      <c r="BF352" s="771">
        <f>IF(N352="snížená",J352,0)</f>
        <v>0</v>
      </c>
      <c r="BG352" s="771">
        <f>IF(N352="zákl. přenesená",J352,0)</f>
        <v>0</v>
      </c>
      <c r="BH352" s="771">
        <f>IF(N352="sníž. přenesená",J352,0)</f>
        <v>0</v>
      </c>
      <c r="BI352" s="771">
        <f>IF(N352="nulová",J352,0)</f>
        <v>0</v>
      </c>
      <c r="BJ352" s="746" t="s">
        <v>28</v>
      </c>
      <c r="BK352" s="771">
        <f>ROUND(I352*H352,2)</f>
        <v>0</v>
      </c>
      <c r="BL352" s="746" t="s">
        <v>45</v>
      </c>
      <c r="BM352" s="746" t="s">
        <v>1917</v>
      </c>
    </row>
    <row r="353" spans="2:65" s="719" customFormat="1" ht="27">
      <c r="B353" s="718"/>
      <c r="D353" s="772" t="s">
        <v>1118</v>
      </c>
      <c r="F353" s="773" t="s">
        <v>1910</v>
      </c>
      <c r="I353" s="774"/>
      <c r="L353" s="718"/>
      <c r="M353" s="775"/>
      <c r="N353" s="725"/>
      <c r="O353" s="725"/>
      <c r="P353" s="725"/>
      <c r="Q353" s="725"/>
      <c r="R353" s="725"/>
      <c r="S353" s="725"/>
      <c r="T353" s="776"/>
      <c r="AT353" s="746" t="s">
        <v>1118</v>
      </c>
      <c r="AU353" s="746" t="s">
        <v>28</v>
      </c>
    </row>
    <row r="354" spans="2:65" s="719" customFormat="1" ht="22.5" customHeight="1">
      <c r="B354" s="718"/>
      <c r="C354" s="760">
        <v>140</v>
      </c>
      <c r="D354" s="760" t="s">
        <v>44</v>
      </c>
      <c r="E354" s="761" t="s">
        <v>1652</v>
      </c>
      <c r="F354" s="762" t="s">
        <v>1653</v>
      </c>
      <c r="G354" s="763" t="s">
        <v>76</v>
      </c>
      <c r="H354" s="764">
        <v>975</v>
      </c>
      <c r="I354" s="777"/>
      <c r="J354" s="766">
        <f>ROUND(I354*H354,2)</f>
        <v>0</v>
      </c>
      <c r="K354" s="762"/>
      <c r="L354" s="718"/>
      <c r="M354" s="767"/>
      <c r="N354" s="768" t="s">
        <v>17</v>
      </c>
      <c r="O354" s="769">
        <v>0</v>
      </c>
      <c r="P354" s="769">
        <f>O354*H354</f>
        <v>0</v>
      </c>
      <c r="Q354" s="769">
        <v>0</v>
      </c>
      <c r="R354" s="769">
        <f>Q354*H354</f>
        <v>0</v>
      </c>
      <c r="S354" s="769">
        <v>0</v>
      </c>
      <c r="T354" s="770">
        <f>S354*H354</f>
        <v>0</v>
      </c>
      <c r="AR354" s="746" t="s">
        <v>45</v>
      </c>
      <c r="AT354" s="746" t="s">
        <v>44</v>
      </c>
      <c r="AU354" s="746" t="s">
        <v>28</v>
      </c>
      <c r="AY354" s="746" t="s">
        <v>43</v>
      </c>
      <c r="BE354" s="771">
        <f>IF(N354="základní",J354,0)</f>
        <v>0</v>
      </c>
      <c r="BF354" s="771">
        <f>IF(N354="snížená",J354,0)</f>
        <v>0</v>
      </c>
      <c r="BG354" s="771">
        <f>IF(N354="zákl. přenesená",J354,0)</f>
        <v>0</v>
      </c>
      <c r="BH354" s="771">
        <f>IF(N354="sníž. přenesená",J354,0)</f>
        <v>0</v>
      </c>
      <c r="BI354" s="771">
        <f>IF(N354="nulová",J354,0)</f>
        <v>0</v>
      </c>
      <c r="BJ354" s="746" t="s">
        <v>28</v>
      </c>
      <c r="BK354" s="771">
        <f>ROUND(I354*H354,2)</f>
        <v>0</v>
      </c>
      <c r="BL354" s="746" t="s">
        <v>45</v>
      </c>
      <c r="BM354" s="746" t="s">
        <v>1918</v>
      </c>
    </row>
    <row r="355" spans="2:65" s="719" customFormat="1" ht="27">
      <c r="B355" s="718"/>
      <c r="D355" s="772" t="s">
        <v>1118</v>
      </c>
      <c r="F355" s="773" t="s">
        <v>1912</v>
      </c>
      <c r="I355" s="774"/>
      <c r="L355" s="718"/>
      <c r="M355" s="775"/>
      <c r="N355" s="725"/>
      <c r="O355" s="725"/>
      <c r="P355" s="725"/>
      <c r="Q355" s="725"/>
      <c r="R355" s="725"/>
      <c r="S355" s="725"/>
      <c r="T355" s="776"/>
      <c r="AT355" s="746" t="s">
        <v>1118</v>
      </c>
      <c r="AU355" s="746" t="s">
        <v>28</v>
      </c>
    </row>
    <row r="356" spans="2:65" s="719" customFormat="1" ht="22.5" customHeight="1">
      <c r="B356" s="718"/>
      <c r="C356" s="760">
        <v>141</v>
      </c>
      <c r="D356" s="760" t="s">
        <v>44</v>
      </c>
      <c r="E356" s="761" t="s">
        <v>1654</v>
      </c>
      <c r="F356" s="762" t="s">
        <v>1655</v>
      </c>
      <c r="G356" s="763" t="s">
        <v>76</v>
      </c>
      <c r="H356" s="764">
        <v>50</v>
      </c>
      <c r="I356" s="777"/>
      <c r="J356" s="766">
        <f>ROUND(I356*H356,2)</f>
        <v>0</v>
      </c>
      <c r="K356" s="762"/>
      <c r="L356" s="718"/>
      <c r="M356" s="767"/>
      <c r="N356" s="768" t="s">
        <v>17</v>
      </c>
      <c r="O356" s="769">
        <v>0</v>
      </c>
      <c r="P356" s="769">
        <f>O356*H356</f>
        <v>0</v>
      </c>
      <c r="Q356" s="769">
        <v>0</v>
      </c>
      <c r="R356" s="769">
        <f>Q356*H356</f>
        <v>0</v>
      </c>
      <c r="S356" s="769">
        <v>0</v>
      </c>
      <c r="T356" s="770">
        <f>S356*H356</f>
        <v>0</v>
      </c>
      <c r="AR356" s="746" t="s">
        <v>45</v>
      </c>
      <c r="AT356" s="746" t="s">
        <v>44</v>
      </c>
      <c r="AU356" s="746" t="s">
        <v>28</v>
      </c>
      <c r="AY356" s="746" t="s">
        <v>43</v>
      </c>
      <c r="BE356" s="771">
        <f>IF(N356="základní",J356,0)</f>
        <v>0</v>
      </c>
      <c r="BF356" s="771">
        <f>IF(N356="snížená",J356,0)</f>
        <v>0</v>
      </c>
      <c r="BG356" s="771">
        <f>IF(N356="zákl. přenesená",J356,0)</f>
        <v>0</v>
      </c>
      <c r="BH356" s="771">
        <f>IF(N356="sníž. přenesená",J356,0)</f>
        <v>0</v>
      </c>
      <c r="BI356" s="771">
        <f>IF(N356="nulová",J356,0)</f>
        <v>0</v>
      </c>
      <c r="BJ356" s="746" t="s">
        <v>28</v>
      </c>
      <c r="BK356" s="771">
        <f>ROUND(I356*H356,2)</f>
        <v>0</v>
      </c>
      <c r="BL356" s="746" t="s">
        <v>45</v>
      </c>
      <c r="BM356" s="746" t="s">
        <v>1919</v>
      </c>
    </row>
    <row r="357" spans="2:65" s="719" customFormat="1" ht="27">
      <c r="B357" s="718"/>
      <c r="D357" s="772" t="s">
        <v>1118</v>
      </c>
      <c r="F357" s="773" t="s">
        <v>1910</v>
      </c>
      <c r="I357" s="774"/>
      <c r="L357" s="718"/>
      <c r="M357" s="775"/>
      <c r="N357" s="725"/>
      <c r="O357" s="725"/>
      <c r="P357" s="725"/>
      <c r="Q357" s="725"/>
      <c r="R357" s="725"/>
      <c r="S357" s="725"/>
      <c r="T357" s="776"/>
      <c r="AT357" s="746" t="s">
        <v>1118</v>
      </c>
      <c r="AU357" s="746" t="s">
        <v>28</v>
      </c>
    </row>
    <row r="358" spans="2:65" s="719" customFormat="1" ht="22.5" customHeight="1">
      <c r="B358" s="718"/>
      <c r="C358" s="760">
        <v>142</v>
      </c>
      <c r="D358" s="760" t="s">
        <v>44</v>
      </c>
      <c r="E358" s="761" t="s">
        <v>1656</v>
      </c>
      <c r="F358" s="762" t="s">
        <v>1657</v>
      </c>
      <c r="G358" s="763" t="s">
        <v>76</v>
      </c>
      <c r="H358" s="764">
        <v>50</v>
      </c>
      <c r="I358" s="777"/>
      <c r="J358" s="766">
        <f>ROUND(I358*H358,2)</f>
        <v>0</v>
      </c>
      <c r="K358" s="762"/>
      <c r="L358" s="718"/>
      <c r="M358" s="767"/>
      <c r="N358" s="768" t="s">
        <v>17</v>
      </c>
      <c r="O358" s="769">
        <v>0</v>
      </c>
      <c r="P358" s="769">
        <f>O358*H358</f>
        <v>0</v>
      </c>
      <c r="Q358" s="769">
        <v>0</v>
      </c>
      <c r="R358" s="769">
        <f>Q358*H358</f>
        <v>0</v>
      </c>
      <c r="S358" s="769">
        <v>0</v>
      </c>
      <c r="T358" s="770">
        <f>S358*H358</f>
        <v>0</v>
      </c>
      <c r="AR358" s="746" t="s">
        <v>45</v>
      </c>
      <c r="AT358" s="746" t="s">
        <v>44</v>
      </c>
      <c r="AU358" s="746" t="s">
        <v>28</v>
      </c>
      <c r="AY358" s="746" t="s">
        <v>43</v>
      </c>
      <c r="BE358" s="771">
        <f>IF(N358="základní",J358,0)</f>
        <v>0</v>
      </c>
      <c r="BF358" s="771">
        <f>IF(N358="snížená",J358,0)</f>
        <v>0</v>
      </c>
      <c r="BG358" s="771">
        <f>IF(N358="zákl. přenesená",J358,0)</f>
        <v>0</v>
      </c>
      <c r="BH358" s="771">
        <f>IF(N358="sníž. přenesená",J358,0)</f>
        <v>0</v>
      </c>
      <c r="BI358" s="771">
        <f>IF(N358="nulová",J358,0)</f>
        <v>0</v>
      </c>
      <c r="BJ358" s="746" t="s">
        <v>28</v>
      </c>
      <c r="BK358" s="771">
        <f>ROUND(I358*H358,2)</f>
        <v>0</v>
      </c>
      <c r="BL358" s="746" t="s">
        <v>45</v>
      </c>
      <c r="BM358" s="746" t="s">
        <v>1920</v>
      </c>
    </row>
    <row r="359" spans="2:65" s="719" customFormat="1" ht="27">
      <c r="B359" s="718"/>
      <c r="D359" s="772" t="s">
        <v>1118</v>
      </c>
      <c r="F359" s="773" t="s">
        <v>1912</v>
      </c>
      <c r="I359" s="774"/>
      <c r="L359" s="718"/>
      <c r="M359" s="775"/>
      <c r="N359" s="725"/>
      <c r="O359" s="725"/>
      <c r="P359" s="725"/>
      <c r="Q359" s="725"/>
      <c r="R359" s="725"/>
      <c r="S359" s="725"/>
      <c r="T359" s="776"/>
      <c r="AT359" s="746" t="s">
        <v>1118</v>
      </c>
      <c r="AU359" s="746" t="s">
        <v>28</v>
      </c>
    </row>
    <row r="360" spans="2:65" s="719" customFormat="1" ht="22.5" customHeight="1">
      <c r="B360" s="718"/>
      <c r="C360" s="760">
        <v>143</v>
      </c>
      <c r="D360" s="760" t="s">
        <v>44</v>
      </c>
      <c r="E360" s="761" t="s">
        <v>1658</v>
      </c>
      <c r="F360" s="762" t="s">
        <v>1659</v>
      </c>
      <c r="G360" s="763" t="s">
        <v>76</v>
      </c>
      <c r="H360" s="764">
        <v>10</v>
      </c>
      <c r="I360" s="777"/>
      <c r="J360" s="766">
        <f>ROUND(I360*H360,2)</f>
        <v>0</v>
      </c>
      <c r="K360" s="762"/>
      <c r="L360" s="718"/>
      <c r="M360" s="767"/>
      <c r="N360" s="768" t="s">
        <v>17</v>
      </c>
      <c r="O360" s="769">
        <v>0</v>
      </c>
      <c r="P360" s="769">
        <f>O360*H360</f>
        <v>0</v>
      </c>
      <c r="Q360" s="769">
        <v>0</v>
      </c>
      <c r="R360" s="769">
        <f>Q360*H360</f>
        <v>0</v>
      </c>
      <c r="S360" s="769">
        <v>0</v>
      </c>
      <c r="T360" s="770">
        <f>S360*H360</f>
        <v>0</v>
      </c>
      <c r="AR360" s="746" t="s">
        <v>45</v>
      </c>
      <c r="AT360" s="746" t="s">
        <v>44</v>
      </c>
      <c r="AU360" s="746" t="s">
        <v>28</v>
      </c>
      <c r="AY360" s="746" t="s">
        <v>43</v>
      </c>
      <c r="BE360" s="771">
        <f>IF(N360="základní",J360,0)</f>
        <v>0</v>
      </c>
      <c r="BF360" s="771">
        <f>IF(N360="snížená",J360,0)</f>
        <v>0</v>
      </c>
      <c r="BG360" s="771">
        <f>IF(N360="zákl. přenesená",J360,0)</f>
        <v>0</v>
      </c>
      <c r="BH360" s="771">
        <f>IF(N360="sníž. přenesená",J360,0)</f>
        <v>0</v>
      </c>
      <c r="BI360" s="771">
        <f>IF(N360="nulová",J360,0)</f>
        <v>0</v>
      </c>
      <c r="BJ360" s="746" t="s">
        <v>28</v>
      </c>
      <c r="BK360" s="771">
        <f>ROUND(I360*H360,2)</f>
        <v>0</v>
      </c>
      <c r="BL360" s="746" t="s">
        <v>45</v>
      </c>
      <c r="BM360" s="746" t="s">
        <v>1921</v>
      </c>
    </row>
    <row r="361" spans="2:65" s="719" customFormat="1" ht="27">
      <c r="B361" s="718"/>
      <c r="D361" s="772" t="s">
        <v>1118</v>
      </c>
      <c r="F361" s="773" t="s">
        <v>1910</v>
      </c>
      <c r="I361" s="774"/>
      <c r="L361" s="718"/>
      <c r="M361" s="775"/>
      <c r="N361" s="725"/>
      <c r="O361" s="725"/>
      <c r="P361" s="725"/>
      <c r="Q361" s="725"/>
      <c r="R361" s="725"/>
      <c r="S361" s="725"/>
      <c r="T361" s="776"/>
      <c r="AT361" s="746" t="s">
        <v>1118</v>
      </c>
      <c r="AU361" s="746" t="s">
        <v>28</v>
      </c>
    </row>
    <row r="362" spans="2:65" s="719" customFormat="1" ht="22.5" customHeight="1">
      <c r="B362" s="718"/>
      <c r="C362" s="760">
        <v>144</v>
      </c>
      <c r="D362" s="760" t="s">
        <v>44</v>
      </c>
      <c r="E362" s="761" t="s">
        <v>1660</v>
      </c>
      <c r="F362" s="762" t="s">
        <v>1661</v>
      </c>
      <c r="G362" s="763" t="s">
        <v>76</v>
      </c>
      <c r="H362" s="764">
        <v>10</v>
      </c>
      <c r="I362" s="777"/>
      <c r="J362" s="766">
        <f>ROUND(I362*H362,2)</f>
        <v>0</v>
      </c>
      <c r="K362" s="762"/>
      <c r="L362" s="718"/>
      <c r="M362" s="767"/>
      <c r="N362" s="768" t="s">
        <v>17</v>
      </c>
      <c r="O362" s="769">
        <v>0</v>
      </c>
      <c r="P362" s="769">
        <f>O362*H362</f>
        <v>0</v>
      </c>
      <c r="Q362" s="769">
        <v>0</v>
      </c>
      <c r="R362" s="769">
        <f>Q362*H362</f>
        <v>0</v>
      </c>
      <c r="S362" s="769">
        <v>0</v>
      </c>
      <c r="T362" s="770">
        <f>S362*H362</f>
        <v>0</v>
      </c>
      <c r="AR362" s="746" t="s">
        <v>45</v>
      </c>
      <c r="AT362" s="746" t="s">
        <v>44</v>
      </c>
      <c r="AU362" s="746" t="s">
        <v>28</v>
      </c>
      <c r="AY362" s="746" t="s">
        <v>43</v>
      </c>
      <c r="BE362" s="771">
        <f>IF(N362="základní",J362,0)</f>
        <v>0</v>
      </c>
      <c r="BF362" s="771">
        <f>IF(N362="snížená",J362,0)</f>
        <v>0</v>
      </c>
      <c r="BG362" s="771">
        <f>IF(N362="zákl. přenesená",J362,0)</f>
        <v>0</v>
      </c>
      <c r="BH362" s="771">
        <f>IF(N362="sníž. přenesená",J362,0)</f>
        <v>0</v>
      </c>
      <c r="BI362" s="771">
        <f>IF(N362="nulová",J362,0)</f>
        <v>0</v>
      </c>
      <c r="BJ362" s="746" t="s">
        <v>28</v>
      </c>
      <c r="BK362" s="771">
        <f>ROUND(I362*H362,2)</f>
        <v>0</v>
      </c>
      <c r="BL362" s="746" t="s">
        <v>45</v>
      </c>
      <c r="BM362" s="746" t="s">
        <v>1922</v>
      </c>
    </row>
    <row r="363" spans="2:65" s="719" customFormat="1" ht="27">
      <c r="B363" s="718"/>
      <c r="D363" s="772" t="s">
        <v>1118</v>
      </c>
      <c r="F363" s="773" t="s">
        <v>1912</v>
      </c>
      <c r="I363" s="774"/>
      <c r="L363" s="718"/>
      <c r="M363" s="775"/>
      <c r="N363" s="725"/>
      <c r="O363" s="725"/>
      <c r="P363" s="725"/>
      <c r="Q363" s="725"/>
      <c r="R363" s="725"/>
      <c r="S363" s="725"/>
      <c r="T363" s="776"/>
      <c r="AT363" s="746" t="s">
        <v>1118</v>
      </c>
      <c r="AU363" s="746" t="s">
        <v>28</v>
      </c>
    </row>
    <row r="364" spans="2:65" s="719" customFormat="1" ht="22.5" customHeight="1">
      <c r="B364" s="718"/>
      <c r="C364" s="778">
        <v>145</v>
      </c>
      <c r="D364" s="778" t="s">
        <v>44</v>
      </c>
      <c r="E364" s="779" t="s">
        <v>1923</v>
      </c>
      <c r="F364" s="780" t="s">
        <v>1924</v>
      </c>
      <c r="G364" s="781" t="s">
        <v>76</v>
      </c>
      <c r="H364" s="782">
        <v>-20</v>
      </c>
      <c r="I364" s="785"/>
      <c r="J364" s="784">
        <f>ROUND(I364*H364,2)</f>
        <v>0</v>
      </c>
      <c r="K364" s="762"/>
      <c r="L364" s="718"/>
      <c r="M364" s="767"/>
      <c r="N364" s="768" t="s">
        <v>17</v>
      </c>
      <c r="O364" s="769">
        <v>0</v>
      </c>
      <c r="P364" s="769">
        <f>O364*H364</f>
        <v>0</v>
      </c>
      <c r="Q364" s="769">
        <v>0</v>
      </c>
      <c r="R364" s="769">
        <f>Q364*H364</f>
        <v>0</v>
      </c>
      <c r="S364" s="769">
        <v>0</v>
      </c>
      <c r="T364" s="770">
        <f>S364*H364</f>
        <v>0</v>
      </c>
      <c r="AR364" s="746" t="s">
        <v>45</v>
      </c>
      <c r="AT364" s="746" t="s">
        <v>44</v>
      </c>
      <c r="AU364" s="746" t="s">
        <v>28</v>
      </c>
      <c r="AY364" s="746" t="s">
        <v>43</v>
      </c>
      <c r="BE364" s="771">
        <f>IF(N364="základní",J364,0)</f>
        <v>0</v>
      </c>
      <c r="BF364" s="771">
        <f>IF(N364="snížená",J364,0)</f>
        <v>0</v>
      </c>
      <c r="BG364" s="771">
        <f>IF(N364="zákl. přenesená",J364,0)</f>
        <v>0</v>
      </c>
      <c r="BH364" s="771">
        <f>IF(N364="sníž. přenesená",J364,0)</f>
        <v>0</v>
      </c>
      <c r="BI364" s="771">
        <f>IF(N364="nulová",J364,0)</f>
        <v>0</v>
      </c>
      <c r="BJ364" s="746" t="s">
        <v>28</v>
      </c>
      <c r="BK364" s="771">
        <f>ROUND(I364*H364,2)</f>
        <v>0</v>
      </c>
      <c r="BL364" s="746" t="s">
        <v>45</v>
      </c>
      <c r="BM364" s="746" t="s">
        <v>1921</v>
      </c>
    </row>
    <row r="365" spans="2:65" s="719" customFormat="1" ht="27">
      <c r="B365" s="718"/>
      <c r="D365" s="772" t="s">
        <v>1118</v>
      </c>
      <c r="F365" s="773" t="s">
        <v>1910</v>
      </c>
      <c r="I365" s="774"/>
      <c r="L365" s="718"/>
      <c r="M365" s="775"/>
      <c r="N365" s="725"/>
      <c r="O365" s="725"/>
      <c r="P365" s="725"/>
      <c r="Q365" s="725"/>
      <c r="R365" s="725"/>
      <c r="S365" s="725"/>
      <c r="T365" s="776"/>
      <c r="AT365" s="746" t="s">
        <v>1118</v>
      </c>
      <c r="AU365" s="746" t="s">
        <v>28</v>
      </c>
    </row>
    <row r="366" spans="2:65" s="719" customFormat="1" ht="22.5" customHeight="1">
      <c r="B366" s="718"/>
      <c r="C366" s="778">
        <v>146</v>
      </c>
      <c r="D366" s="778" t="s">
        <v>44</v>
      </c>
      <c r="E366" s="779" t="s">
        <v>1925</v>
      </c>
      <c r="F366" s="780" t="s">
        <v>1926</v>
      </c>
      <c r="G366" s="781" t="s">
        <v>76</v>
      </c>
      <c r="H366" s="782">
        <v>-20</v>
      </c>
      <c r="I366" s="785"/>
      <c r="J366" s="784">
        <f>ROUND(I366*H366,2)</f>
        <v>0</v>
      </c>
      <c r="K366" s="762"/>
      <c r="L366" s="718"/>
      <c r="M366" s="767"/>
      <c r="N366" s="768" t="s">
        <v>17</v>
      </c>
      <c r="O366" s="769">
        <v>0</v>
      </c>
      <c r="P366" s="769">
        <f>O366*H366</f>
        <v>0</v>
      </c>
      <c r="Q366" s="769">
        <v>0</v>
      </c>
      <c r="R366" s="769">
        <f>Q366*H366</f>
        <v>0</v>
      </c>
      <c r="S366" s="769">
        <v>0</v>
      </c>
      <c r="T366" s="770">
        <f>S366*H366</f>
        <v>0</v>
      </c>
      <c r="AR366" s="746" t="s">
        <v>45</v>
      </c>
      <c r="AT366" s="746" t="s">
        <v>44</v>
      </c>
      <c r="AU366" s="746" t="s">
        <v>28</v>
      </c>
      <c r="AY366" s="746" t="s">
        <v>43</v>
      </c>
      <c r="BE366" s="771">
        <f>IF(N366="základní",J366,0)</f>
        <v>0</v>
      </c>
      <c r="BF366" s="771">
        <f>IF(N366="snížená",J366,0)</f>
        <v>0</v>
      </c>
      <c r="BG366" s="771">
        <f>IF(N366="zákl. přenesená",J366,0)</f>
        <v>0</v>
      </c>
      <c r="BH366" s="771">
        <f>IF(N366="sníž. přenesená",J366,0)</f>
        <v>0</v>
      </c>
      <c r="BI366" s="771">
        <f>IF(N366="nulová",J366,0)</f>
        <v>0</v>
      </c>
      <c r="BJ366" s="746" t="s">
        <v>28</v>
      </c>
      <c r="BK366" s="771">
        <f>ROUND(I366*H366,2)</f>
        <v>0</v>
      </c>
      <c r="BL366" s="746" t="s">
        <v>45</v>
      </c>
      <c r="BM366" s="746" t="s">
        <v>1922</v>
      </c>
    </row>
    <row r="367" spans="2:65" s="719" customFormat="1" ht="27">
      <c r="B367" s="718"/>
      <c r="D367" s="772" t="s">
        <v>1118</v>
      </c>
      <c r="F367" s="773" t="s">
        <v>1912</v>
      </c>
      <c r="I367" s="774"/>
      <c r="L367" s="718"/>
      <c r="M367" s="775"/>
      <c r="N367" s="725"/>
      <c r="O367" s="725"/>
      <c r="P367" s="725"/>
      <c r="Q367" s="725"/>
      <c r="R367" s="725"/>
      <c r="S367" s="725"/>
      <c r="T367" s="776"/>
      <c r="AT367" s="746" t="s">
        <v>1118</v>
      </c>
      <c r="AU367" s="746" t="s">
        <v>28</v>
      </c>
    </row>
    <row r="368" spans="2:65" s="719" customFormat="1" ht="22.5" customHeight="1">
      <c r="B368" s="718"/>
      <c r="C368" s="778">
        <v>147</v>
      </c>
      <c r="D368" s="778" t="s">
        <v>44</v>
      </c>
      <c r="E368" s="779" t="s">
        <v>1927</v>
      </c>
      <c r="F368" s="780" t="s">
        <v>1928</v>
      </c>
      <c r="G368" s="781" t="s">
        <v>76</v>
      </c>
      <c r="H368" s="782">
        <v>-48</v>
      </c>
      <c r="I368" s="785"/>
      <c r="J368" s="784">
        <f>ROUND(I368*H368,2)</f>
        <v>0</v>
      </c>
      <c r="K368" s="762"/>
      <c r="L368" s="718"/>
      <c r="M368" s="767"/>
      <c r="N368" s="768" t="s">
        <v>17</v>
      </c>
      <c r="O368" s="769">
        <v>0</v>
      </c>
      <c r="P368" s="769">
        <f>O368*H368</f>
        <v>0</v>
      </c>
      <c r="Q368" s="769">
        <v>0</v>
      </c>
      <c r="R368" s="769">
        <f>Q368*H368</f>
        <v>0</v>
      </c>
      <c r="S368" s="769">
        <v>0</v>
      </c>
      <c r="T368" s="770">
        <f>S368*H368</f>
        <v>0</v>
      </c>
      <c r="AR368" s="746" t="s">
        <v>45</v>
      </c>
      <c r="AT368" s="746" t="s">
        <v>44</v>
      </c>
      <c r="AU368" s="746" t="s">
        <v>28</v>
      </c>
      <c r="AY368" s="746" t="s">
        <v>43</v>
      </c>
      <c r="BE368" s="771">
        <f>IF(N368="základní",J368,0)</f>
        <v>0</v>
      </c>
      <c r="BF368" s="771">
        <f>IF(N368="snížená",J368,0)</f>
        <v>0</v>
      </c>
      <c r="BG368" s="771">
        <f>IF(N368="zákl. přenesená",J368,0)</f>
        <v>0</v>
      </c>
      <c r="BH368" s="771">
        <f>IF(N368="sníž. přenesená",J368,0)</f>
        <v>0</v>
      </c>
      <c r="BI368" s="771">
        <f>IF(N368="nulová",J368,0)</f>
        <v>0</v>
      </c>
      <c r="BJ368" s="746" t="s">
        <v>28</v>
      </c>
      <c r="BK368" s="771">
        <f>ROUND(I368*H368,2)</f>
        <v>0</v>
      </c>
      <c r="BL368" s="746" t="s">
        <v>45</v>
      </c>
      <c r="BM368" s="746" t="s">
        <v>1921</v>
      </c>
    </row>
    <row r="369" spans="2:65" s="719" customFormat="1" ht="27">
      <c r="B369" s="718"/>
      <c r="D369" s="772" t="s">
        <v>1118</v>
      </c>
      <c r="F369" s="773" t="s">
        <v>1910</v>
      </c>
      <c r="I369" s="774"/>
      <c r="L369" s="718"/>
      <c r="M369" s="775"/>
      <c r="N369" s="725"/>
      <c r="O369" s="725"/>
      <c r="P369" s="725"/>
      <c r="Q369" s="725"/>
      <c r="R369" s="725"/>
      <c r="S369" s="725"/>
      <c r="T369" s="776"/>
      <c r="AT369" s="746" t="s">
        <v>1118</v>
      </c>
      <c r="AU369" s="746" t="s">
        <v>28</v>
      </c>
    </row>
    <row r="370" spans="2:65" s="719" customFormat="1" ht="22.5" customHeight="1">
      <c r="B370" s="718"/>
      <c r="C370" s="778">
        <v>148</v>
      </c>
      <c r="D370" s="778" t="s">
        <v>44</v>
      </c>
      <c r="E370" s="779" t="s">
        <v>1929</v>
      </c>
      <c r="F370" s="780" t="s">
        <v>1930</v>
      </c>
      <c r="G370" s="781" t="s">
        <v>76</v>
      </c>
      <c r="H370" s="782">
        <v>-48</v>
      </c>
      <c r="I370" s="785"/>
      <c r="J370" s="784">
        <f>ROUND(I370*H370,2)</f>
        <v>0</v>
      </c>
      <c r="K370" s="762"/>
      <c r="L370" s="718"/>
      <c r="M370" s="767"/>
      <c r="N370" s="768" t="s">
        <v>17</v>
      </c>
      <c r="O370" s="769">
        <v>0</v>
      </c>
      <c r="P370" s="769">
        <f>O370*H370</f>
        <v>0</v>
      </c>
      <c r="Q370" s="769">
        <v>0</v>
      </c>
      <c r="R370" s="769">
        <f>Q370*H370</f>
        <v>0</v>
      </c>
      <c r="S370" s="769">
        <v>0</v>
      </c>
      <c r="T370" s="770">
        <f>S370*H370</f>
        <v>0</v>
      </c>
      <c r="AR370" s="746" t="s">
        <v>45</v>
      </c>
      <c r="AT370" s="746" t="s">
        <v>44</v>
      </c>
      <c r="AU370" s="746" t="s">
        <v>28</v>
      </c>
      <c r="AY370" s="746" t="s">
        <v>43</v>
      </c>
      <c r="BE370" s="771">
        <f>IF(N370="základní",J370,0)</f>
        <v>0</v>
      </c>
      <c r="BF370" s="771">
        <f>IF(N370="snížená",J370,0)</f>
        <v>0</v>
      </c>
      <c r="BG370" s="771">
        <f>IF(N370="zákl. přenesená",J370,0)</f>
        <v>0</v>
      </c>
      <c r="BH370" s="771">
        <f>IF(N370="sníž. přenesená",J370,0)</f>
        <v>0</v>
      </c>
      <c r="BI370" s="771">
        <f>IF(N370="nulová",J370,0)</f>
        <v>0</v>
      </c>
      <c r="BJ370" s="746" t="s">
        <v>28</v>
      </c>
      <c r="BK370" s="771">
        <f>ROUND(I370*H370,2)</f>
        <v>0</v>
      </c>
      <c r="BL370" s="746" t="s">
        <v>45</v>
      </c>
      <c r="BM370" s="746" t="s">
        <v>1922</v>
      </c>
    </row>
    <row r="371" spans="2:65" s="719" customFormat="1" ht="27">
      <c r="B371" s="718"/>
      <c r="D371" s="772" t="s">
        <v>1118</v>
      </c>
      <c r="F371" s="773" t="s">
        <v>1912</v>
      </c>
      <c r="I371" s="774"/>
      <c r="L371" s="718"/>
      <c r="M371" s="775"/>
      <c r="N371" s="725"/>
      <c r="O371" s="725"/>
      <c r="P371" s="725"/>
      <c r="Q371" s="725"/>
      <c r="R371" s="725"/>
      <c r="S371" s="725"/>
      <c r="T371" s="776"/>
      <c r="AT371" s="746" t="s">
        <v>1118</v>
      </c>
      <c r="AU371" s="746" t="s">
        <v>28</v>
      </c>
    </row>
    <row r="372" spans="2:65" s="719" customFormat="1" ht="22.5" customHeight="1">
      <c r="B372" s="718"/>
      <c r="C372" s="760">
        <v>149</v>
      </c>
      <c r="D372" s="760" t="s">
        <v>44</v>
      </c>
      <c r="E372" s="761" t="s">
        <v>1662</v>
      </c>
      <c r="F372" s="762" t="s">
        <v>1663</v>
      </c>
      <c r="G372" s="763" t="s">
        <v>76</v>
      </c>
      <c r="H372" s="764">
        <v>57</v>
      </c>
      <c r="I372" s="777"/>
      <c r="J372" s="766">
        <f>ROUND(I372*H372,2)</f>
        <v>0</v>
      </c>
      <c r="K372" s="762"/>
      <c r="L372" s="718"/>
      <c r="M372" s="767"/>
      <c r="N372" s="768" t="s">
        <v>17</v>
      </c>
      <c r="O372" s="769">
        <v>0</v>
      </c>
      <c r="P372" s="769">
        <f>O372*H372</f>
        <v>0</v>
      </c>
      <c r="Q372" s="769">
        <v>0</v>
      </c>
      <c r="R372" s="769">
        <f>Q372*H372</f>
        <v>0</v>
      </c>
      <c r="S372" s="769">
        <v>0</v>
      </c>
      <c r="T372" s="770">
        <f>S372*H372</f>
        <v>0</v>
      </c>
      <c r="AR372" s="746" t="s">
        <v>45</v>
      </c>
      <c r="AT372" s="746" t="s">
        <v>44</v>
      </c>
      <c r="AU372" s="746" t="s">
        <v>28</v>
      </c>
      <c r="AY372" s="746" t="s">
        <v>43</v>
      </c>
      <c r="BE372" s="771">
        <f>IF(N372="základní",J372,0)</f>
        <v>0</v>
      </c>
      <c r="BF372" s="771">
        <f>IF(N372="snížená",J372,0)</f>
        <v>0</v>
      </c>
      <c r="BG372" s="771">
        <f>IF(N372="zákl. přenesená",J372,0)</f>
        <v>0</v>
      </c>
      <c r="BH372" s="771">
        <f>IF(N372="sníž. přenesená",J372,0)</f>
        <v>0</v>
      </c>
      <c r="BI372" s="771">
        <f>IF(N372="nulová",J372,0)</f>
        <v>0</v>
      </c>
      <c r="BJ372" s="746" t="s">
        <v>28</v>
      </c>
      <c r="BK372" s="771">
        <f>ROUND(I372*H372,2)</f>
        <v>0</v>
      </c>
      <c r="BL372" s="746" t="s">
        <v>45</v>
      </c>
      <c r="BM372" s="746" t="s">
        <v>1921</v>
      </c>
    </row>
    <row r="373" spans="2:65" s="719" customFormat="1" ht="27">
      <c r="B373" s="718"/>
      <c r="D373" s="772" t="s">
        <v>1118</v>
      </c>
      <c r="F373" s="773" t="s">
        <v>1910</v>
      </c>
      <c r="I373" s="774"/>
      <c r="L373" s="718"/>
      <c r="M373" s="775"/>
      <c r="N373" s="725"/>
      <c r="O373" s="725"/>
      <c r="P373" s="725"/>
      <c r="Q373" s="725"/>
      <c r="R373" s="725"/>
      <c r="S373" s="725"/>
      <c r="T373" s="776"/>
      <c r="AT373" s="746" t="s">
        <v>1118</v>
      </c>
      <c r="AU373" s="746" t="s">
        <v>28</v>
      </c>
    </row>
    <row r="374" spans="2:65" s="719" customFormat="1" ht="22.5" customHeight="1">
      <c r="B374" s="718"/>
      <c r="C374" s="760">
        <v>150</v>
      </c>
      <c r="D374" s="760" t="s">
        <v>44</v>
      </c>
      <c r="E374" s="761" t="s">
        <v>1664</v>
      </c>
      <c r="F374" s="762" t="s">
        <v>1665</v>
      </c>
      <c r="G374" s="763" t="s">
        <v>76</v>
      </c>
      <c r="H374" s="764">
        <v>57</v>
      </c>
      <c r="I374" s="777"/>
      <c r="J374" s="766">
        <f>ROUND(I374*H374,2)</f>
        <v>0</v>
      </c>
      <c r="K374" s="762"/>
      <c r="L374" s="718"/>
      <c r="M374" s="767"/>
      <c r="N374" s="768" t="s">
        <v>17</v>
      </c>
      <c r="O374" s="769">
        <v>0</v>
      </c>
      <c r="P374" s="769">
        <f>O374*H374</f>
        <v>0</v>
      </c>
      <c r="Q374" s="769">
        <v>0</v>
      </c>
      <c r="R374" s="769">
        <f>Q374*H374</f>
        <v>0</v>
      </c>
      <c r="S374" s="769">
        <v>0</v>
      </c>
      <c r="T374" s="770">
        <f>S374*H374</f>
        <v>0</v>
      </c>
      <c r="AR374" s="746" t="s">
        <v>45</v>
      </c>
      <c r="AT374" s="746" t="s">
        <v>44</v>
      </c>
      <c r="AU374" s="746" t="s">
        <v>28</v>
      </c>
      <c r="AY374" s="746" t="s">
        <v>43</v>
      </c>
      <c r="BE374" s="771">
        <f>IF(N374="základní",J374,0)</f>
        <v>0</v>
      </c>
      <c r="BF374" s="771">
        <f>IF(N374="snížená",J374,0)</f>
        <v>0</v>
      </c>
      <c r="BG374" s="771">
        <f>IF(N374="zákl. přenesená",J374,0)</f>
        <v>0</v>
      </c>
      <c r="BH374" s="771">
        <f>IF(N374="sníž. přenesená",J374,0)</f>
        <v>0</v>
      </c>
      <c r="BI374" s="771">
        <f>IF(N374="nulová",J374,0)</f>
        <v>0</v>
      </c>
      <c r="BJ374" s="746" t="s">
        <v>28</v>
      </c>
      <c r="BK374" s="771">
        <f>ROUND(I374*H374,2)</f>
        <v>0</v>
      </c>
      <c r="BL374" s="746" t="s">
        <v>45</v>
      </c>
      <c r="BM374" s="746" t="s">
        <v>1922</v>
      </c>
    </row>
    <row r="375" spans="2:65" s="719" customFormat="1" ht="27">
      <c r="B375" s="718"/>
      <c r="D375" s="772" t="s">
        <v>1118</v>
      </c>
      <c r="F375" s="773" t="s">
        <v>1912</v>
      </c>
      <c r="I375" s="774"/>
      <c r="L375" s="718"/>
      <c r="M375" s="775"/>
      <c r="N375" s="725"/>
      <c r="O375" s="725"/>
      <c r="P375" s="725"/>
      <c r="Q375" s="725"/>
      <c r="R375" s="725"/>
      <c r="S375" s="725"/>
      <c r="T375" s="776"/>
      <c r="AT375" s="746" t="s">
        <v>1118</v>
      </c>
      <c r="AU375" s="746" t="s">
        <v>28</v>
      </c>
    </row>
    <row r="376" spans="2:65" s="719" customFormat="1" ht="22.5" customHeight="1">
      <c r="B376" s="718"/>
      <c r="C376" s="760">
        <v>151</v>
      </c>
      <c r="D376" s="760" t="s">
        <v>44</v>
      </c>
      <c r="E376" s="761" t="s">
        <v>1666</v>
      </c>
      <c r="F376" s="762" t="s">
        <v>1667</v>
      </c>
      <c r="G376" s="763" t="s">
        <v>76</v>
      </c>
      <c r="H376" s="764">
        <v>55</v>
      </c>
      <c r="I376" s="777"/>
      <c r="J376" s="766">
        <f>ROUND(I376*H376,2)</f>
        <v>0</v>
      </c>
      <c r="K376" s="762"/>
      <c r="L376" s="718"/>
      <c r="M376" s="767"/>
      <c r="N376" s="768" t="s">
        <v>17</v>
      </c>
      <c r="O376" s="769">
        <v>0</v>
      </c>
      <c r="P376" s="769">
        <f>O376*H376</f>
        <v>0</v>
      </c>
      <c r="Q376" s="769">
        <v>0</v>
      </c>
      <c r="R376" s="769">
        <f>Q376*H376</f>
        <v>0</v>
      </c>
      <c r="S376" s="769">
        <v>0</v>
      </c>
      <c r="T376" s="770">
        <f>S376*H376</f>
        <v>0</v>
      </c>
      <c r="AR376" s="746" t="s">
        <v>45</v>
      </c>
      <c r="AT376" s="746" t="s">
        <v>44</v>
      </c>
      <c r="AU376" s="746" t="s">
        <v>28</v>
      </c>
      <c r="AY376" s="746" t="s">
        <v>43</v>
      </c>
      <c r="BE376" s="771">
        <f>IF(N376="základní",J376,0)</f>
        <v>0</v>
      </c>
      <c r="BF376" s="771">
        <f>IF(N376="snížená",J376,0)</f>
        <v>0</v>
      </c>
      <c r="BG376" s="771">
        <f>IF(N376="zákl. přenesená",J376,0)</f>
        <v>0</v>
      </c>
      <c r="BH376" s="771">
        <f>IF(N376="sníž. přenesená",J376,0)</f>
        <v>0</v>
      </c>
      <c r="BI376" s="771">
        <f>IF(N376="nulová",J376,0)</f>
        <v>0</v>
      </c>
      <c r="BJ376" s="746" t="s">
        <v>28</v>
      </c>
      <c r="BK376" s="771">
        <f>ROUND(I376*H376,2)</f>
        <v>0</v>
      </c>
      <c r="BL376" s="746" t="s">
        <v>45</v>
      </c>
      <c r="BM376" s="746" t="s">
        <v>1931</v>
      </c>
    </row>
    <row r="377" spans="2:65" s="719" customFormat="1" ht="27">
      <c r="B377" s="718"/>
      <c r="D377" s="772" t="s">
        <v>1118</v>
      </c>
      <c r="F377" s="773" t="s">
        <v>1910</v>
      </c>
      <c r="I377" s="774"/>
      <c r="L377" s="718"/>
      <c r="M377" s="775"/>
      <c r="N377" s="725"/>
      <c r="O377" s="725"/>
      <c r="P377" s="725"/>
      <c r="Q377" s="725"/>
      <c r="R377" s="725"/>
      <c r="S377" s="725"/>
      <c r="T377" s="776"/>
      <c r="AT377" s="746" t="s">
        <v>1118</v>
      </c>
      <c r="AU377" s="746" t="s">
        <v>28</v>
      </c>
    </row>
    <row r="378" spans="2:65" s="719" customFormat="1" ht="22.5" customHeight="1">
      <c r="B378" s="718"/>
      <c r="C378" s="760">
        <v>152</v>
      </c>
      <c r="D378" s="760" t="s">
        <v>44</v>
      </c>
      <c r="E378" s="761" t="s">
        <v>1668</v>
      </c>
      <c r="F378" s="762" t="s">
        <v>1669</v>
      </c>
      <c r="G378" s="763" t="s">
        <v>76</v>
      </c>
      <c r="H378" s="764">
        <v>55</v>
      </c>
      <c r="I378" s="777"/>
      <c r="J378" s="766">
        <f>ROUND(I378*H378,2)</f>
        <v>0</v>
      </c>
      <c r="K378" s="762"/>
      <c r="L378" s="718"/>
      <c r="M378" s="767"/>
      <c r="N378" s="768" t="s">
        <v>17</v>
      </c>
      <c r="O378" s="769">
        <v>0</v>
      </c>
      <c r="P378" s="769">
        <f>O378*H378</f>
        <v>0</v>
      </c>
      <c r="Q378" s="769">
        <v>0</v>
      </c>
      <c r="R378" s="769">
        <f>Q378*H378</f>
        <v>0</v>
      </c>
      <c r="S378" s="769">
        <v>0</v>
      </c>
      <c r="T378" s="770">
        <f>S378*H378</f>
        <v>0</v>
      </c>
      <c r="AR378" s="746" t="s">
        <v>45</v>
      </c>
      <c r="AT378" s="746" t="s">
        <v>44</v>
      </c>
      <c r="AU378" s="746" t="s">
        <v>28</v>
      </c>
      <c r="AY378" s="746" t="s">
        <v>43</v>
      </c>
      <c r="BE378" s="771">
        <f>IF(N378="základní",J378,0)</f>
        <v>0</v>
      </c>
      <c r="BF378" s="771">
        <f>IF(N378="snížená",J378,0)</f>
        <v>0</v>
      </c>
      <c r="BG378" s="771">
        <f>IF(N378="zákl. přenesená",J378,0)</f>
        <v>0</v>
      </c>
      <c r="BH378" s="771">
        <f>IF(N378="sníž. přenesená",J378,0)</f>
        <v>0</v>
      </c>
      <c r="BI378" s="771">
        <f>IF(N378="nulová",J378,0)</f>
        <v>0</v>
      </c>
      <c r="BJ378" s="746" t="s">
        <v>28</v>
      </c>
      <c r="BK378" s="771">
        <f>ROUND(I378*H378,2)</f>
        <v>0</v>
      </c>
      <c r="BL378" s="746" t="s">
        <v>45</v>
      </c>
      <c r="BM378" s="746" t="s">
        <v>1932</v>
      </c>
    </row>
    <row r="379" spans="2:65" s="719" customFormat="1" ht="27">
      <c r="B379" s="718"/>
      <c r="D379" s="772" t="s">
        <v>1118</v>
      </c>
      <c r="F379" s="773" t="s">
        <v>1912</v>
      </c>
      <c r="I379" s="774"/>
      <c r="L379" s="718"/>
      <c r="M379" s="775"/>
      <c r="N379" s="725"/>
      <c r="O379" s="725"/>
      <c r="P379" s="725"/>
      <c r="Q379" s="725"/>
      <c r="R379" s="725"/>
      <c r="S379" s="725"/>
      <c r="T379" s="776"/>
      <c r="AT379" s="746" t="s">
        <v>1118</v>
      </c>
      <c r="AU379" s="746" t="s">
        <v>28</v>
      </c>
    </row>
    <row r="380" spans="2:65" s="719" customFormat="1" ht="22.5" customHeight="1">
      <c r="B380" s="718"/>
      <c r="C380" s="760">
        <v>153</v>
      </c>
      <c r="D380" s="760" t="s">
        <v>44</v>
      </c>
      <c r="E380" s="761" t="s">
        <v>1670</v>
      </c>
      <c r="F380" s="762" t="s">
        <v>1671</v>
      </c>
      <c r="G380" s="763" t="s">
        <v>76</v>
      </c>
      <c r="H380" s="764">
        <v>240</v>
      </c>
      <c r="I380" s="777"/>
      <c r="J380" s="766">
        <f>ROUND(I380*H380,2)</f>
        <v>0</v>
      </c>
      <c r="K380" s="762"/>
      <c r="L380" s="718"/>
      <c r="M380" s="767"/>
      <c r="N380" s="768" t="s">
        <v>17</v>
      </c>
      <c r="O380" s="769">
        <v>0</v>
      </c>
      <c r="P380" s="769">
        <f>O380*H380</f>
        <v>0</v>
      </c>
      <c r="Q380" s="769">
        <v>0</v>
      </c>
      <c r="R380" s="769">
        <f>Q380*H380</f>
        <v>0</v>
      </c>
      <c r="S380" s="769">
        <v>0</v>
      </c>
      <c r="T380" s="770">
        <f>S380*H380</f>
        <v>0</v>
      </c>
      <c r="AR380" s="746" t="s">
        <v>45</v>
      </c>
      <c r="AT380" s="746" t="s">
        <v>44</v>
      </c>
      <c r="AU380" s="746" t="s">
        <v>28</v>
      </c>
      <c r="AY380" s="746" t="s">
        <v>43</v>
      </c>
      <c r="BE380" s="771">
        <f>IF(N380="základní",J380,0)</f>
        <v>0</v>
      </c>
      <c r="BF380" s="771">
        <f>IF(N380="snížená",J380,0)</f>
        <v>0</v>
      </c>
      <c r="BG380" s="771">
        <f>IF(N380="zákl. přenesená",J380,0)</f>
        <v>0</v>
      </c>
      <c r="BH380" s="771">
        <f>IF(N380="sníž. přenesená",J380,0)</f>
        <v>0</v>
      </c>
      <c r="BI380" s="771">
        <f>IF(N380="nulová",J380,0)</f>
        <v>0</v>
      </c>
      <c r="BJ380" s="746" t="s">
        <v>28</v>
      </c>
      <c r="BK380" s="771">
        <f>ROUND(I380*H380,2)</f>
        <v>0</v>
      </c>
      <c r="BL380" s="746" t="s">
        <v>45</v>
      </c>
      <c r="BM380" s="746" t="s">
        <v>1933</v>
      </c>
    </row>
    <row r="381" spans="2:65" s="719" customFormat="1" ht="27">
      <c r="B381" s="718"/>
      <c r="D381" s="772" t="s">
        <v>1118</v>
      </c>
      <c r="F381" s="773" t="s">
        <v>1910</v>
      </c>
      <c r="I381" s="774"/>
      <c r="L381" s="718"/>
      <c r="M381" s="775"/>
      <c r="N381" s="725"/>
      <c r="O381" s="725"/>
      <c r="P381" s="725"/>
      <c r="Q381" s="725"/>
      <c r="R381" s="725"/>
      <c r="S381" s="725"/>
      <c r="T381" s="776"/>
      <c r="AT381" s="746" t="s">
        <v>1118</v>
      </c>
      <c r="AU381" s="746" t="s">
        <v>28</v>
      </c>
    </row>
    <row r="382" spans="2:65" s="719" customFormat="1" ht="22.5" customHeight="1">
      <c r="B382" s="718"/>
      <c r="C382" s="760">
        <v>154</v>
      </c>
      <c r="D382" s="760" t="s">
        <v>44</v>
      </c>
      <c r="E382" s="761" t="s">
        <v>1672</v>
      </c>
      <c r="F382" s="762" t="s">
        <v>1673</v>
      </c>
      <c r="G382" s="763" t="s">
        <v>76</v>
      </c>
      <c r="H382" s="764">
        <v>240</v>
      </c>
      <c r="I382" s="777"/>
      <c r="J382" s="766">
        <f>ROUND(I382*H382,2)</f>
        <v>0</v>
      </c>
      <c r="K382" s="762"/>
      <c r="L382" s="718"/>
      <c r="M382" s="767"/>
      <c r="N382" s="768" t="s">
        <v>17</v>
      </c>
      <c r="O382" s="769">
        <v>0</v>
      </c>
      <c r="P382" s="769">
        <f>O382*H382</f>
        <v>0</v>
      </c>
      <c r="Q382" s="769">
        <v>0</v>
      </c>
      <c r="R382" s="769">
        <f>Q382*H382</f>
        <v>0</v>
      </c>
      <c r="S382" s="769">
        <v>0</v>
      </c>
      <c r="T382" s="770">
        <f>S382*H382</f>
        <v>0</v>
      </c>
      <c r="AR382" s="746" t="s">
        <v>45</v>
      </c>
      <c r="AT382" s="746" t="s">
        <v>44</v>
      </c>
      <c r="AU382" s="746" t="s">
        <v>28</v>
      </c>
      <c r="AY382" s="746" t="s">
        <v>43</v>
      </c>
      <c r="BE382" s="771">
        <f>IF(N382="základní",J382,0)</f>
        <v>0</v>
      </c>
      <c r="BF382" s="771">
        <f>IF(N382="snížená",J382,0)</f>
        <v>0</v>
      </c>
      <c r="BG382" s="771">
        <f>IF(N382="zákl. přenesená",J382,0)</f>
        <v>0</v>
      </c>
      <c r="BH382" s="771">
        <f>IF(N382="sníž. přenesená",J382,0)</f>
        <v>0</v>
      </c>
      <c r="BI382" s="771">
        <f>IF(N382="nulová",J382,0)</f>
        <v>0</v>
      </c>
      <c r="BJ382" s="746" t="s">
        <v>28</v>
      </c>
      <c r="BK382" s="771">
        <f>ROUND(I382*H382,2)</f>
        <v>0</v>
      </c>
      <c r="BL382" s="746" t="s">
        <v>45</v>
      </c>
      <c r="BM382" s="746" t="s">
        <v>1934</v>
      </c>
    </row>
    <row r="383" spans="2:65" s="719" customFormat="1" ht="27">
      <c r="B383" s="718"/>
      <c r="D383" s="772" t="s">
        <v>1118</v>
      </c>
      <c r="F383" s="773" t="s">
        <v>1912</v>
      </c>
      <c r="I383" s="774"/>
      <c r="L383" s="718"/>
      <c r="M383" s="775"/>
      <c r="N383" s="725"/>
      <c r="O383" s="725"/>
      <c r="P383" s="725"/>
      <c r="Q383" s="725"/>
      <c r="R383" s="725"/>
      <c r="S383" s="725"/>
      <c r="T383" s="776"/>
      <c r="AT383" s="746" t="s">
        <v>1118</v>
      </c>
      <c r="AU383" s="746" t="s">
        <v>28</v>
      </c>
    </row>
    <row r="384" spans="2:65" s="719" customFormat="1" ht="22.5" customHeight="1">
      <c r="B384" s="718"/>
      <c r="C384" s="760">
        <v>155</v>
      </c>
      <c r="D384" s="760" t="s">
        <v>44</v>
      </c>
      <c r="E384" s="761" t="s">
        <v>1674</v>
      </c>
      <c r="F384" s="762" t="s">
        <v>1675</v>
      </c>
      <c r="G384" s="763" t="s">
        <v>76</v>
      </c>
      <c r="H384" s="764">
        <v>55</v>
      </c>
      <c r="I384" s="777"/>
      <c r="J384" s="766">
        <f>ROUND(I384*H384,2)</f>
        <v>0</v>
      </c>
      <c r="K384" s="762"/>
      <c r="L384" s="718"/>
      <c r="M384" s="767"/>
      <c r="N384" s="768" t="s">
        <v>17</v>
      </c>
      <c r="O384" s="769">
        <v>0</v>
      </c>
      <c r="P384" s="769">
        <f>O384*H384</f>
        <v>0</v>
      </c>
      <c r="Q384" s="769">
        <v>0</v>
      </c>
      <c r="R384" s="769">
        <f>Q384*H384</f>
        <v>0</v>
      </c>
      <c r="S384" s="769">
        <v>0</v>
      </c>
      <c r="T384" s="770">
        <f>S384*H384</f>
        <v>0</v>
      </c>
      <c r="AR384" s="746" t="s">
        <v>45</v>
      </c>
      <c r="AT384" s="746" t="s">
        <v>44</v>
      </c>
      <c r="AU384" s="746" t="s">
        <v>28</v>
      </c>
      <c r="AY384" s="746" t="s">
        <v>43</v>
      </c>
      <c r="BE384" s="771">
        <f>IF(N384="základní",J384,0)</f>
        <v>0</v>
      </c>
      <c r="BF384" s="771">
        <f>IF(N384="snížená",J384,0)</f>
        <v>0</v>
      </c>
      <c r="BG384" s="771">
        <f>IF(N384="zákl. přenesená",J384,0)</f>
        <v>0</v>
      </c>
      <c r="BH384" s="771">
        <f>IF(N384="sníž. přenesená",J384,0)</f>
        <v>0</v>
      </c>
      <c r="BI384" s="771">
        <f>IF(N384="nulová",J384,0)</f>
        <v>0</v>
      </c>
      <c r="BJ384" s="746" t="s">
        <v>28</v>
      </c>
      <c r="BK384" s="771">
        <f>ROUND(I384*H384,2)</f>
        <v>0</v>
      </c>
      <c r="BL384" s="746" t="s">
        <v>45</v>
      </c>
      <c r="BM384" s="746" t="s">
        <v>1935</v>
      </c>
    </row>
    <row r="385" spans="2:65" s="719" customFormat="1" ht="27">
      <c r="B385" s="718"/>
      <c r="D385" s="772" t="s">
        <v>1118</v>
      </c>
      <c r="F385" s="773" t="s">
        <v>1910</v>
      </c>
      <c r="I385" s="774"/>
      <c r="L385" s="718"/>
      <c r="M385" s="775"/>
      <c r="N385" s="725"/>
      <c r="O385" s="725"/>
      <c r="P385" s="725"/>
      <c r="Q385" s="725"/>
      <c r="R385" s="725"/>
      <c r="S385" s="725"/>
      <c r="T385" s="776"/>
      <c r="AT385" s="746" t="s">
        <v>1118</v>
      </c>
      <c r="AU385" s="746" t="s">
        <v>28</v>
      </c>
    </row>
    <row r="386" spans="2:65" s="719" customFormat="1" ht="22.5" customHeight="1">
      <c r="B386" s="718"/>
      <c r="C386" s="760">
        <v>156</v>
      </c>
      <c r="D386" s="760" t="s">
        <v>44</v>
      </c>
      <c r="E386" s="761" t="s">
        <v>1676</v>
      </c>
      <c r="F386" s="762" t="s">
        <v>1677</v>
      </c>
      <c r="G386" s="763" t="s">
        <v>76</v>
      </c>
      <c r="H386" s="764">
        <v>55</v>
      </c>
      <c r="I386" s="777"/>
      <c r="J386" s="766">
        <f>ROUND(I386*H386,2)</f>
        <v>0</v>
      </c>
      <c r="K386" s="762"/>
      <c r="L386" s="718"/>
      <c r="M386" s="767"/>
      <c r="N386" s="768" t="s">
        <v>17</v>
      </c>
      <c r="O386" s="769">
        <v>0</v>
      </c>
      <c r="P386" s="769">
        <f>O386*H386</f>
        <v>0</v>
      </c>
      <c r="Q386" s="769">
        <v>0</v>
      </c>
      <c r="R386" s="769">
        <f>Q386*H386</f>
        <v>0</v>
      </c>
      <c r="S386" s="769">
        <v>0</v>
      </c>
      <c r="T386" s="770">
        <f>S386*H386</f>
        <v>0</v>
      </c>
      <c r="AR386" s="746" t="s">
        <v>45</v>
      </c>
      <c r="AT386" s="746" t="s">
        <v>44</v>
      </c>
      <c r="AU386" s="746" t="s">
        <v>28</v>
      </c>
      <c r="AY386" s="746" t="s">
        <v>43</v>
      </c>
      <c r="BE386" s="771">
        <f>IF(N386="základní",J386,0)</f>
        <v>0</v>
      </c>
      <c r="BF386" s="771">
        <f>IF(N386="snížená",J386,0)</f>
        <v>0</v>
      </c>
      <c r="BG386" s="771">
        <f>IF(N386="zákl. přenesená",J386,0)</f>
        <v>0</v>
      </c>
      <c r="BH386" s="771">
        <f>IF(N386="sníž. přenesená",J386,0)</f>
        <v>0</v>
      </c>
      <c r="BI386" s="771">
        <f>IF(N386="nulová",J386,0)</f>
        <v>0</v>
      </c>
      <c r="BJ386" s="746" t="s">
        <v>28</v>
      </c>
      <c r="BK386" s="771">
        <f>ROUND(I386*H386,2)</f>
        <v>0</v>
      </c>
      <c r="BL386" s="746" t="s">
        <v>45</v>
      </c>
      <c r="BM386" s="746" t="s">
        <v>1936</v>
      </c>
    </row>
    <row r="387" spans="2:65" s="719" customFormat="1" ht="27">
      <c r="B387" s="718"/>
      <c r="D387" s="790" t="s">
        <v>1118</v>
      </c>
      <c r="F387" s="791" t="s">
        <v>1912</v>
      </c>
      <c r="I387" s="774"/>
      <c r="L387" s="718"/>
      <c r="M387" s="775"/>
      <c r="N387" s="725"/>
      <c r="O387" s="725"/>
      <c r="P387" s="725"/>
      <c r="Q387" s="725"/>
      <c r="R387" s="725"/>
      <c r="S387" s="725"/>
      <c r="T387" s="776"/>
      <c r="AT387" s="746" t="s">
        <v>1118</v>
      </c>
      <c r="AU387" s="746" t="s">
        <v>28</v>
      </c>
    </row>
    <row r="388" spans="2:65" s="719" customFormat="1" ht="22.5" customHeight="1">
      <c r="B388" s="718"/>
      <c r="C388" s="760">
        <v>157</v>
      </c>
      <c r="D388" s="760" t="s">
        <v>44</v>
      </c>
      <c r="E388" s="761" t="s">
        <v>1678</v>
      </c>
      <c r="F388" s="762" t="s">
        <v>1679</v>
      </c>
      <c r="G388" s="763" t="s">
        <v>76</v>
      </c>
      <c r="H388" s="764">
        <v>60</v>
      </c>
      <c r="I388" s="777"/>
      <c r="J388" s="766">
        <f>ROUND(I388*H388,2)</f>
        <v>0</v>
      </c>
      <c r="K388" s="762"/>
      <c r="L388" s="718"/>
      <c r="M388" s="767"/>
      <c r="N388" s="768" t="s">
        <v>17</v>
      </c>
      <c r="O388" s="769">
        <v>0</v>
      </c>
      <c r="P388" s="769">
        <f>O388*H388</f>
        <v>0</v>
      </c>
      <c r="Q388" s="769">
        <v>0</v>
      </c>
      <c r="R388" s="769">
        <f>Q388*H388</f>
        <v>0</v>
      </c>
      <c r="S388" s="769">
        <v>0</v>
      </c>
      <c r="T388" s="770">
        <f>S388*H388</f>
        <v>0</v>
      </c>
      <c r="AR388" s="746" t="s">
        <v>45</v>
      </c>
      <c r="AT388" s="746" t="s">
        <v>44</v>
      </c>
      <c r="AU388" s="746" t="s">
        <v>28</v>
      </c>
      <c r="AY388" s="746" t="s">
        <v>43</v>
      </c>
      <c r="BE388" s="771">
        <f>IF(N388="základní",J388,0)</f>
        <v>0</v>
      </c>
      <c r="BF388" s="771">
        <f>IF(N388="snížená",J388,0)</f>
        <v>0</v>
      </c>
      <c r="BG388" s="771">
        <f>IF(N388="zákl. přenesená",J388,0)</f>
        <v>0</v>
      </c>
      <c r="BH388" s="771">
        <f>IF(N388="sníž. přenesená",J388,0)</f>
        <v>0</v>
      </c>
      <c r="BI388" s="771">
        <f>IF(N388="nulová",J388,0)</f>
        <v>0</v>
      </c>
      <c r="BJ388" s="746" t="s">
        <v>28</v>
      </c>
      <c r="BK388" s="771">
        <f>ROUND(I388*H388,2)</f>
        <v>0</v>
      </c>
      <c r="BL388" s="746" t="s">
        <v>45</v>
      </c>
      <c r="BM388" s="746" t="s">
        <v>1917</v>
      </c>
    </row>
    <row r="389" spans="2:65" s="719" customFormat="1" ht="27">
      <c r="B389" s="718"/>
      <c r="D389" s="772" t="s">
        <v>1118</v>
      </c>
      <c r="F389" s="773" t="s">
        <v>1910</v>
      </c>
      <c r="I389" s="774"/>
      <c r="L389" s="718"/>
      <c r="M389" s="775"/>
      <c r="N389" s="725"/>
      <c r="O389" s="725"/>
      <c r="P389" s="725"/>
      <c r="Q389" s="725"/>
      <c r="R389" s="725"/>
      <c r="S389" s="725"/>
      <c r="T389" s="776"/>
      <c r="AT389" s="746" t="s">
        <v>1118</v>
      </c>
      <c r="AU389" s="746" t="s">
        <v>28</v>
      </c>
    </row>
    <row r="390" spans="2:65" s="719" customFormat="1" ht="22.5" customHeight="1">
      <c r="B390" s="718"/>
      <c r="C390" s="760">
        <v>158</v>
      </c>
      <c r="D390" s="760" t="s">
        <v>44</v>
      </c>
      <c r="E390" s="761" t="s">
        <v>1680</v>
      </c>
      <c r="F390" s="762" t="s">
        <v>1681</v>
      </c>
      <c r="G390" s="763" t="s">
        <v>76</v>
      </c>
      <c r="H390" s="764">
        <v>60</v>
      </c>
      <c r="I390" s="777"/>
      <c r="J390" s="766">
        <f>ROUND(I390*H390,2)</f>
        <v>0</v>
      </c>
      <c r="K390" s="762"/>
      <c r="L390" s="718"/>
      <c r="M390" s="767"/>
      <c r="N390" s="768" t="s">
        <v>17</v>
      </c>
      <c r="O390" s="769">
        <v>0</v>
      </c>
      <c r="P390" s="769">
        <f>O390*H390</f>
        <v>0</v>
      </c>
      <c r="Q390" s="769">
        <v>0</v>
      </c>
      <c r="R390" s="769">
        <f>Q390*H390</f>
        <v>0</v>
      </c>
      <c r="S390" s="769">
        <v>0</v>
      </c>
      <c r="T390" s="770">
        <f>S390*H390</f>
        <v>0</v>
      </c>
      <c r="AR390" s="746" t="s">
        <v>45</v>
      </c>
      <c r="AT390" s="746" t="s">
        <v>44</v>
      </c>
      <c r="AU390" s="746" t="s">
        <v>28</v>
      </c>
      <c r="AY390" s="746" t="s">
        <v>43</v>
      </c>
      <c r="BE390" s="771">
        <f>IF(N390="základní",J390,0)</f>
        <v>0</v>
      </c>
      <c r="BF390" s="771">
        <f>IF(N390="snížená",J390,0)</f>
        <v>0</v>
      </c>
      <c r="BG390" s="771">
        <f>IF(N390="zákl. přenesená",J390,0)</f>
        <v>0</v>
      </c>
      <c r="BH390" s="771">
        <f>IF(N390="sníž. přenesená",J390,0)</f>
        <v>0</v>
      </c>
      <c r="BI390" s="771">
        <f>IF(N390="nulová",J390,0)</f>
        <v>0</v>
      </c>
      <c r="BJ390" s="746" t="s">
        <v>28</v>
      </c>
      <c r="BK390" s="771">
        <f>ROUND(I390*H390,2)</f>
        <v>0</v>
      </c>
      <c r="BL390" s="746" t="s">
        <v>45</v>
      </c>
      <c r="BM390" s="746" t="s">
        <v>1918</v>
      </c>
    </row>
    <row r="391" spans="2:65" s="719" customFormat="1" ht="27">
      <c r="B391" s="718"/>
      <c r="D391" s="772" t="s">
        <v>1118</v>
      </c>
      <c r="F391" s="773" t="s">
        <v>1912</v>
      </c>
      <c r="I391" s="774"/>
      <c r="L391" s="718"/>
      <c r="M391" s="775"/>
      <c r="N391" s="725"/>
      <c r="O391" s="725"/>
      <c r="P391" s="725"/>
      <c r="Q391" s="725"/>
      <c r="R391" s="725"/>
      <c r="S391" s="725"/>
      <c r="T391" s="776"/>
      <c r="AT391" s="746" t="s">
        <v>1118</v>
      </c>
      <c r="AU391" s="746" t="s">
        <v>28</v>
      </c>
    </row>
    <row r="392" spans="2:65" s="749" customFormat="1" ht="37.35" customHeight="1">
      <c r="B392" s="748"/>
      <c r="D392" s="750" t="s">
        <v>26</v>
      </c>
      <c r="E392" s="751" t="s">
        <v>47</v>
      </c>
      <c r="F392" s="751" t="s">
        <v>1682</v>
      </c>
      <c r="I392" s="786"/>
      <c r="J392" s="752">
        <f>SUM(J393:J449)</f>
        <v>0</v>
      </c>
      <c r="L392" s="748"/>
      <c r="M392" s="753"/>
      <c r="N392" s="754"/>
      <c r="O392" s="754"/>
      <c r="P392" s="755">
        <f>SUM(P393:P448)</f>
        <v>0</v>
      </c>
      <c r="Q392" s="754"/>
      <c r="R392" s="755">
        <f>SUM(R393:R448)</f>
        <v>0</v>
      </c>
      <c r="S392" s="754"/>
      <c r="T392" s="756">
        <f>SUM(T393:T448)</f>
        <v>0</v>
      </c>
      <c r="AR392" s="757" t="s">
        <v>28</v>
      </c>
      <c r="AT392" s="758" t="s">
        <v>26</v>
      </c>
      <c r="AU392" s="758" t="s">
        <v>27</v>
      </c>
      <c r="AY392" s="757" t="s">
        <v>43</v>
      </c>
      <c r="BK392" s="759">
        <f>SUM(BK393:BK448)</f>
        <v>0</v>
      </c>
    </row>
    <row r="393" spans="2:65" s="719" customFormat="1" ht="31.5" customHeight="1">
      <c r="B393" s="718"/>
      <c r="C393" s="760">
        <v>159</v>
      </c>
      <c r="D393" s="760" t="s">
        <v>44</v>
      </c>
      <c r="E393" s="761" t="s">
        <v>1332</v>
      </c>
      <c r="F393" s="762" t="s">
        <v>1683</v>
      </c>
      <c r="G393" s="763" t="s">
        <v>143</v>
      </c>
      <c r="H393" s="764">
        <v>5</v>
      </c>
      <c r="I393" s="777"/>
      <c r="J393" s="766">
        <f>ROUND(I393*H393,2)</f>
        <v>0</v>
      </c>
      <c r="K393" s="762"/>
      <c r="L393" s="718"/>
      <c r="M393" s="767"/>
      <c r="N393" s="768" t="s">
        <v>17</v>
      </c>
      <c r="O393" s="769">
        <v>0</v>
      </c>
      <c r="P393" s="769">
        <f>O393*H393</f>
        <v>0</v>
      </c>
      <c r="Q393" s="769">
        <v>0</v>
      </c>
      <c r="R393" s="769">
        <f>Q393*H393</f>
        <v>0</v>
      </c>
      <c r="S393" s="769">
        <v>0</v>
      </c>
      <c r="T393" s="770">
        <f>S393*H393</f>
        <v>0</v>
      </c>
      <c r="AR393" s="746" t="s">
        <v>45</v>
      </c>
      <c r="AT393" s="746" t="s">
        <v>44</v>
      </c>
      <c r="AU393" s="746" t="s">
        <v>28</v>
      </c>
      <c r="AY393" s="746" t="s">
        <v>43</v>
      </c>
      <c r="BE393" s="771">
        <f>IF(N393="základní",J393,0)</f>
        <v>0</v>
      </c>
      <c r="BF393" s="771">
        <f>IF(N393="snížená",J393,0)</f>
        <v>0</v>
      </c>
      <c r="BG393" s="771">
        <f>IF(N393="zákl. přenesená",J393,0)</f>
        <v>0</v>
      </c>
      <c r="BH393" s="771">
        <f>IF(N393="sníž. přenesená",J393,0)</f>
        <v>0</v>
      </c>
      <c r="BI393" s="771">
        <f>IF(N393="nulová",J393,0)</f>
        <v>0</v>
      </c>
      <c r="BJ393" s="746" t="s">
        <v>28</v>
      </c>
      <c r="BK393" s="771">
        <f>ROUND(I393*H393,2)</f>
        <v>0</v>
      </c>
      <c r="BL393" s="746" t="s">
        <v>45</v>
      </c>
      <c r="BM393" s="746" t="s">
        <v>1937</v>
      </c>
    </row>
    <row r="394" spans="2:65" s="719" customFormat="1" ht="27">
      <c r="B394" s="718"/>
      <c r="D394" s="772" t="s">
        <v>1118</v>
      </c>
      <c r="F394" s="773" t="s">
        <v>1938</v>
      </c>
      <c r="I394" s="774"/>
      <c r="L394" s="718"/>
      <c r="M394" s="775"/>
      <c r="N394" s="725"/>
      <c r="O394" s="725"/>
      <c r="P394" s="725"/>
      <c r="Q394" s="725"/>
      <c r="R394" s="725"/>
      <c r="S394" s="725"/>
      <c r="T394" s="776"/>
      <c r="AT394" s="746" t="s">
        <v>1118</v>
      </c>
      <c r="AU394" s="746" t="s">
        <v>28</v>
      </c>
    </row>
    <row r="395" spans="2:65" s="719" customFormat="1" ht="31.5" customHeight="1">
      <c r="B395" s="718"/>
      <c r="C395" s="760">
        <v>160</v>
      </c>
      <c r="D395" s="760" t="s">
        <v>44</v>
      </c>
      <c r="E395" s="761" t="s">
        <v>1334</v>
      </c>
      <c r="F395" s="762" t="s">
        <v>1684</v>
      </c>
      <c r="G395" s="763" t="s">
        <v>143</v>
      </c>
      <c r="H395" s="764">
        <v>5</v>
      </c>
      <c r="I395" s="777"/>
      <c r="J395" s="766">
        <f>ROUND(I395*H395,2)</f>
        <v>0</v>
      </c>
      <c r="K395" s="762"/>
      <c r="L395" s="718"/>
      <c r="M395" s="767"/>
      <c r="N395" s="768" t="s">
        <v>17</v>
      </c>
      <c r="O395" s="769">
        <v>0</v>
      </c>
      <c r="P395" s="769">
        <f>O395*H395</f>
        <v>0</v>
      </c>
      <c r="Q395" s="769">
        <v>0</v>
      </c>
      <c r="R395" s="769">
        <f>Q395*H395</f>
        <v>0</v>
      </c>
      <c r="S395" s="769">
        <v>0</v>
      </c>
      <c r="T395" s="770">
        <f>S395*H395</f>
        <v>0</v>
      </c>
      <c r="AR395" s="746" t="s">
        <v>45</v>
      </c>
      <c r="AT395" s="746" t="s">
        <v>44</v>
      </c>
      <c r="AU395" s="746" t="s">
        <v>28</v>
      </c>
      <c r="AY395" s="746" t="s">
        <v>43</v>
      </c>
      <c r="BE395" s="771">
        <f>IF(N395="základní",J395,0)</f>
        <v>0</v>
      </c>
      <c r="BF395" s="771">
        <f>IF(N395="snížená",J395,0)</f>
        <v>0</v>
      </c>
      <c r="BG395" s="771">
        <f>IF(N395="zákl. přenesená",J395,0)</f>
        <v>0</v>
      </c>
      <c r="BH395" s="771">
        <f>IF(N395="sníž. přenesená",J395,0)</f>
        <v>0</v>
      </c>
      <c r="BI395" s="771">
        <f>IF(N395="nulová",J395,0)</f>
        <v>0</v>
      </c>
      <c r="BJ395" s="746" t="s">
        <v>28</v>
      </c>
      <c r="BK395" s="771">
        <f>ROUND(I395*H395,2)</f>
        <v>0</v>
      </c>
      <c r="BL395" s="746" t="s">
        <v>45</v>
      </c>
      <c r="BM395" s="746" t="s">
        <v>1939</v>
      </c>
    </row>
    <row r="396" spans="2:65" s="719" customFormat="1" ht="27">
      <c r="B396" s="718"/>
      <c r="D396" s="772" t="s">
        <v>1118</v>
      </c>
      <c r="F396" s="773" t="s">
        <v>1940</v>
      </c>
      <c r="I396" s="774"/>
      <c r="L396" s="718"/>
      <c r="M396" s="775"/>
      <c r="N396" s="725"/>
      <c r="O396" s="725"/>
      <c r="P396" s="725"/>
      <c r="Q396" s="725"/>
      <c r="R396" s="725"/>
      <c r="S396" s="725"/>
      <c r="T396" s="776"/>
      <c r="AT396" s="746" t="s">
        <v>1118</v>
      </c>
      <c r="AU396" s="746" t="s">
        <v>28</v>
      </c>
    </row>
    <row r="397" spans="2:65" s="719" customFormat="1" ht="22.5" customHeight="1">
      <c r="B397" s="718"/>
      <c r="C397" s="760">
        <v>161</v>
      </c>
      <c r="D397" s="760" t="s">
        <v>44</v>
      </c>
      <c r="E397" s="761" t="s">
        <v>1336</v>
      </c>
      <c r="F397" s="762" t="s">
        <v>1685</v>
      </c>
      <c r="G397" s="763" t="s">
        <v>143</v>
      </c>
      <c r="H397" s="764">
        <v>10</v>
      </c>
      <c r="I397" s="777"/>
      <c r="J397" s="766">
        <f>ROUND(I397*H397,2)</f>
        <v>0</v>
      </c>
      <c r="K397" s="762"/>
      <c r="L397" s="718"/>
      <c r="M397" s="767"/>
      <c r="N397" s="768" t="s">
        <v>17</v>
      </c>
      <c r="O397" s="769">
        <v>0</v>
      </c>
      <c r="P397" s="769">
        <f>O397*H397</f>
        <v>0</v>
      </c>
      <c r="Q397" s="769">
        <v>0</v>
      </c>
      <c r="R397" s="769">
        <f>Q397*H397</f>
        <v>0</v>
      </c>
      <c r="S397" s="769">
        <v>0</v>
      </c>
      <c r="T397" s="770">
        <f>S397*H397</f>
        <v>0</v>
      </c>
      <c r="AR397" s="746" t="s">
        <v>45</v>
      </c>
      <c r="AT397" s="746" t="s">
        <v>44</v>
      </c>
      <c r="AU397" s="746" t="s">
        <v>28</v>
      </c>
      <c r="AY397" s="746" t="s">
        <v>43</v>
      </c>
      <c r="BE397" s="771">
        <f>IF(N397="základní",J397,0)</f>
        <v>0</v>
      </c>
      <c r="BF397" s="771">
        <f>IF(N397="snížená",J397,0)</f>
        <v>0</v>
      </c>
      <c r="BG397" s="771">
        <f>IF(N397="zákl. přenesená",J397,0)</f>
        <v>0</v>
      </c>
      <c r="BH397" s="771">
        <f>IF(N397="sníž. přenesená",J397,0)</f>
        <v>0</v>
      </c>
      <c r="BI397" s="771">
        <f>IF(N397="nulová",J397,0)</f>
        <v>0</v>
      </c>
      <c r="BJ397" s="746" t="s">
        <v>28</v>
      </c>
      <c r="BK397" s="771">
        <f>ROUND(I397*H397,2)</f>
        <v>0</v>
      </c>
      <c r="BL397" s="746" t="s">
        <v>45</v>
      </c>
      <c r="BM397" s="746" t="s">
        <v>1941</v>
      </c>
    </row>
    <row r="398" spans="2:65" s="719" customFormat="1" ht="27">
      <c r="B398" s="718"/>
      <c r="D398" s="772" t="s">
        <v>1118</v>
      </c>
      <c r="F398" s="773" t="s">
        <v>1938</v>
      </c>
      <c r="I398" s="774"/>
      <c r="L398" s="718"/>
      <c r="M398" s="775"/>
      <c r="N398" s="725"/>
      <c r="O398" s="725"/>
      <c r="P398" s="725"/>
      <c r="Q398" s="725"/>
      <c r="R398" s="725"/>
      <c r="S398" s="725"/>
      <c r="T398" s="776"/>
      <c r="AT398" s="746" t="s">
        <v>1118</v>
      </c>
      <c r="AU398" s="746" t="s">
        <v>28</v>
      </c>
    </row>
    <row r="399" spans="2:65" s="719" customFormat="1" ht="22.5" customHeight="1">
      <c r="B399" s="718"/>
      <c r="C399" s="760">
        <v>162</v>
      </c>
      <c r="D399" s="760" t="s">
        <v>44</v>
      </c>
      <c r="E399" s="761" t="s">
        <v>1338</v>
      </c>
      <c r="F399" s="762" t="s">
        <v>1686</v>
      </c>
      <c r="G399" s="763" t="s">
        <v>143</v>
      </c>
      <c r="H399" s="764">
        <v>10</v>
      </c>
      <c r="I399" s="777"/>
      <c r="J399" s="766">
        <f>ROUND(I399*H399,2)</f>
        <v>0</v>
      </c>
      <c r="K399" s="762"/>
      <c r="L399" s="718"/>
      <c r="M399" s="767"/>
      <c r="N399" s="768" t="s">
        <v>17</v>
      </c>
      <c r="O399" s="769">
        <v>0</v>
      </c>
      <c r="P399" s="769">
        <f>O399*H399</f>
        <v>0</v>
      </c>
      <c r="Q399" s="769">
        <v>0</v>
      </c>
      <c r="R399" s="769">
        <f>Q399*H399</f>
        <v>0</v>
      </c>
      <c r="S399" s="769">
        <v>0</v>
      </c>
      <c r="T399" s="770">
        <f>S399*H399</f>
        <v>0</v>
      </c>
      <c r="AR399" s="746" t="s">
        <v>45</v>
      </c>
      <c r="AT399" s="746" t="s">
        <v>44</v>
      </c>
      <c r="AU399" s="746" t="s">
        <v>28</v>
      </c>
      <c r="AY399" s="746" t="s">
        <v>43</v>
      </c>
      <c r="BE399" s="771">
        <f>IF(N399="základní",J399,0)</f>
        <v>0</v>
      </c>
      <c r="BF399" s="771">
        <f>IF(N399="snížená",J399,0)</f>
        <v>0</v>
      </c>
      <c r="BG399" s="771">
        <f>IF(N399="zákl. přenesená",J399,0)</f>
        <v>0</v>
      </c>
      <c r="BH399" s="771">
        <f>IF(N399="sníž. přenesená",J399,0)</f>
        <v>0</v>
      </c>
      <c r="BI399" s="771">
        <f>IF(N399="nulová",J399,0)</f>
        <v>0</v>
      </c>
      <c r="BJ399" s="746" t="s">
        <v>28</v>
      </c>
      <c r="BK399" s="771">
        <f>ROUND(I399*H399,2)</f>
        <v>0</v>
      </c>
      <c r="BL399" s="746" t="s">
        <v>45</v>
      </c>
      <c r="BM399" s="746" t="s">
        <v>1942</v>
      </c>
    </row>
    <row r="400" spans="2:65" s="719" customFormat="1" ht="27">
      <c r="B400" s="718"/>
      <c r="D400" s="772" t="s">
        <v>1118</v>
      </c>
      <c r="F400" s="773" t="s">
        <v>1940</v>
      </c>
      <c r="I400" s="774"/>
      <c r="L400" s="718"/>
      <c r="M400" s="775"/>
      <c r="N400" s="725"/>
      <c r="O400" s="725"/>
      <c r="P400" s="725"/>
      <c r="Q400" s="725"/>
      <c r="R400" s="725"/>
      <c r="S400" s="725"/>
      <c r="T400" s="776"/>
      <c r="AT400" s="746" t="s">
        <v>1118</v>
      </c>
      <c r="AU400" s="746" t="s">
        <v>28</v>
      </c>
    </row>
    <row r="401" spans="2:65" s="719" customFormat="1" ht="22.5" customHeight="1">
      <c r="B401" s="718"/>
      <c r="C401" s="760">
        <v>163</v>
      </c>
      <c r="D401" s="760" t="s">
        <v>44</v>
      </c>
      <c r="E401" s="761" t="s">
        <v>1340</v>
      </c>
      <c r="F401" s="762" t="s">
        <v>1687</v>
      </c>
      <c r="G401" s="763" t="s">
        <v>143</v>
      </c>
      <c r="H401" s="764">
        <v>10</v>
      </c>
      <c r="I401" s="777"/>
      <c r="J401" s="766">
        <f>ROUND(I401*H401,2)</f>
        <v>0</v>
      </c>
      <c r="K401" s="762"/>
      <c r="L401" s="718"/>
      <c r="M401" s="767"/>
      <c r="N401" s="768" t="s">
        <v>17</v>
      </c>
      <c r="O401" s="769">
        <v>0</v>
      </c>
      <c r="P401" s="769">
        <f>O401*H401</f>
        <v>0</v>
      </c>
      <c r="Q401" s="769">
        <v>0</v>
      </c>
      <c r="R401" s="769">
        <f>Q401*H401</f>
        <v>0</v>
      </c>
      <c r="S401" s="769">
        <v>0</v>
      </c>
      <c r="T401" s="770">
        <f>S401*H401</f>
        <v>0</v>
      </c>
      <c r="AR401" s="746" t="s">
        <v>45</v>
      </c>
      <c r="AT401" s="746" t="s">
        <v>44</v>
      </c>
      <c r="AU401" s="746" t="s">
        <v>28</v>
      </c>
      <c r="AY401" s="746" t="s">
        <v>43</v>
      </c>
      <c r="BE401" s="771">
        <f>IF(N401="základní",J401,0)</f>
        <v>0</v>
      </c>
      <c r="BF401" s="771">
        <f>IF(N401="snížená",J401,0)</f>
        <v>0</v>
      </c>
      <c r="BG401" s="771">
        <f>IF(N401="zákl. přenesená",J401,0)</f>
        <v>0</v>
      </c>
      <c r="BH401" s="771">
        <f>IF(N401="sníž. přenesená",J401,0)</f>
        <v>0</v>
      </c>
      <c r="BI401" s="771">
        <f>IF(N401="nulová",J401,0)</f>
        <v>0</v>
      </c>
      <c r="BJ401" s="746" t="s">
        <v>28</v>
      </c>
      <c r="BK401" s="771">
        <f>ROUND(I401*H401,2)</f>
        <v>0</v>
      </c>
      <c r="BL401" s="746" t="s">
        <v>45</v>
      </c>
      <c r="BM401" s="746" t="s">
        <v>1943</v>
      </c>
    </row>
    <row r="402" spans="2:65" s="719" customFormat="1" ht="27">
      <c r="B402" s="718"/>
      <c r="D402" s="772" t="s">
        <v>1118</v>
      </c>
      <c r="F402" s="773" t="s">
        <v>1938</v>
      </c>
      <c r="I402" s="774"/>
      <c r="L402" s="718"/>
      <c r="M402" s="775"/>
      <c r="N402" s="725"/>
      <c r="O402" s="725"/>
      <c r="P402" s="725"/>
      <c r="Q402" s="725"/>
      <c r="R402" s="725"/>
      <c r="S402" s="725"/>
      <c r="T402" s="776"/>
      <c r="AT402" s="746" t="s">
        <v>1118</v>
      </c>
      <c r="AU402" s="746" t="s">
        <v>28</v>
      </c>
    </row>
    <row r="403" spans="2:65" s="719" customFormat="1" ht="22.5" customHeight="1">
      <c r="B403" s="718"/>
      <c r="C403" s="760">
        <v>164</v>
      </c>
      <c r="D403" s="760" t="s">
        <v>44</v>
      </c>
      <c r="E403" s="761" t="s">
        <v>1342</v>
      </c>
      <c r="F403" s="762" t="s">
        <v>1688</v>
      </c>
      <c r="G403" s="763" t="s">
        <v>143</v>
      </c>
      <c r="H403" s="764">
        <v>10</v>
      </c>
      <c r="I403" s="777"/>
      <c r="J403" s="766">
        <f>ROUND(I403*H403,2)</f>
        <v>0</v>
      </c>
      <c r="K403" s="762"/>
      <c r="L403" s="718"/>
      <c r="M403" s="767"/>
      <c r="N403" s="768" t="s">
        <v>17</v>
      </c>
      <c r="O403" s="769">
        <v>0</v>
      </c>
      <c r="P403" s="769">
        <f>O403*H403</f>
        <v>0</v>
      </c>
      <c r="Q403" s="769">
        <v>0</v>
      </c>
      <c r="R403" s="769">
        <f>Q403*H403</f>
        <v>0</v>
      </c>
      <c r="S403" s="769">
        <v>0</v>
      </c>
      <c r="T403" s="770">
        <f>S403*H403</f>
        <v>0</v>
      </c>
      <c r="AR403" s="746" t="s">
        <v>45</v>
      </c>
      <c r="AT403" s="746" t="s">
        <v>44</v>
      </c>
      <c r="AU403" s="746" t="s">
        <v>28</v>
      </c>
      <c r="AY403" s="746" t="s">
        <v>43</v>
      </c>
      <c r="BE403" s="771">
        <f>IF(N403="základní",J403,0)</f>
        <v>0</v>
      </c>
      <c r="BF403" s="771">
        <f>IF(N403="snížená",J403,0)</f>
        <v>0</v>
      </c>
      <c r="BG403" s="771">
        <f>IF(N403="zákl. přenesená",J403,0)</f>
        <v>0</v>
      </c>
      <c r="BH403" s="771">
        <f>IF(N403="sníž. přenesená",J403,0)</f>
        <v>0</v>
      </c>
      <c r="BI403" s="771">
        <f>IF(N403="nulová",J403,0)</f>
        <v>0</v>
      </c>
      <c r="BJ403" s="746" t="s">
        <v>28</v>
      </c>
      <c r="BK403" s="771">
        <f>ROUND(I403*H403,2)</f>
        <v>0</v>
      </c>
      <c r="BL403" s="746" t="s">
        <v>45</v>
      </c>
      <c r="BM403" s="746" t="s">
        <v>1944</v>
      </c>
    </row>
    <row r="404" spans="2:65" s="719" customFormat="1" ht="27">
      <c r="B404" s="718"/>
      <c r="D404" s="772" t="s">
        <v>1118</v>
      </c>
      <c r="F404" s="773" t="s">
        <v>1940</v>
      </c>
      <c r="I404" s="774"/>
      <c r="L404" s="718"/>
      <c r="M404" s="775"/>
      <c r="N404" s="725"/>
      <c r="O404" s="725"/>
      <c r="P404" s="725"/>
      <c r="Q404" s="725"/>
      <c r="R404" s="725"/>
      <c r="S404" s="725"/>
      <c r="T404" s="776"/>
      <c r="AT404" s="746" t="s">
        <v>1118</v>
      </c>
      <c r="AU404" s="746" t="s">
        <v>28</v>
      </c>
    </row>
    <row r="405" spans="2:65" s="719" customFormat="1" ht="22.5" customHeight="1">
      <c r="B405" s="718"/>
      <c r="C405" s="760">
        <v>165</v>
      </c>
      <c r="D405" s="760" t="s">
        <v>44</v>
      </c>
      <c r="E405" s="761" t="s">
        <v>1344</v>
      </c>
      <c r="F405" s="762" t="s">
        <v>1689</v>
      </c>
      <c r="G405" s="763" t="s">
        <v>143</v>
      </c>
      <c r="H405" s="764">
        <v>10</v>
      </c>
      <c r="I405" s="777"/>
      <c r="J405" s="766">
        <f>ROUND(I405*H405,2)</f>
        <v>0</v>
      </c>
      <c r="K405" s="762"/>
      <c r="L405" s="718"/>
      <c r="M405" s="767"/>
      <c r="N405" s="768" t="s">
        <v>17</v>
      </c>
      <c r="O405" s="769">
        <v>0</v>
      </c>
      <c r="P405" s="769">
        <f>O405*H405</f>
        <v>0</v>
      </c>
      <c r="Q405" s="769">
        <v>0</v>
      </c>
      <c r="R405" s="769">
        <f>Q405*H405</f>
        <v>0</v>
      </c>
      <c r="S405" s="769">
        <v>0</v>
      </c>
      <c r="T405" s="770">
        <f>S405*H405</f>
        <v>0</v>
      </c>
      <c r="AR405" s="746" t="s">
        <v>45</v>
      </c>
      <c r="AT405" s="746" t="s">
        <v>44</v>
      </c>
      <c r="AU405" s="746" t="s">
        <v>28</v>
      </c>
      <c r="AY405" s="746" t="s">
        <v>43</v>
      </c>
      <c r="BE405" s="771">
        <f>IF(N405="základní",J405,0)</f>
        <v>0</v>
      </c>
      <c r="BF405" s="771">
        <f>IF(N405="snížená",J405,0)</f>
        <v>0</v>
      </c>
      <c r="BG405" s="771">
        <f>IF(N405="zákl. přenesená",J405,0)</f>
        <v>0</v>
      </c>
      <c r="BH405" s="771">
        <f>IF(N405="sníž. přenesená",J405,0)</f>
        <v>0</v>
      </c>
      <c r="BI405" s="771">
        <f>IF(N405="nulová",J405,0)</f>
        <v>0</v>
      </c>
      <c r="BJ405" s="746" t="s">
        <v>28</v>
      </c>
      <c r="BK405" s="771">
        <f>ROUND(I405*H405,2)</f>
        <v>0</v>
      </c>
      <c r="BL405" s="746" t="s">
        <v>45</v>
      </c>
      <c r="BM405" s="746" t="s">
        <v>1945</v>
      </c>
    </row>
    <row r="406" spans="2:65" s="719" customFormat="1" ht="27">
      <c r="B406" s="718"/>
      <c r="D406" s="772" t="s">
        <v>1118</v>
      </c>
      <c r="F406" s="773" t="s">
        <v>1938</v>
      </c>
      <c r="I406" s="774"/>
      <c r="L406" s="718"/>
      <c r="M406" s="775"/>
      <c r="N406" s="725"/>
      <c r="O406" s="725"/>
      <c r="P406" s="725"/>
      <c r="Q406" s="725"/>
      <c r="R406" s="725"/>
      <c r="S406" s="725"/>
      <c r="T406" s="776"/>
      <c r="AT406" s="746" t="s">
        <v>1118</v>
      </c>
      <c r="AU406" s="746" t="s">
        <v>28</v>
      </c>
    </row>
    <row r="407" spans="2:65" s="719" customFormat="1" ht="22.5" customHeight="1">
      <c r="B407" s="718"/>
      <c r="C407" s="760">
        <v>166</v>
      </c>
      <c r="D407" s="760" t="s">
        <v>44</v>
      </c>
      <c r="E407" s="761" t="s">
        <v>1346</v>
      </c>
      <c r="F407" s="762" t="s">
        <v>1690</v>
      </c>
      <c r="G407" s="763" t="s">
        <v>143</v>
      </c>
      <c r="H407" s="764">
        <v>10</v>
      </c>
      <c r="I407" s="777"/>
      <c r="J407" s="766">
        <f>ROUND(I407*H407,2)</f>
        <v>0</v>
      </c>
      <c r="K407" s="762"/>
      <c r="L407" s="718"/>
      <c r="M407" s="767"/>
      <c r="N407" s="768" t="s">
        <v>17</v>
      </c>
      <c r="O407" s="769">
        <v>0</v>
      </c>
      <c r="P407" s="769">
        <f>O407*H407</f>
        <v>0</v>
      </c>
      <c r="Q407" s="769">
        <v>0</v>
      </c>
      <c r="R407" s="769">
        <f>Q407*H407</f>
        <v>0</v>
      </c>
      <c r="S407" s="769">
        <v>0</v>
      </c>
      <c r="T407" s="770">
        <f>S407*H407</f>
        <v>0</v>
      </c>
      <c r="AR407" s="746" t="s">
        <v>45</v>
      </c>
      <c r="AT407" s="746" t="s">
        <v>44</v>
      </c>
      <c r="AU407" s="746" t="s">
        <v>28</v>
      </c>
      <c r="AY407" s="746" t="s">
        <v>43</v>
      </c>
      <c r="BE407" s="771">
        <f>IF(N407="základní",J407,0)</f>
        <v>0</v>
      </c>
      <c r="BF407" s="771">
        <f>IF(N407="snížená",J407,0)</f>
        <v>0</v>
      </c>
      <c r="BG407" s="771">
        <f>IF(N407="zákl. přenesená",J407,0)</f>
        <v>0</v>
      </c>
      <c r="BH407" s="771">
        <f>IF(N407="sníž. přenesená",J407,0)</f>
        <v>0</v>
      </c>
      <c r="BI407" s="771">
        <f>IF(N407="nulová",J407,0)</f>
        <v>0</v>
      </c>
      <c r="BJ407" s="746" t="s">
        <v>28</v>
      </c>
      <c r="BK407" s="771">
        <f>ROUND(I407*H407,2)</f>
        <v>0</v>
      </c>
      <c r="BL407" s="746" t="s">
        <v>45</v>
      </c>
      <c r="BM407" s="746" t="s">
        <v>1946</v>
      </c>
    </row>
    <row r="408" spans="2:65" s="719" customFormat="1" ht="27">
      <c r="B408" s="718"/>
      <c r="D408" s="772" t="s">
        <v>1118</v>
      </c>
      <c r="F408" s="773" t="s">
        <v>1940</v>
      </c>
      <c r="I408" s="774"/>
      <c r="L408" s="718"/>
      <c r="M408" s="775"/>
      <c r="N408" s="725"/>
      <c r="O408" s="725"/>
      <c r="P408" s="725"/>
      <c r="Q408" s="725"/>
      <c r="R408" s="725"/>
      <c r="S408" s="725"/>
      <c r="T408" s="776"/>
      <c r="AT408" s="746" t="s">
        <v>1118</v>
      </c>
      <c r="AU408" s="746" t="s">
        <v>28</v>
      </c>
    </row>
    <row r="409" spans="2:65" s="719" customFormat="1" ht="22.5" customHeight="1">
      <c r="B409" s="718"/>
      <c r="C409" s="760">
        <v>167</v>
      </c>
      <c r="D409" s="760" t="s">
        <v>44</v>
      </c>
      <c r="E409" s="761" t="s">
        <v>1348</v>
      </c>
      <c r="F409" s="762" t="s">
        <v>1583</v>
      </c>
      <c r="G409" s="763" t="s">
        <v>76</v>
      </c>
      <c r="H409" s="764">
        <v>50</v>
      </c>
      <c r="I409" s="777"/>
      <c r="J409" s="766">
        <f>ROUND(I409*H409,2)</f>
        <v>0</v>
      </c>
      <c r="K409" s="762"/>
      <c r="L409" s="718"/>
      <c r="M409" s="767"/>
      <c r="N409" s="768" t="s">
        <v>17</v>
      </c>
      <c r="O409" s="769">
        <v>0</v>
      </c>
      <c r="P409" s="769">
        <f>O409*H409</f>
        <v>0</v>
      </c>
      <c r="Q409" s="769">
        <v>0</v>
      </c>
      <c r="R409" s="769">
        <f>Q409*H409</f>
        <v>0</v>
      </c>
      <c r="S409" s="769">
        <v>0</v>
      </c>
      <c r="T409" s="770">
        <f>S409*H409</f>
        <v>0</v>
      </c>
      <c r="AR409" s="746" t="s">
        <v>45</v>
      </c>
      <c r="AT409" s="746" t="s">
        <v>44</v>
      </c>
      <c r="AU409" s="746" t="s">
        <v>28</v>
      </c>
      <c r="AY409" s="746" t="s">
        <v>43</v>
      </c>
      <c r="BE409" s="771">
        <f>IF(N409="základní",J409,0)</f>
        <v>0</v>
      </c>
      <c r="BF409" s="771">
        <f>IF(N409="snížená",J409,0)</f>
        <v>0</v>
      </c>
      <c r="BG409" s="771">
        <f>IF(N409="zákl. přenesená",J409,0)</f>
        <v>0</v>
      </c>
      <c r="BH409" s="771">
        <f>IF(N409="sníž. přenesená",J409,0)</f>
        <v>0</v>
      </c>
      <c r="BI409" s="771">
        <f>IF(N409="nulová",J409,0)</f>
        <v>0</v>
      </c>
      <c r="BJ409" s="746" t="s">
        <v>28</v>
      </c>
      <c r="BK409" s="771">
        <f>ROUND(I409*H409,2)</f>
        <v>0</v>
      </c>
      <c r="BL409" s="746" t="s">
        <v>45</v>
      </c>
      <c r="BM409" s="746" t="s">
        <v>1947</v>
      </c>
    </row>
    <row r="410" spans="2:65" s="719" customFormat="1" ht="27">
      <c r="B410" s="718"/>
      <c r="D410" s="772" t="s">
        <v>1118</v>
      </c>
      <c r="F410" s="773" t="s">
        <v>1938</v>
      </c>
      <c r="I410" s="774"/>
      <c r="L410" s="718"/>
      <c r="M410" s="775"/>
      <c r="N410" s="725"/>
      <c r="O410" s="725"/>
      <c r="P410" s="725"/>
      <c r="Q410" s="725"/>
      <c r="R410" s="725"/>
      <c r="S410" s="725"/>
      <c r="T410" s="776"/>
      <c r="AT410" s="746" t="s">
        <v>1118</v>
      </c>
      <c r="AU410" s="746" t="s">
        <v>28</v>
      </c>
    </row>
    <row r="411" spans="2:65" s="719" customFormat="1" ht="22.5" customHeight="1">
      <c r="B411" s="718"/>
      <c r="C411" s="760">
        <v>168</v>
      </c>
      <c r="D411" s="760" t="s">
        <v>44</v>
      </c>
      <c r="E411" s="761" t="s">
        <v>1350</v>
      </c>
      <c r="F411" s="762" t="s">
        <v>1585</v>
      </c>
      <c r="G411" s="763" t="s">
        <v>76</v>
      </c>
      <c r="H411" s="764">
        <v>50</v>
      </c>
      <c r="I411" s="777"/>
      <c r="J411" s="766">
        <f>ROUND(I411*H411,2)</f>
        <v>0</v>
      </c>
      <c r="K411" s="762"/>
      <c r="L411" s="718"/>
      <c r="M411" s="767"/>
      <c r="N411" s="768" t="s">
        <v>17</v>
      </c>
      <c r="O411" s="769">
        <v>0</v>
      </c>
      <c r="P411" s="769">
        <f>O411*H411</f>
        <v>0</v>
      </c>
      <c r="Q411" s="769">
        <v>0</v>
      </c>
      <c r="R411" s="769">
        <f>Q411*H411</f>
        <v>0</v>
      </c>
      <c r="S411" s="769">
        <v>0</v>
      </c>
      <c r="T411" s="770">
        <f>S411*H411</f>
        <v>0</v>
      </c>
      <c r="AR411" s="746" t="s">
        <v>45</v>
      </c>
      <c r="AT411" s="746" t="s">
        <v>44</v>
      </c>
      <c r="AU411" s="746" t="s">
        <v>28</v>
      </c>
      <c r="AY411" s="746" t="s">
        <v>43</v>
      </c>
      <c r="BE411" s="771">
        <f>IF(N411="základní",J411,0)</f>
        <v>0</v>
      </c>
      <c r="BF411" s="771">
        <f>IF(N411="snížená",J411,0)</f>
        <v>0</v>
      </c>
      <c r="BG411" s="771">
        <f>IF(N411="zákl. přenesená",J411,0)</f>
        <v>0</v>
      </c>
      <c r="BH411" s="771">
        <f>IF(N411="sníž. přenesená",J411,0)</f>
        <v>0</v>
      </c>
      <c r="BI411" s="771">
        <f>IF(N411="nulová",J411,0)</f>
        <v>0</v>
      </c>
      <c r="BJ411" s="746" t="s">
        <v>28</v>
      </c>
      <c r="BK411" s="771">
        <f>ROUND(I411*H411,2)</f>
        <v>0</v>
      </c>
      <c r="BL411" s="746" t="s">
        <v>45</v>
      </c>
      <c r="BM411" s="746" t="s">
        <v>1948</v>
      </c>
    </row>
    <row r="412" spans="2:65" s="719" customFormat="1" ht="27">
      <c r="B412" s="718"/>
      <c r="D412" s="772" t="s">
        <v>1118</v>
      </c>
      <c r="F412" s="773" t="s">
        <v>1949</v>
      </c>
      <c r="I412" s="774"/>
      <c r="L412" s="718"/>
      <c r="M412" s="775"/>
      <c r="N412" s="725"/>
      <c r="O412" s="725"/>
      <c r="P412" s="725"/>
      <c r="Q412" s="725"/>
      <c r="R412" s="725"/>
      <c r="S412" s="725"/>
      <c r="T412" s="776"/>
      <c r="AT412" s="746" t="s">
        <v>1118</v>
      </c>
      <c r="AU412" s="746" t="s">
        <v>28</v>
      </c>
    </row>
    <row r="413" spans="2:65" s="719" customFormat="1" ht="22.5" customHeight="1">
      <c r="B413" s="718"/>
      <c r="C413" s="760">
        <v>169</v>
      </c>
      <c r="D413" s="760" t="s">
        <v>44</v>
      </c>
      <c r="E413" s="761" t="s">
        <v>1352</v>
      </c>
      <c r="F413" s="762" t="s">
        <v>1691</v>
      </c>
      <c r="G413" s="763" t="s">
        <v>126</v>
      </c>
      <c r="H413" s="764">
        <v>45</v>
      </c>
      <c r="I413" s="777"/>
      <c r="J413" s="766">
        <f>ROUND(I413*H413,2)</f>
        <v>0</v>
      </c>
      <c r="K413" s="762"/>
      <c r="L413" s="718"/>
      <c r="M413" s="767"/>
      <c r="N413" s="768" t="s">
        <v>17</v>
      </c>
      <c r="O413" s="769">
        <v>0</v>
      </c>
      <c r="P413" s="769">
        <f>O413*H413</f>
        <v>0</v>
      </c>
      <c r="Q413" s="769">
        <v>0</v>
      </c>
      <c r="R413" s="769">
        <f>Q413*H413</f>
        <v>0</v>
      </c>
      <c r="S413" s="769">
        <v>0</v>
      </c>
      <c r="T413" s="770">
        <f>S413*H413</f>
        <v>0</v>
      </c>
      <c r="AR413" s="746" t="s">
        <v>45</v>
      </c>
      <c r="AT413" s="746" t="s">
        <v>44</v>
      </c>
      <c r="AU413" s="746" t="s">
        <v>28</v>
      </c>
      <c r="AY413" s="746" t="s">
        <v>43</v>
      </c>
      <c r="BE413" s="771">
        <f>IF(N413="základní",J413,0)</f>
        <v>0</v>
      </c>
      <c r="BF413" s="771">
        <f>IF(N413="snížená",J413,0)</f>
        <v>0</v>
      </c>
      <c r="BG413" s="771">
        <f>IF(N413="zákl. přenesená",J413,0)</f>
        <v>0</v>
      </c>
      <c r="BH413" s="771">
        <f>IF(N413="sníž. přenesená",J413,0)</f>
        <v>0</v>
      </c>
      <c r="BI413" s="771">
        <f>IF(N413="nulová",J413,0)</f>
        <v>0</v>
      </c>
      <c r="BJ413" s="746" t="s">
        <v>28</v>
      </c>
      <c r="BK413" s="771">
        <f>ROUND(I413*H413,2)</f>
        <v>0</v>
      </c>
      <c r="BL413" s="746" t="s">
        <v>45</v>
      </c>
      <c r="BM413" s="746" t="s">
        <v>1950</v>
      </c>
    </row>
    <row r="414" spans="2:65" s="719" customFormat="1" ht="27">
      <c r="B414" s="718"/>
      <c r="D414" s="772" t="s">
        <v>1118</v>
      </c>
      <c r="F414" s="773" t="s">
        <v>1938</v>
      </c>
      <c r="I414" s="774"/>
      <c r="L414" s="718"/>
      <c r="M414" s="775"/>
      <c r="N414" s="725"/>
      <c r="O414" s="725"/>
      <c r="P414" s="725"/>
      <c r="Q414" s="725"/>
      <c r="R414" s="725"/>
      <c r="S414" s="725"/>
      <c r="T414" s="776"/>
      <c r="AT414" s="746" t="s">
        <v>1118</v>
      </c>
      <c r="AU414" s="746" t="s">
        <v>28</v>
      </c>
    </row>
    <row r="415" spans="2:65" s="719" customFormat="1" ht="22.5" customHeight="1">
      <c r="B415" s="718"/>
      <c r="C415" s="760">
        <v>170</v>
      </c>
      <c r="D415" s="760" t="s">
        <v>44</v>
      </c>
      <c r="E415" s="761" t="s">
        <v>1354</v>
      </c>
      <c r="F415" s="762" t="s">
        <v>1692</v>
      </c>
      <c r="G415" s="763" t="s">
        <v>126</v>
      </c>
      <c r="H415" s="764">
        <v>45</v>
      </c>
      <c r="I415" s="777"/>
      <c r="J415" s="766">
        <f>ROUND(I415*H415,2)</f>
        <v>0</v>
      </c>
      <c r="K415" s="762"/>
      <c r="L415" s="718"/>
      <c r="M415" s="767"/>
      <c r="N415" s="768" t="s">
        <v>17</v>
      </c>
      <c r="O415" s="769">
        <v>0</v>
      </c>
      <c r="P415" s="769">
        <f>O415*H415</f>
        <v>0</v>
      </c>
      <c r="Q415" s="769">
        <v>0</v>
      </c>
      <c r="R415" s="769">
        <f>Q415*H415</f>
        <v>0</v>
      </c>
      <c r="S415" s="769">
        <v>0</v>
      </c>
      <c r="T415" s="770">
        <f>S415*H415</f>
        <v>0</v>
      </c>
      <c r="AR415" s="746" t="s">
        <v>45</v>
      </c>
      <c r="AT415" s="746" t="s">
        <v>44</v>
      </c>
      <c r="AU415" s="746" t="s">
        <v>28</v>
      </c>
      <c r="AY415" s="746" t="s">
        <v>43</v>
      </c>
      <c r="BE415" s="771">
        <f>IF(N415="základní",J415,0)</f>
        <v>0</v>
      </c>
      <c r="BF415" s="771">
        <f>IF(N415="snížená",J415,0)</f>
        <v>0</v>
      </c>
      <c r="BG415" s="771">
        <f>IF(N415="zákl. přenesená",J415,0)</f>
        <v>0</v>
      </c>
      <c r="BH415" s="771">
        <f>IF(N415="sníž. přenesená",J415,0)</f>
        <v>0</v>
      </c>
      <c r="BI415" s="771">
        <f>IF(N415="nulová",J415,0)</f>
        <v>0</v>
      </c>
      <c r="BJ415" s="746" t="s">
        <v>28</v>
      </c>
      <c r="BK415" s="771">
        <f>ROUND(I415*H415,2)</f>
        <v>0</v>
      </c>
      <c r="BL415" s="746" t="s">
        <v>45</v>
      </c>
      <c r="BM415" s="746" t="s">
        <v>1951</v>
      </c>
    </row>
    <row r="416" spans="2:65" s="719" customFormat="1" ht="27">
      <c r="B416" s="718"/>
      <c r="D416" s="772" t="s">
        <v>1118</v>
      </c>
      <c r="F416" s="773" t="s">
        <v>1940</v>
      </c>
      <c r="I416" s="774"/>
      <c r="L416" s="718"/>
      <c r="M416" s="775"/>
      <c r="N416" s="725"/>
      <c r="O416" s="725"/>
      <c r="P416" s="725"/>
      <c r="Q416" s="725"/>
      <c r="R416" s="725"/>
      <c r="S416" s="725"/>
      <c r="T416" s="776"/>
      <c r="AT416" s="746" t="s">
        <v>1118</v>
      </c>
      <c r="AU416" s="746" t="s">
        <v>28</v>
      </c>
    </row>
    <row r="417" spans="2:65" s="719" customFormat="1" ht="22.5" customHeight="1">
      <c r="B417" s="718"/>
      <c r="C417" s="760">
        <v>171</v>
      </c>
      <c r="D417" s="760" t="s">
        <v>44</v>
      </c>
      <c r="E417" s="761" t="s">
        <v>1356</v>
      </c>
      <c r="F417" s="762" t="s">
        <v>1693</v>
      </c>
      <c r="G417" s="763" t="s">
        <v>143</v>
      </c>
      <c r="H417" s="764">
        <v>47</v>
      </c>
      <c r="I417" s="777"/>
      <c r="J417" s="766">
        <f>ROUND(I417*H417,2)</f>
        <v>0</v>
      </c>
      <c r="K417" s="762"/>
      <c r="L417" s="718"/>
      <c r="M417" s="767"/>
      <c r="N417" s="768" t="s">
        <v>17</v>
      </c>
      <c r="O417" s="769">
        <v>0</v>
      </c>
      <c r="P417" s="769">
        <f>O417*H417</f>
        <v>0</v>
      </c>
      <c r="Q417" s="769">
        <v>0</v>
      </c>
      <c r="R417" s="769">
        <f>Q417*H417</f>
        <v>0</v>
      </c>
      <c r="S417" s="769">
        <v>0</v>
      </c>
      <c r="T417" s="770">
        <f>S417*H417</f>
        <v>0</v>
      </c>
      <c r="AR417" s="746" t="s">
        <v>45</v>
      </c>
      <c r="AT417" s="746" t="s">
        <v>44</v>
      </c>
      <c r="AU417" s="746" t="s">
        <v>28</v>
      </c>
      <c r="AY417" s="746" t="s">
        <v>43</v>
      </c>
      <c r="BE417" s="771">
        <f>IF(N417="základní",J417,0)</f>
        <v>0</v>
      </c>
      <c r="BF417" s="771">
        <f>IF(N417="snížená",J417,0)</f>
        <v>0</v>
      </c>
      <c r="BG417" s="771">
        <f>IF(N417="zákl. přenesená",J417,0)</f>
        <v>0</v>
      </c>
      <c r="BH417" s="771">
        <f>IF(N417="sníž. přenesená",J417,0)</f>
        <v>0</v>
      </c>
      <c r="BI417" s="771">
        <f>IF(N417="nulová",J417,0)</f>
        <v>0</v>
      </c>
      <c r="BJ417" s="746" t="s">
        <v>28</v>
      </c>
      <c r="BK417" s="771">
        <f>ROUND(I417*H417,2)</f>
        <v>0</v>
      </c>
      <c r="BL417" s="746" t="s">
        <v>45</v>
      </c>
      <c r="BM417" s="746" t="s">
        <v>1952</v>
      </c>
    </row>
    <row r="418" spans="2:65" s="719" customFormat="1" ht="27">
      <c r="B418" s="718"/>
      <c r="D418" s="772" t="s">
        <v>1118</v>
      </c>
      <c r="F418" s="773" t="s">
        <v>1938</v>
      </c>
      <c r="I418" s="774"/>
      <c r="L418" s="718"/>
      <c r="M418" s="775"/>
      <c r="N418" s="725"/>
      <c r="O418" s="725"/>
      <c r="P418" s="725"/>
      <c r="Q418" s="725"/>
      <c r="R418" s="725"/>
      <c r="S418" s="725"/>
      <c r="T418" s="776"/>
      <c r="AT418" s="746" t="s">
        <v>1118</v>
      </c>
      <c r="AU418" s="746" t="s">
        <v>28</v>
      </c>
    </row>
    <row r="419" spans="2:65" s="719" customFormat="1" ht="22.5" customHeight="1">
      <c r="B419" s="718"/>
      <c r="C419" s="760">
        <v>172</v>
      </c>
      <c r="D419" s="760" t="s">
        <v>44</v>
      </c>
      <c r="E419" s="761" t="s">
        <v>1358</v>
      </c>
      <c r="F419" s="762" t="s">
        <v>1694</v>
      </c>
      <c r="G419" s="763" t="s">
        <v>143</v>
      </c>
      <c r="H419" s="764">
        <v>47</v>
      </c>
      <c r="I419" s="777"/>
      <c r="J419" s="766">
        <f>ROUND(I419*H419,2)</f>
        <v>0</v>
      </c>
      <c r="K419" s="762"/>
      <c r="L419" s="718"/>
      <c r="M419" s="767"/>
      <c r="N419" s="768" t="s">
        <v>17</v>
      </c>
      <c r="O419" s="769">
        <v>0</v>
      </c>
      <c r="P419" s="769">
        <f>O419*H419</f>
        <v>0</v>
      </c>
      <c r="Q419" s="769">
        <v>0</v>
      </c>
      <c r="R419" s="769">
        <f>Q419*H419</f>
        <v>0</v>
      </c>
      <c r="S419" s="769">
        <v>0</v>
      </c>
      <c r="T419" s="770">
        <f>S419*H419</f>
        <v>0</v>
      </c>
      <c r="AR419" s="746" t="s">
        <v>45</v>
      </c>
      <c r="AT419" s="746" t="s">
        <v>44</v>
      </c>
      <c r="AU419" s="746" t="s">
        <v>28</v>
      </c>
      <c r="AY419" s="746" t="s">
        <v>43</v>
      </c>
      <c r="BE419" s="771">
        <f>IF(N419="základní",J419,0)</f>
        <v>0</v>
      </c>
      <c r="BF419" s="771">
        <f>IF(N419="snížená",J419,0)</f>
        <v>0</v>
      </c>
      <c r="BG419" s="771">
        <f>IF(N419="zákl. přenesená",J419,0)</f>
        <v>0</v>
      </c>
      <c r="BH419" s="771">
        <f>IF(N419="sníž. přenesená",J419,0)</f>
        <v>0</v>
      </c>
      <c r="BI419" s="771">
        <f>IF(N419="nulová",J419,0)</f>
        <v>0</v>
      </c>
      <c r="BJ419" s="746" t="s">
        <v>28</v>
      </c>
      <c r="BK419" s="771">
        <f>ROUND(I419*H419,2)</f>
        <v>0</v>
      </c>
      <c r="BL419" s="746" t="s">
        <v>45</v>
      </c>
      <c r="BM419" s="746" t="s">
        <v>1953</v>
      </c>
    </row>
    <row r="420" spans="2:65" s="719" customFormat="1" ht="27">
      <c r="B420" s="718"/>
      <c r="D420" s="772" t="s">
        <v>1118</v>
      </c>
      <c r="F420" s="773" t="s">
        <v>1940</v>
      </c>
      <c r="I420" s="774"/>
      <c r="L420" s="718"/>
      <c r="M420" s="775"/>
      <c r="N420" s="725"/>
      <c r="O420" s="725"/>
      <c r="P420" s="725"/>
      <c r="Q420" s="725"/>
      <c r="R420" s="725"/>
      <c r="S420" s="725"/>
      <c r="T420" s="776"/>
      <c r="AT420" s="746" t="s">
        <v>1118</v>
      </c>
      <c r="AU420" s="746" t="s">
        <v>28</v>
      </c>
    </row>
    <row r="421" spans="2:65" s="719" customFormat="1" ht="22.5" customHeight="1">
      <c r="B421" s="718"/>
      <c r="C421" s="760">
        <v>173</v>
      </c>
      <c r="D421" s="760" t="s">
        <v>44</v>
      </c>
      <c r="E421" s="761" t="s">
        <v>1360</v>
      </c>
      <c r="F421" s="762" t="s">
        <v>1695</v>
      </c>
      <c r="G421" s="763" t="s">
        <v>143</v>
      </c>
      <c r="H421" s="764">
        <v>315</v>
      </c>
      <c r="I421" s="777"/>
      <c r="J421" s="766">
        <f>ROUND(I421*H421,2)</f>
        <v>0</v>
      </c>
      <c r="K421" s="762"/>
      <c r="L421" s="718"/>
      <c r="M421" s="767"/>
      <c r="N421" s="768" t="s">
        <v>17</v>
      </c>
      <c r="O421" s="769">
        <v>0</v>
      </c>
      <c r="P421" s="769">
        <f>O421*H421</f>
        <v>0</v>
      </c>
      <c r="Q421" s="769">
        <v>0</v>
      </c>
      <c r="R421" s="769">
        <f>Q421*H421</f>
        <v>0</v>
      </c>
      <c r="S421" s="769">
        <v>0</v>
      </c>
      <c r="T421" s="770">
        <f>S421*H421</f>
        <v>0</v>
      </c>
      <c r="AR421" s="746" t="s">
        <v>45</v>
      </c>
      <c r="AT421" s="746" t="s">
        <v>44</v>
      </c>
      <c r="AU421" s="746" t="s">
        <v>28</v>
      </c>
      <c r="AY421" s="746" t="s">
        <v>43</v>
      </c>
      <c r="BE421" s="771">
        <f>IF(N421="základní",J421,0)</f>
        <v>0</v>
      </c>
      <c r="BF421" s="771">
        <f>IF(N421="snížená",J421,0)</f>
        <v>0</v>
      </c>
      <c r="BG421" s="771">
        <f>IF(N421="zákl. přenesená",J421,0)</f>
        <v>0</v>
      </c>
      <c r="BH421" s="771">
        <f>IF(N421="sníž. přenesená",J421,0)</f>
        <v>0</v>
      </c>
      <c r="BI421" s="771">
        <f>IF(N421="nulová",J421,0)</f>
        <v>0</v>
      </c>
      <c r="BJ421" s="746" t="s">
        <v>28</v>
      </c>
      <c r="BK421" s="771">
        <f>ROUND(I421*H421,2)</f>
        <v>0</v>
      </c>
      <c r="BL421" s="746" t="s">
        <v>45</v>
      </c>
      <c r="BM421" s="746" t="s">
        <v>1954</v>
      </c>
    </row>
    <row r="422" spans="2:65" s="719" customFormat="1" ht="27">
      <c r="B422" s="718"/>
      <c r="D422" s="772" t="s">
        <v>1118</v>
      </c>
      <c r="F422" s="773" t="s">
        <v>1938</v>
      </c>
      <c r="I422" s="774"/>
      <c r="L422" s="718"/>
      <c r="M422" s="775"/>
      <c r="N422" s="725"/>
      <c r="O422" s="725"/>
      <c r="P422" s="725"/>
      <c r="Q422" s="725"/>
      <c r="R422" s="725"/>
      <c r="S422" s="725"/>
      <c r="T422" s="776"/>
      <c r="AT422" s="746" t="s">
        <v>1118</v>
      </c>
      <c r="AU422" s="746" t="s">
        <v>28</v>
      </c>
    </row>
    <row r="423" spans="2:65" s="719" customFormat="1" ht="22.5" customHeight="1">
      <c r="B423" s="718"/>
      <c r="C423" s="760">
        <v>174</v>
      </c>
      <c r="D423" s="760" t="s">
        <v>44</v>
      </c>
      <c r="E423" s="761" t="s">
        <v>1362</v>
      </c>
      <c r="F423" s="762" t="s">
        <v>1696</v>
      </c>
      <c r="G423" s="763" t="s">
        <v>143</v>
      </c>
      <c r="H423" s="764">
        <v>315</v>
      </c>
      <c r="I423" s="777"/>
      <c r="J423" s="766">
        <f>ROUND(I423*H423,2)</f>
        <v>0</v>
      </c>
      <c r="K423" s="762"/>
      <c r="L423" s="718"/>
      <c r="M423" s="767"/>
      <c r="N423" s="768" t="s">
        <v>17</v>
      </c>
      <c r="O423" s="769">
        <v>0</v>
      </c>
      <c r="P423" s="769">
        <f>O423*H423</f>
        <v>0</v>
      </c>
      <c r="Q423" s="769">
        <v>0</v>
      </c>
      <c r="R423" s="769">
        <f>Q423*H423</f>
        <v>0</v>
      </c>
      <c r="S423" s="769">
        <v>0</v>
      </c>
      <c r="T423" s="770">
        <f>S423*H423</f>
        <v>0</v>
      </c>
      <c r="AR423" s="746" t="s">
        <v>45</v>
      </c>
      <c r="AT423" s="746" t="s">
        <v>44</v>
      </c>
      <c r="AU423" s="746" t="s">
        <v>28</v>
      </c>
      <c r="AY423" s="746" t="s">
        <v>43</v>
      </c>
      <c r="BE423" s="771">
        <f>IF(N423="základní",J423,0)</f>
        <v>0</v>
      </c>
      <c r="BF423" s="771">
        <f>IF(N423="snížená",J423,0)</f>
        <v>0</v>
      </c>
      <c r="BG423" s="771">
        <f>IF(N423="zákl. přenesená",J423,0)</f>
        <v>0</v>
      </c>
      <c r="BH423" s="771">
        <f>IF(N423="sníž. přenesená",J423,0)</f>
        <v>0</v>
      </c>
      <c r="BI423" s="771">
        <f>IF(N423="nulová",J423,0)</f>
        <v>0</v>
      </c>
      <c r="BJ423" s="746" t="s">
        <v>28</v>
      </c>
      <c r="BK423" s="771">
        <f>ROUND(I423*H423,2)</f>
        <v>0</v>
      </c>
      <c r="BL423" s="746" t="s">
        <v>45</v>
      </c>
      <c r="BM423" s="746" t="s">
        <v>1955</v>
      </c>
    </row>
    <row r="424" spans="2:65" s="719" customFormat="1" ht="27">
      <c r="B424" s="718"/>
      <c r="D424" s="772" t="s">
        <v>1118</v>
      </c>
      <c r="F424" s="773" t="s">
        <v>1940</v>
      </c>
      <c r="I424" s="774"/>
      <c r="L424" s="718"/>
      <c r="M424" s="775"/>
      <c r="N424" s="725"/>
      <c r="O424" s="725"/>
      <c r="P424" s="725"/>
      <c r="Q424" s="725"/>
      <c r="R424" s="725"/>
      <c r="S424" s="725"/>
      <c r="T424" s="776"/>
      <c r="AT424" s="746" t="s">
        <v>1118</v>
      </c>
      <c r="AU424" s="746" t="s">
        <v>28</v>
      </c>
    </row>
    <row r="425" spans="2:65" s="719" customFormat="1" ht="22.5" customHeight="1">
      <c r="B425" s="718"/>
      <c r="C425" s="760">
        <v>175</v>
      </c>
      <c r="D425" s="760" t="s">
        <v>44</v>
      </c>
      <c r="E425" s="761" t="s">
        <v>1364</v>
      </c>
      <c r="F425" s="762" t="s">
        <v>1697</v>
      </c>
      <c r="G425" s="763" t="s">
        <v>143</v>
      </c>
      <c r="H425" s="764">
        <v>17</v>
      </c>
      <c r="I425" s="777"/>
      <c r="J425" s="766">
        <f>ROUND(I425*H425,2)</f>
        <v>0</v>
      </c>
      <c r="K425" s="762"/>
      <c r="L425" s="718"/>
      <c r="M425" s="767"/>
      <c r="N425" s="768" t="s">
        <v>17</v>
      </c>
      <c r="O425" s="769">
        <v>0</v>
      </c>
      <c r="P425" s="769">
        <f>O425*H425</f>
        <v>0</v>
      </c>
      <c r="Q425" s="769">
        <v>0</v>
      </c>
      <c r="R425" s="769">
        <f>Q425*H425</f>
        <v>0</v>
      </c>
      <c r="S425" s="769">
        <v>0</v>
      </c>
      <c r="T425" s="770">
        <f>S425*H425</f>
        <v>0</v>
      </c>
      <c r="AR425" s="746" t="s">
        <v>45</v>
      </c>
      <c r="AT425" s="746" t="s">
        <v>44</v>
      </c>
      <c r="AU425" s="746" t="s">
        <v>28</v>
      </c>
      <c r="AY425" s="746" t="s">
        <v>43</v>
      </c>
      <c r="BE425" s="771">
        <f>IF(N425="základní",J425,0)</f>
        <v>0</v>
      </c>
      <c r="BF425" s="771">
        <f>IF(N425="snížená",J425,0)</f>
        <v>0</v>
      </c>
      <c r="BG425" s="771">
        <f>IF(N425="zákl. přenesená",J425,0)</f>
        <v>0</v>
      </c>
      <c r="BH425" s="771">
        <f>IF(N425="sníž. přenesená",J425,0)</f>
        <v>0</v>
      </c>
      <c r="BI425" s="771">
        <f>IF(N425="nulová",J425,0)</f>
        <v>0</v>
      </c>
      <c r="BJ425" s="746" t="s">
        <v>28</v>
      </c>
      <c r="BK425" s="771">
        <f>ROUND(I425*H425,2)</f>
        <v>0</v>
      </c>
      <c r="BL425" s="746" t="s">
        <v>45</v>
      </c>
      <c r="BM425" s="746" t="s">
        <v>1954</v>
      </c>
    </row>
    <row r="426" spans="2:65" s="719" customFormat="1" ht="27">
      <c r="B426" s="718"/>
      <c r="D426" s="772" t="s">
        <v>1118</v>
      </c>
      <c r="F426" s="773" t="s">
        <v>1938</v>
      </c>
      <c r="I426" s="774"/>
      <c r="L426" s="718"/>
      <c r="M426" s="775"/>
      <c r="N426" s="725"/>
      <c r="O426" s="725"/>
      <c r="P426" s="725"/>
      <c r="Q426" s="725"/>
      <c r="R426" s="725"/>
      <c r="S426" s="725"/>
      <c r="T426" s="776"/>
      <c r="AT426" s="746" t="s">
        <v>1118</v>
      </c>
      <c r="AU426" s="746" t="s">
        <v>28</v>
      </c>
    </row>
    <row r="427" spans="2:65" s="719" customFormat="1" ht="22.5" customHeight="1">
      <c r="B427" s="718"/>
      <c r="C427" s="760">
        <v>176</v>
      </c>
      <c r="D427" s="760" t="s">
        <v>44</v>
      </c>
      <c r="E427" s="761" t="s">
        <v>1698</v>
      </c>
      <c r="F427" s="762" t="s">
        <v>1699</v>
      </c>
      <c r="G427" s="763" t="s">
        <v>143</v>
      </c>
      <c r="H427" s="764">
        <v>17</v>
      </c>
      <c r="I427" s="777"/>
      <c r="J427" s="766">
        <f>ROUND(I427*H427,2)</f>
        <v>0</v>
      </c>
      <c r="K427" s="762"/>
      <c r="L427" s="718"/>
      <c r="M427" s="767"/>
      <c r="N427" s="768" t="s">
        <v>17</v>
      </c>
      <c r="O427" s="769">
        <v>0</v>
      </c>
      <c r="P427" s="769">
        <f>O427*H427</f>
        <v>0</v>
      </c>
      <c r="Q427" s="769">
        <v>0</v>
      </c>
      <c r="R427" s="769">
        <f>Q427*H427</f>
        <v>0</v>
      </c>
      <c r="S427" s="769">
        <v>0</v>
      </c>
      <c r="T427" s="770">
        <f>S427*H427</f>
        <v>0</v>
      </c>
      <c r="AR427" s="746" t="s">
        <v>45</v>
      </c>
      <c r="AT427" s="746" t="s">
        <v>44</v>
      </c>
      <c r="AU427" s="746" t="s">
        <v>28</v>
      </c>
      <c r="AY427" s="746" t="s">
        <v>43</v>
      </c>
      <c r="BE427" s="771">
        <f>IF(N427="základní",J427,0)</f>
        <v>0</v>
      </c>
      <c r="BF427" s="771">
        <f>IF(N427="snížená",J427,0)</f>
        <v>0</v>
      </c>
      <c r="BG427" s="771">
        <f>IF(N427="zákl. přenesená",J427,0)</f>
        <v>0</v>
      </c>
      <c r="BH427" s="771">
        <f>IF(N427="sníž. přenesená",J427,0)</f>
        <v>0</v>
      </c>
      <c r="BI427" s="771">
        <f>IF(N427="nulová",J427,0)</f>
        <v>0</v>
      </c>
      <c r="BJ427" s="746" t="s">
        <v>28</v>
      </c>
      <c r="BK427" s="771">
        <f>ROUND(I427*H427,2)</f>
        <v>0</v>
      </c>
      <c r="BL427" s="746" t="s">
        <v>45</v>
      </c>
      <c r="BM427" s="746" t="s">
        <v>1955</v>
      </c>
    </row>
    <row r="428" spans="2:65" s="719" customFormat="1" ht="27">
      <c r="B428" s="718"/>
      <c r="D428" s="772" t="s">
        <v>1118</v>
      </c>
      <c r="F428" s="773" t="s">
        <v>1940</v>
      </c>
      <c r="I428" s="774"/>
      <c r="L428" s="718"/>
      <c r="M428" s="775"/>
      <c r="N428" s="725"/>
      <c r="O428" s="725"/>
      <c r="P428" s="725"/>
      <c r="Q428" s="725"/>
      <c r="R428" s="725"/>
      <c r="S428" s="725"/>
      <c r="T428" s="776"/>
      <c r="AT428" s="746" t="s">
        <v>1118</v>
      </c>
      <c r="AU428" s="746" t="s">
        <v>28</v>
      </c>
    </row>
    <row r="429" spans="2:65" s="719" customFormat="1" ht="22.5" customHeight="1">
      <c r="B429" s="718"/>
      <c r="C429" s="760">
        <v>177</v>
      </c>
      <c r="D429" s="760" t="s">
        <v>44</v>
      </c>
      <c r="E429" s="761" t="s">
        <v>1700</v>
      </c>
      <c r="F429" s="762" t="s">
        <v>1701</v>
      </c>
      <c r="G429" s="763" t="s">
        <v>76</v>
      </c>
      <c r="H429" s="764">
        <v>380</v>
      </c>
      <c r="I429" s="777"/>
      <c r="J429" s="766">
        <f>ROUND(I429*H429,2)</f>
        <v>0</v>
      </c>
      <c r="K429" s="762"/>
      <c r="L429" s="718"/>
      <c r="M429" s="767"/>
      <c r="N429" s="768" t="s">
        <v>17</v>
      </c>
      <c r="O429" s="769">
        <v>0</v>
      </c>
      <c r="P429" s="769">
        <f>O429*H429</f>
        <v>0</v>
      </c>
      <c r="Q429" s="769">
        <v>0</v>
      </c>
      <c r="R429" s="769">
        <f>Q429*H429</f>
        <v>0</v>
      </c>
      <c r="S429" s="769">
        <v>0</v>
      </c>
      <c r="T429" s="770">
        <f>S429*H429</f>
        <v>0</v>
      </c>
      <c r="AR429" s="746" t="s">
        <v>45</v>
      </c>
      <c r="AT429" s="746" t="s">
        <v>44</v>
      </c>
      <c r="AU429" s="746" t="s">
        <v>28</v>
      </c>
      <c r="AY429" s="746" t="s">
        <v>43</v>
      </c>
      <c r="BE429" s="771">
        <f>IF(N429="základní",J429,0)</f>
        <v>0</v>
      </c>
      <c r="BF429" s="771">
        <f>IF(N429="snížená",J429,0)</f>
        <v>0</v>
      </c>
      <c r="BG429" s="771">
        <f>IF(N429="zákl. přenesená",J429,0)</f>
        <v>0</v>
      </c>
      <c r="BH429" s="771">
        <f>IF(N429="sníž. přenesená",J429,0)</f>
        <v>0</v>
      </c>
      <c r="BI429" s="771">
        <f>IF(N429="nulová",J429,0)</f>
        <v>0</v>
      </c>
      <c r="BJ429" s="746" t="s">
        <v>28</v>
      </c>
      <c r="BK429" s="771">
        <f>ROUND(I429*H429,2)</f>
        <v>0</v>
      </c>
      <c r="BL429" s="746" t="s">
        <v>45</v>
      </c>
      <c r="BM429" s="746" t="s">
        <v>1956</v>
      </c>
    </row>
    <row r="430" spans="2:65" s="719" customFormat="1" ht="27">
      <c r="B430" s="718"/>
      <c r="D430" s="772" t="s">
        <v>1118</v>
      </c>
      <c r="F430" s="773" t="s">
        <v>1910</v>
      </c>
      <c r="I430" s="774"/>
      <c r="L430" s="718"/>
      <c r="M430" s="775"/>
      <c r="N430" s="725"/>
      <c r="O430" s="725"/>
      <c r="P430" s="725"/>
      <c r="Q430" s="725"/>
      <c r="R430" s="725"/>
      <c r="S430" s="725"/>
      <c r="T430" s="776"/>
      <c r="AT430" s="746" t="s">
        <v>1118</v>
      </c>
      <c r="AU430" s="746" t="s">
        <v>28</v>
      </c>
    </row>
    <row r="431" spans="2:65" s="719" customFormat="1" ht="22.5" customHeight="1">
      <c r="B431" s="718"/>
      <c r="C431" s="760">
        <v>178</v>
      </c>
      <c r="D431" s="760" t="s">
        <v>44</v>
      </c>
      <c r="E431" s="761" t="s">
        <v>1702</v>
      </c>
      <c r="F431" s="762" t="s">
        <v>1703</v>
      </c>
      <c r="G431" s="763" t="s">
        <v>76</v>
      </c>
      <c r="H431" s="764">
        <v>380</v>
      </c>
      <c r="I431" s="777"/>
      <c r="J431" s="766">
        <f>ROUND(I431*H431,2)</f>
        <v>0</v>
      </c>
      <c r="K431" s="762"/>
      <c r="L431" s="718"/>
      <c r="M431" s="767"/>
      <c r="N431" s="768" t="s">
        <v>17</v>
      </c>
      <c r="O431" s="769">
        <v>0</v>
      </c>
      <c r="P431" s="769">
        <f>O431*H431</f>
        <v>0</v>
      </c>
      <c r="Q431" s="769">
        <v>0</v>
      </c>
      <c r="R431" s="769">
        <f>Q431*H431</f>
        <v>0</v>
      </c>
      <c r="S431" s="769">
        <v>0</v>
      </c>
      <c r="T431" s="770">
        <f>S431*H431</f>
        <v>0</v>
      </c>
      <c r="AR431" s="746" t="s">
        <v>45</v>
      </c>
      <c r="AT431" s="746" t="s">
        <v>44</v>
      </c>
      <c r="AU431" s="746" t="s">
        <v>28</v>
      </c>
      <c r="AY431" s="746" t="s">
        <v>43</v>
      </c>
      <c r="BE431" s="771">
        <f>IF(N431="základní",J431,0)</f>
        <v>0</v>
      </c>
      <c r="BF431" s="771">
        <f>IF(N431="snížená",J431,0)</f>
        <v>0</v>
      </c>
      <c r="BG431" s="771">
        <f>IF(N431="zákl. přenesená",J431,0)</f>
        <v>0</v>
      </c>
      <c r="BH431" s="771">
        <f>IF(N431="sníž. přenesená",J431,0)</f>
        <v>0</v>
      </c>
      <c r="BI431" s="771">
        <f>IF(N431="nulová",J431,0)</f>
        <v>0</v>
      </c>
      <c r="BJ431" s="746" t="s">
        <v>28</v>
      </c>
      <c r="BK431" s="771">
        <f>ROUND(I431*H431,2)</f>
        <v>0</v>
      </c>
      <c r="BL431" s="746" t="s">
        <v>45</v>
      </c>
      <c r="BM431" s="746" t="s">
        <v>1957</v>
      </c>
    </row>
    <row r="432" spans="2:65" s="719" customFormat="1" ht="27">
      <c r="B432" s="718"/>
      <c r="D432" s="772" t="s">
        <v>1118</v>
      </c>
      <c r="F432" s="773" t="s">
        <v>1912</v>
      </c>
      <c r="I432" s="774"/>
      <c r="L432" s="718"/>
      <c r="M432" s="775"/>
      <c r="N432" s="725"/>
      <c r="O432" s="725"/>
      <c r="P432" s="725"/>
      <c r="Q432" s="725"/>
      <c r="R432" s="725"/>
      <c r="S432" s="725"/>
      <c r="T432" s="776"/>
      <c r="AT432" s="746" t="s">
        <v>1118</v>
      </c>
      <c r="AU432" s="746" t="s">
        <v>28</v>
      </c>
    </row>
    <row r="433" spans="2:65" s="719" customFormat="1" ht="22.5" customHeight="1">
      <c r="B433" s="718"/>
      <c r="C433" s="760">
        <v>179</v>
      </c>
      <c r="D433" s="760" t="s">
        <v>44</v>
      </c>
      <c r="E433" s="761" t="s">
        <v>1704</v>
      </c>
      <c r="F433" s="762" t="s">
        <v>1705</v>
      </c>
      <c r="G433" s="763" t="s">
        <v>76</v>
      </c>
      <c r="H433" s="764">
        <v>105</v>
      </c>
      <c r="I433" s="777"/>
      <c r="J433" s="766">
        <f>ROUND(I433*H433,2)</f>
        <v>0</v>
      </c>
      <c r="K433" s="762"/>
      <c r="L433" s="718"/>
      <c r="M433" s="767"/>
      <c r="N433" s="768" t="s">
        <v>17</v>
      </c>
      <c r="O433" s="769">
        <v>0</v>
      </c>
      <c r="P433" s="769">
        <f>O433*H433</f>
        <v>0</v>
      </c>
      <c r="Q433" s="769">
        <v>0</v>
      </c>
      <c r="R433" s="769">
        <f>Q433*H433</f>
        <v>0</v>
      </c>
      <c r="S433" s="769">
        <v>0</v>
      </c>
      <c r="T433" s="770">
        <f>S433*H433</f>
        <v>0</v>
      </c>
      <c r="AR433" s="746" t="s">
        <v>45</v>
      </c>
      <c r="AT433" s="746" t="s">
        <v>44</v>
      </c>
      <c r="AU433" s="746" t="s">
        <v>28</v>
      </c>
      <c r="AY433" s="746" t="s">
        <v>43</v>
      </c>
      <c r="BE433" s="771">
        <f>IF(N433="základní",J433,0)</f>
        <v>0</v>
      </c>
      <c r="BF433" s="771">
        <f>IF(N433="snížená",J433,0)</f>
        <v>0</v>
      </c>
      <c r="BG433" s="771">
        <f>IF(N433="zákl. přenesená",J433,0)</f>
        <v>0</v>
      </c>
      <c r="BH433" s="771">
        <f>IF(N433="sníž. přenesená",J433,0)</f>
        <v>0</v>
      </c>
      <c r="BI433" s="771">
        <f>IF(N433="nulová",J433,0)</f>
        <v>0</v>
      </c>
      <c r="BJ433" s="746" t="s">
        <v>28</v>
      </c>
      <c r="BK433" s="771">
        <f>ROUND(I433*H433,2)</f>
        <v>0</v>
      </c>
      <c r="BL433" s="746" t="s">
        <v>45</v>
      </c>
      <c r="BM433" s="746" t="s">
        <v>1958</v>
      </c>
    </row>
    <row r="434" spans="2:65" s="719" customFormat="1" ht="27">
      <c r="B434" s="718"/>
      <c r="D434" s="772" t="s">
        <v>1118</v>
      </c>
      <c r="F434" s="773" t="s">
        <v>1910</v>
      </c>
      <c r="I434" s="774"/>
      <c r="L434" s="718"/>
      <c r="M434" s="775"/>
      <c r="N434" s="725"/>
      <c r="O434" s="725"/>
      <c r="P434" s="725"/>
      <c r="Q434" s="725"/>
      <c r="R434" s="725"/>
      <c r="S434" s="725"/>
      <c r="T434" s="776"/>
      <c r="AT434" s="746" t="s">
        <v>1118</v>
      </c>
      <c r="AU434" s="746" t="s">
        <v>28</v>
      </c>
    </row>
    <row r="435" spans="2:65" s="719" customFormat="1" ht="22.5" customHeight="1">
      <c r="B435" s="718"/>
      <c r="C435" s="760">
        <v>180</v>
      </c>
      <c r="D435" s="760" t="s">
        <v>44</v>
      </c>
      <c r="E435" s="761" t="s">
        <v>1706</v>
      </c>
      <c r="F435" s="762" t="s">
        <v>1707</v>
      </c>
      <c r="G435" s="763" t="s">
        <v>76</v>
      </c>
      <c r="H435" s="764">
        <v>105</v>
      </c>
      <c r="I435" s="777"/>
      <c r="J435" s="766">
        <f>ROUND(I435*H435,2)</f>
        <v>0</v>
      </c>
      <c r="K435" s="762"/>
      <c r="L435" s="718"/>
      <c r="M435" s="767"/>
      <c r="N435" s="768" t="s">
        <v>17</v>
      </c>
      <c r="O435" s="769">
        <v>0</v>
      </c>
      <c r="P435" s="769">
        <f>O435*H435</f>
        <v>0</v>
      </c>
      <c r="Q435" s="769">
        <v>0</v>
      </c>
      <c r="R435" s="769">
        <f>Q435*H435</f>
        <v>0</v>
      </c>
      <c r="S435" s="769">
        <v>0</v>
      </c>
      <c r="T435" s="770">
        <f>S435*H435</f>
        <v>0</v>
      </c>
      <c r="AR435" s="746" t="s">
        <v>45</v>
      </c>
      <c r="AT435" s="746" t="s">
        <v>44</v>
      </c>
      <c r="AU435" s="746" t="s">
        <v>28</v>
      </c>
      <c r="AY435" s="746" t="s">
        <v>43</v>
      </c>
      <c r="BE435" s="771">
        <f>IF(N435="základní",J435,0)</f>
        <v>0</v>
      </c>
      <c r="BF435" s="771">
        <f>IF(N435="snížená",J435,0)</f>
        <v>0</v>
      </c>
      <c r="BG435" s="771">
        <f>IF(N435="zákl. přenesená",J435,0)</f>
        <v>0</v>
      </c>
      <c r="BH435" s="771">
        <f>IF(N435="sníž. přenesená",J435,0)</f>
        <v>0</v>
      </c>
      <c r="BI435" s="771">
        <f>IF(N435="nulová",J435,0)</f>
        <v>0</v>
      </c>
      <c r="BJ435" s="746" t="s">
        <v>28</v>
      </c>
      <c r="BK435" s="771">
        <f>ROUND(I435*H435,2)</f>
        <v>0</v>
      </c>
      <c r="BL435" s="746" t="s">
        <v>45</v>
      </c>
      <c r="BM435" s="746" t="s">
        <v>1959</v>
      </c>
    </row>
    <row r="436" spans="2:65" s="719" customFormat="1" ht="27">
      <c r="B436" s="718"/>
      <c r="D436" s="772" t="s">
        <v>1118</v>
      </c>
      <c r="F436" s="773" t="s">
        <v>1912</v>
      </c>
      <c r="I436" s="774"/>
      <c r="L436" s="718"/>
      <c r="M436" s="775"/>
      <c r="N436" s="725"/>
      <c r="O436" s="725"/>
      <c r="P436" s="725"/>
      <c r="Q436" s="725"/>
      <c r="R436" s="725"/>
      <c r="S436" s="725"/>
      <c r="T436" s="776"/>
      <c r="AT436" s="746" t="s">
        <v>1118</v>
      </c>
      <c r="AU436" s="746" t="s">
        <v>28</v>
      </c>
    </row>
    <row r="437" spans="2:65" s="719" customFormat="1" ht="22.5" customHeight="1">
      <c r="B437" s="718"/>
      <c r="C437" s="760">
        <v>181</v>
      </c>
      <c r="D437" s="760" t="s">
        <v>44</v>
      </c>
      <c r="E437" s="761" t="s">
        <v>1708</v>
      </c>
      <c r="F437" s="762" t="s">
        <v>1709</v>
      </c>
      <c r="G437" s="763" t="s">
        <v>76</v>
      </c>
      <c r="H437" s="764">
        <v>115</v>
      </c>
      <c r="I437" s="777"/>
      <c r="J437" s="766">
        <f>ROUND(I437*H437,2)</f>
        <v>0</v>
      </c>
      <c r="K437" s="762"/>
      <c r="L437" s="718"/>
      <c r="M437" s="767"/>
      <c r="N437" s="768" t="s">
        <v>17</v>
      </c>
      <c r="O437" s="769">
        <v>0</v>
      </c>
      <c r="P437" s="769">
        <f>O437*H437</f>
        <v>0</v>
      </c>
      <c r="Q437" s="769">
        <v>0</v>
      </c>
      <c r="R437" s="769">
        <f>Q437*H437</f>
        <v>0</v>
      </c>
      <c r="S437" s="769">
        <v>0</v>
      </c>
      <c r="T437" s="770">
        <f>S437*H437</f>
        <v>0</v>
      </c>
      <c r="AR437" s="746" t="s">
        <v>45</v>
      </c>
      <c r="AT437" s="746" t="s">
        <v>44</v>
      </c>
      <c r="AU437" s="746" t="s">
        <v>28</v>
      </c>
      <c r="AY437" s="746" t="s">
        <v>43</v>
      </c>
      <c r="BE437" s="771">
        <f>IF(N437="základní",J437,0)</f>
        <v>0</v>
      </c>
      <c r="BF437" s="771">
        <f>IF(N437="snížená",J437,0)</f>
        <v>0</v>
      </c>
      <c r="BG437" s="771">
        <f>IF(N437="zákl. přenesená",J437,0)</f>
        <v>0</v>
      </c>
      <c r="BH437" s="771">
        <f>IF(N437="sníž. přenesená",J437,0)</f>
        <v>0</v>
      </c>
      <c r="BI437" s="771">
        <f>IF(N437="nulová",J437,0)</f>
        <v>0</v>
      </c>
      <c r="BJ437" s="746" t="s">
        <v>28</v>
      </c>
      <c r="BK437" s="771">
        <f>ROUND(I437*H437,2)</f>
        <v>0</v>
      </c>
      <c r="BL437" s="746" t="s">
        <v>45</v>
      </c>
      <c r="BM437" s="746" t="s">
        <v>1958</v>
      </c>
    </row>
    <row r="438" spans="2:65" s="719" customFormat="1" ht="27">
      <c r="B438" s="718"/>
      <c r="D438" s="772" t="s">
        <v>1118</v>
      </c>
      <c r="F438" s="773" t="s">
        <v>1910</v>
      </c>
      <c r="I438" s="774"/>
      <c r="L438" s="718"/>
      <c r="M438" s="775"/>
      <c r="N438" s="725"/>
      <c r="O438" s="725"/>
      <c r="P438" s="725"/>
      <c r="Q438" s="725"/>
      <c r="R438" s="725"/>
      <c r="S438" s="725"/>
      <c r="T438" s="776"/>
      <c r="AT438" s="746" t="s">
        <v>1118</v>
      </c>
      <c r="AU438" s="746" t="s">
        <v>28</v>
      </c>
    </row>
    <row r="439" spans="2:65" s="719" customFormat="1" ht="22.5" customHeight="1">
      <c r="B439" s="718"/>
      <c r="C439" s="760">
        <v>182</v>
      </c>
      <c r="D439" s="760" t="s">
        <v>44</v>
      </c>
      <c r="E439" s="761" t="s">
        <v>1710</v>
      </c>
      <c r="F439" s="762" t="s">
        <v>1711</v>
      </c>
      <c r="G439" s="763" t="s">
        <v>76</v>
      </c>
      <c r="H439" s="764">
        <v>115</v>
      </c>
      <c r="I439" s="777"/>
      <c r="J439" s="766">
        <f>ROUND(I439*H439,2)</f>
        <v>0</v>
      </c>
      <c r="K439" s="762"/>
      <c r="L439" s="718"/>
      <c r="M439" s="767"/>
      <c r="N439" s="768" t="s">
        <v>17</v>
      </c>
      <c r="O439" s="769">
        <v>0</v>
      </c>
      <c r="P439" s="769">
        <f>O439*H439</f>
        <v>0</v>
      </c>
      <c r="Q439" s="769">
        <v>0</v>
      </c>
      <c r="R439" s="769">
        <f>Q439*H439</f>
        <v>0</v>
      </c>
      <c r="S439" s="769">
        <v>0</v>
      </c>
      <c r="T439" s="770">
        <f>S439*H439</f>
        <v>0</v>
      </c>
      <c r="AR439" s="746" t="s">
        <v>45</v>
      </c>
      <c r="AT439" s="746" t="s">
        <v>44</v>
      </c>
      <c r="AU439" s="746" t="s">
        <v>28</v>
      </c>
      <c r="AY439" s="746" t="s">
        <v>43</v>
      </c>
      <c r="BE439" s="771">
        <f>IF(N439="základní",J439,0)</f>
        <v>0</v>
      </c>
      <c r="BF439" s="771">
        <f>IF(N439="snížená",J439,0)</f>
        <v>0</v>
      </c>
      <c r="BG439" s="771">
        <f>IF(N439="zákl. přenesená",J439,0)</f>
        <v>0</v>
      </c>
      <c r="BH439" s="771">
        <f>IF(N439="sníž. přenesená",J439,0)</f>
        <v>0</v>
      </c>
      <c r="BI439" s="771">
        <f>IF(N439="nulová",J439,0)</f>
        <v>0</v>
      </c>
      <c r="BJ439" s="746" t="s">
        <v>28</v>
      </c>
      <c r="BK439" s="771">
        <f>ROUND(I439*H439,2)</f>
        <v>0</v>
      </c>
      <c r="BL439" s="746" t="s">
        <v>45</v>
      </c>
      <c r="BM439" s="746" t="s">
        <v>1959</v>
      </c>
    </row>
    <row r="440" spans="2:65" s="719" customFormat="1" ht="27">
      <c r="B440" s="718"/>
      <c r="D440" s="772" t="s">
        <v>1118</v>
      </c>
      <c r="F440" s="773" t="s">
        <v>1912</v>
      </c>
      <c r="I440" s="774"/>
      <c r="L440" s="718"/>
      <c r="M440" s="775"/>
      <c r="N440" s="725"/>
      <c r="O440" s="725"/>
      <c r="P440" s="725"/>
      <c r="Q440" s="725"/>
      <c r="R440" s="725"/>
      <c r="S440" s="725"/>
      <c r="T440" s="776"/>
      <c r="AT440" s="746" t="s">
        <v>1118</v>
      </c>
      <c r="AU440" s="746" t="s">
        <v>28</v>
      </c>
    </row>
    <row r="441" spans="2:65" s="719" customFormat="1" ht="22.5" customHeight="1">
      <c r="B441" s="718"/>
      <c r="C441" s="760">
        <v>183</v>
      </c>
      <c r="D441" s="760" t="s">
        <v>44</v>
      </c>
      <c r="E441" s="761" t="s">
        <v>1712</v>
      </c>
      <c r="F441" s="762" t="s">
        <v>1713</v>
      </c>
      <c r="G441" s="763" t="s">
        <v>76</v>
      </c>
      <c r="H441" s="764">
        <v>115</v>
      </c>
      <c r="I441" s="777"/>
      <c r="J441" s="766">
        <f>ROUND(I441*H441,2)</f>
        <v>0</v>
      </c>
      <c r="K441" s="762"/>
      <c r="L441" s="718"/>
      <c r="M441" s="767"/>
      <c r="N441" s="768" t="s">
        <v>17</v>
      </c>
      <c r="O441" s="769">
        <v>0</v>
      </c>
      <c r="P441" s="769">
        <f>O441*H441</f>
        <v>0</v>
      </c>
      <c r="Q441" s="769">
        <v>0</v>
      </c>
      <c r="R441" s="769">
        <f>Q441*H441</f>
        <v>0</v>
      </c>
      <c r="S441" s="769">
        <v>0</v>
      </c>
      <c r="T441" s="770">
        <f>S441*H441</f>
        <v>0</v>
      </c>
      <c r="AR441" s="746" t="s">
        <v>45</v>
      </c>
      <c r="AT441" s="746" t="s">
        <v>44</v>
      </c>
      <c r="AU441" s="746" t="s">
        <v>28</v>
      </c>
      <c r="AY441" s="746" t="s">
        <v>43</v>
      </c>
      <c r="BE441" s="771">
        <f>IF(N441="základní",J441,0)</f>
        <v>0</v>
      </c>
      <c r="BF441" s="771">
        <f>IF(N441="snížená",J441,0)</f>
        <v>0</v>
      </c>
      <c r="BG441" s="771">
        <f>IF(N441="zákl. přenesená",J441,0)</f>
        <v>0</v>
      </c>
      <c r="BH441" s="771">
        <f>IF(N441="sníž. přenesená",J441,0)</f>
        <v>0</v>
      </c>
      <c r="BI441" s="771">
        <f>IF(N441="nulová",J441,0)</f>
        <v>0</v>
      </c>
      <c r="BJ441" s="746" t="s">
        <v>28</v>
      </c>
      <c r="BK441" s="771">
        <f>ROUND(I441*H441,2)</f>
        <v>0</v>
      </c>
      <c r="BL441" s="746" t="s">
        <v>45</v>
      </c>
      <c r="BM441" s="746" t="s">
        <v>1960</v>
      </c>
    </row>
    <row r="442" spans="2:65" s="719" customFormat="1" ht="27">
      <c r="B442" s="718"/>
      <c r="D442" s="772" t="s">
        <v>1118</v>
      </c>
      <c r="F442" s="773" t="s">
        <v>1910</v>
      </c>
      <c r="I442" s="774"/>
      <c r="L442" s="718"/>
      <c r="M442" s="775"/>
      <c r="N442" s="725"/>
      <c r="O442" s="725"/>
      <c r="P442" s="725"/>
      <c r="Q442" s="725"/>
      <c r="R442" s="725"/>
      <c r="S442" s="725"/>
      <c r="T442" s="776"/>
      <c r="AT442" s="746" t="s">
        <v>1118</v>
      </c>
      <c r="AU442" s="746" t="s">
        <v>28</v>
      </c>
    </row>
    <row r="443" spans="2:65" s="719" customFormat="1" ht="22.5" customHeight="1">
      <c r="B443" s="718"/>
      <c r="C443" s="760">
        <v>184</v>
      </c>
      <c r="D443" s="760" t="s">
        <v>44</v>
      </c>
      <c r="E443" s="761" t="s">
        <v>1714</v>
      </c>
      <c r="F443" s="762" t="s">
        <v>1715</v>
      </c>
      <c r="G443" s="763" t="s">
        <v>76</v>
      </c>
      <c r="H443" s="764">
        <v>115</v>
      </c>
      <c r="I443" s="777"/>
      <c r="J443" s="766">
        <f>ROUND(I443*H443,2)</f>
        <v>0</v>
      </c>
      <c r="K443" s="762"/>
      <c r="L443" s="718"/>
      <c r="M443" s="767"/>
      <c r="N443" s="768" t="s">
        <v>17</v>
      </c>
      <c r="O443" s="769">
        <v>0</v>
      </c>
      <c r="P443" s="769">
        <f>O443*H443</f>
        <v>0</v>
      </c>
      <c r="Q443" s="769">
        <v>0</v>
      </c>
      <c r="R443" s="769">
        <f>Q443*H443</f>
        <v>0</v>
      </c>
      <c r="S443" s="769">
        <v>0</v>
      </c>
      <c r="T443" s="770">
        <f>S443*H443</f>
        <v>0</v>
      </c>
      <c r="AR443" s="746" t="s">
        <v>45</v>
      </c>
      <c r="AT443" s="746" t="s">
        <v>44</v>
      </c>
      <c r="AU443" s="746" t="s">
        <v>28</v>
      </c>
      <c r="AY443" s="746" t="s">
        <v>43</v>
      </c>
      <c r="BE443" s="771">
        <f>IF(N443="základní",J443,0)</f>
        <v>0</v>
      </c>
      <c r="BF443" s="771">
        <f>IF(N443="snížená",J443,0)</f>
        <v>0</v>
      </c>
      <c r="BG443" s="771">
        <f>IF(N443="zákl. přenesená",J443,0)</f>
        <v>0</v>
      </c>
      <c r="BH443" s="771">
        <f>IF(N443="sníž. přenesená",J443,0)</f>
        <v>0</v>
      </c>
      <c r="BI443" s="771">
        <f>IF(N443="nulová",J443,0)</f>
        <v>0</v>
      </c>
      <c r="BJ443" s="746" t="s">
        <v>28</v>
      </c>
      <c r="BK443" s="771">
        <f>ROUND(I443*H443,2)</f>
        <v>0</v>
      </c>
      <c r="BL443" s="746" t="s">
        <v>45</v>
      </c>
      <c r="BM443" s="746" t="s">
        <v>1961</v>
      </c>
    </row>
    <row r="444" spans="2:65" s="719" customFormat="1" ht="27">
      <c r="B444" s="718"/>
      <c r="D444" s="790" t="s">
        <v>1118</v>
      </c>
      <c r="F444" s="791" t="s">
        <v>1912</v>
      </c>
      <c r="I444" s="774"/>
      <c r="L444" s="718"/>
      <c r="M444" s="775"/>
      <c r="N444" s="725"/>
      <c r="O444" s="725"/>
      <c r="P444" s="725"/>
      <c r="Q444" s="725"/>
      <c r="R444" s="725"/>
      <c r="S444" s="725"/>
      <c r="T444" s="776"/>
      <c r="AT444" s="746" t="s">
        <v>1118</v>
      </c>
      <c r="AU444" s="746" t="s">
        <v>28</v>
      </c>
    </row>
    <row r="445" spans="2:65" s="719" customFormat="1" ht="22.5" customHeight="1">
      <c r="B445" s="718"/>
      <c r="C445" s="760">
        <v>185</v>
      </c>
      <c r="D445" s="760" t="s">
        <v>44</v>
      </c>
      <c r="E445" s="761" t="s">
        <v>1716</v>
      </c>
      <c r="F445" s="762" t="s">
        <v>1717</v>
      </c>
      <c r="G445" s="763" t="s">
        <v>143</v>
      </c>
      <c r="H445" s="764">
        <v>24</v>
      </c>
      <c r="I445" s="777"/>
      <c r="J445" s="766">
        <f>ROUND(I445*H445,2)</f>
        <v>0</v>
      </c>
      <c r="K445" s="762"/>
      <c r="L445" s="718"/>
      <c r="M445" s="767"/>
      <c r="N445" s="768" t="s">
        <v>17</v>
      </c>
      <c r="O445" s="769">
        <v>0</v>
      </c>
      <c r="P445" s="769">
        <f>O445*H445</f>
        <v>0</v>
      </c>
      <c r="Q445" s="769">
        <v>0</v>
      </c>
      <c r="R445" s="769">
        <f>Q445*H445</f>
        <v>0</v>
      </c>
      <c r="S445" s="769">
        <v>0</v>
      </c>
      <c r="T445" s="770">
        <f>S445*H445</f>
        <v>0</v>
      </c>
      <c r="AR445" s="746" t="s">
        <v>45</v>
      </c>
      <c r="AT445" s="746" t="s">
        <v>44</v>
      </c>
      <c r="AU445" s="746" t="s">
        <v>28</v>
      </c>
      <c r="AY445" s="746" t="s">
        <v>43</v>
      </c>
      <c r="BE445" s="771">
        <f>IF(N445="základní",J445,0)</f>
        <v>0</v>
      </c>
      <c r="BF445" s="771">
        <f>IF(N445="snížená",J445,0)</f>
        <v>0</v>
      </c>
      <c r="BG445" s="771">
        <f>IF(N445="zákl. přenesená",J445,0)</f>
        <v>0</v>
      </c>
      <c r="BH445" s="771">
        <f>IF(N445="sníž. přenesená",J445,0)</f>
        <v>0</v>
      </c>
      <c r="BI445" s="771">
        <f>IF(N445="nulová",J445,0)</f>
        <v>0</v>
      </c>
      <c r="BJ445" s="746" t="s">
        <v>28</v>
      </c>
      <c r="BK445" s="771">
        <f>ROUND(I445*H445,2)</f>
        <v>0</v>
      </c>
      <c r="BL445" s="746" t="s">
        <v>45</v>
      </c>
      <c r="BM445" s="746" t="s">
        <v>1960</v>
      </c>
    </row>
    <row r="446" spans="2:65" s="719" customFormat="1" ht="27">
      <c r="B446" s="718"/>
      <c r="D446" s="790" t="s">
        <v>1118</v>
      </c>
      <c r="F446" s="791" t="s">
        <v>1912</v>
      </c>
      <c r="I446" s="774"/>
      <c r="L446" s="718"/>
      <c r="M446" s="775"/>
      <c r="N446" s="725"/>
      <c r="O446" s="725"/>
      <c r="P446" s="725"/>
      <c r="Q446" s="725"/>
      <c r="R446" s="725"/>
      <c r="S446" s="725"/>
      <c r="T446" s="776"/>
      <c r="AT446" s="746" t="s">
        <v>1118</v>
      </c>
      <c r="AU446" s="746" t="s">
        <v>28</v>
      </c>
    </row>
    <row r="447" spans="2:65" s="719" customFormat="1" ht="22.5" customHeight="1">
      <c r="B447" s="718"/>
      <c r="C447" s="760">
        <v>186</v>
      </c>
      <c r="D447" s="760" t="s">
        <v>44</v>
      </c>
      <c r="E447" s="761" t="s">
        <v>1718</v>
      </c>
      <c r="F447" s="762" t="s">
        <v>1719</v>
      </c>
      <c r="G447" s="763" t="s">
        <v>143</v>
      </c>
      <c r="H447" s="764">
        <v>18</v>
      </c>
      <c r="I447" s="777"/>
      <c r="J447" s="766">
        <f>ROUND(I447*H447,2)</f>
        <v>0</v>
      </c>
      <c r="K447" s="762"/>
      <c r="L447" s="718"/>
      <c r="M447" s="767"/>
      <c r="N447" s="768" t="s">
        <v>17</v>
      </c>
      <c r="O447" s="769">
        <v>0</v>
      </c>
      <c r="P447" s="769">
        <f>O447*H447</f>
        <v>0</v>
      </c>
      <c r="Q447" s="769">
        <v>0</v>
      </c>
      <c r="R447" s="769">
        <f>Q447*H447</f>
        <v>0</v>
      </c>
      <c r="S447" s="769">
        <v>0</v>
      </c>
      <c r="T447" s="770">
        <f>S447*H447</f>
        <v>0</v>
      </c>
      <c r="AR447" s="746" t="s">
        <v>45</v>
      </c>
      <c r="AT447" s="746" t="s">
        <v>44</v>
      </c>
      <c r="AU447" s="746" t="s">
        <v>28</v>
      </c>
      <c r="AY447" s="746" t="s">
        <v>43</v>
      </c>
      <c r="BE447" s="771">
        <f>IF(N447="základní",J447,0)</f>
        <v>0</v>
      </c>
      <c r="BF447" s="771">
        <f>IF(N447="snížená",J447,0)</f>
        <v>0</v>
      </c>
      <c r="BG447" s="771">
        <f>IF(N447="zákl. přenesená",J447,0)</f>
        <v>0</v>
      </c>
      <c r="BH447" s="771">
        <f>IF(N447="sníž. přenesená",J447,0)</f>
        <v>0</v>
      </c>
      <c r="BI447" s="771">
        <f>IF(N447="nulová",J447,0)</f>
        <v>0</v>
      </c>
      <c r="BJ447" s="746" t="s">
        <v>28</v>
      </c>
      <c r="BK447" s="771">
        <f>ROUND(I447*H447,2)</f>
        <v>0</v>
      </c>
      <c r="BL447" s="746" t="s">
        <v>45</v>
      </c>
      <c r="BM447" s="746" t="s">
        <v>1961</v>
      </c>
    </row>
    <row r="448" spans="2:65" s="719" customFormat="1" ht="27">
      <c r="B448" s="718"/>
      <c r="D448" s="772" t="s">
        <v>1118</v>
      </c>
      <c r="F448" s="773" t="s">
        <v>1910</v>
      </c>
      <c r="I448" s="774"/>
      <c r="L448" s="718"/>
      <c r="M448" s="775"/>
      <c r="N448" s="725"/>
      <c r="O448" s="725"/>
      <c r="P448" s="725"/>
      <c r="Q448" s="725"/>
      <c r="R448" s="725"/>
      <c r="S448" s="725"/>
      <c r="T448" s="776"/>
      <c r="AT448" s="746" t="s">
        <v>1118</v>
      </c>
      <c r="AU448" s="746" t="s">
        <v>28</v>
      </c>
    </row>
    <row r="449" spans="2:65" s="719" customFormat="1" ht="22.5" customHeight="1">
      <c r="B449" s="718"/>
      <c r="C449" s="760">
        <v>187</v>
      </c>
      <c r="D449" s="760" t="s">
        <v>44</v>
      </c>
      <c r="E449" s="761" t="s">
        <v>1720</v>
      </c>
      <c r="F449" s="762" t="s">
        <v>1721</v>
      </c>
      <c r="G449" s="763" t="s">
        <v>143</v>
      </c>
      <c r="H449" s="764">
        <v>18</v>
      </c>
      <c r="I449" s="777"/>
      <c r="J449" s="766">
        <f>ROUND(I449*H449,2)</f>
        <v>0</v>
      </c>
      <c r="K449" s="762"/>
      <c r="L449" s="718"/>
      <c r="M449" s="767"/>
      <c r="N449" s="768" t="s">
        <v>17</v>
      </c>
      <c r="O449" s="769">
        <v>0</v>
      </c>
      <c r="P449" s="769">
        <f>O449*H449</f>
        <v>0</v>
      </c>
      <c r="Q449" s="769">
        <v>0</v>
      </c>
      <c r="R449" s="769">
        <f>Q449*H449</f>
        <v>0</v>
      </c>
      <c r="S449" s="769">
        <v>0</v>
      </c>
      <c r="T449" s="770">
        <f>S449*H449</f>
        <v>0</v>
      </c>
      <c r="AR449" s="746" t="s">
        <v>45</v>
      </c>
      <c r="AT449" s="746" t="s">
        <v>44</v>
      </c>
      <c r="AU449" s="746" t="s">
        <v>28</v>
      </c>
      <c r="AY449" s="746" t="s">
        <v>43</v>
      </c>
      <c r="BE449" s="771">
        <f>IF(N449="základní",J449,0)</f>
        <v>0</v>
      </c>
      <c r="BF449" s="771">
        <f>IF(N449="snížená",J449,0)</f>
        <v>0</v>
      </c>
      <c r="BG449" s="771">
        <f>IF(N449="zákl. přenesená",J449,0)</f>
        <v>0</v>
      </c>
      <c r="BH449" s="771">
        <f>IF(N449="sníž. přenesená",J449,0)</f>
        <v>0</v>
      </c>
      <c r="BI449" s="771">
        <f>IF(N449="nulová",J449,0)</f>
        <v>0</v>
      </c>
      <c r="BJ449" s="746" t="s">
        <v>28</v>
      </c>
      <c r="BK449" s="771">
        <f>ROUND(I449*H449,2)</f>
        <v>0</v>
      </c>
      <c r="BL449" s="746" t="s">
        <v>45</v>
      </c>
      <c r="BM449" s="746" t="s">
        <v>1960</v>
      </c>
    </row>
    <row r="450" spans="2:65" s="719" customFormat="1" ht="27">
      <c r="B450" s="718"/>
      <c r="D450" s="790" t="s">
        <v>1118</v>
      </c>
      <c r="F450" s="791" t="s">
        <v>1912</v>
      </c>
      <c r="I450" s="774"/>
      <c r="L450" s="718"/>
      <c r="M450" s="775"/>
      <c r="N450" s="725"/>
      <c r="O450" s="725"/>
      <c r="P450" s="725"/>
      <c r="Q450" s="725"/>
      <c r="R450" s="725"/>
      <c r="S450" s="725"/>
      <c r="T450" s="776"/>
      <c r="AT450" s="746" t="s">
        <v>1118</v>
      </c>
      <c r="AU450" s="746" t="s">
        <v>28</v>
      </c>
    </row>
    <row r="451" spans="2:65" s="749" customFormat="1" ht="37.35" customHeight="1">
      <c r="B451" s="748"/>
      <c r="D451" s="750" t="s">
        <v>26</v>
      </c>
      <c r="E451" s="751" t="s">
        <v>48</v>
      </c>
      <c r="F451" s="751" t="s">
        <v>1722</v>
      </c>
      <c r="I451" s="786"/>
      <c r="J451" s="752">
        <f>SUM(J452:J452)</f>
        <v>0</v>
      </c>
      <c r="L451" s="748"/>
      <c r="M451" s="753"/>
      <c r="N451" s="754"/>
      <c r="O451" s="754"/>
      <c r="P451" s="755">
        <f>SUM(P452:P452)</f>
        <v>0</v>
      </c>
      <c r="Q451" s="754"/>
      <c r="R451" s="755">
        <f>SUM(R452:R452)</f>
        <v>0</v>
      </c>
      <c r="S451" s="754"/>
      <c r="T451" s="756">
        <f>SUM(T452:T452)</f>
        <v>0</v>
      </c>
      <c r="AR451" s="757" t="s">
        <v>28</v>
      </c>
      <c r="AT451" s="758" t="s">
        <v>26</v>
      </c>
      <c r="AU451" s="758" t="s">
        <v>27</v>
      </c>
      <c r="AY451" s="757" t="s">
        <v>43</v>
      </c>
      <c r="BK451" s="759">
        <f>SUM(BK452:BK452)</f>
        <v>0</v>
      </c>
    </row>
    <row r="452" spans="2:65" s="719" customFormat="1" ht="22.5" customHeight="1">
      <c r="B452" s="718"/>
      <c r="C452" s="760">
        <v>188</v>
      </c>
      <c r="D452" s="760" t="s">
        <v>44</v>
      </c>
      <c r="E452" s="761" t="s">
        <v>171</v>
      </c>
      <c r="F452" s="956" t="s">
        <v>2092</v>
      </c>
      <c r="G452" s="957" t="s">
        <v>631</v>
      </c>
      <c r="H452" s="764">
        <v>1</v>
      </c>
      <c r="I452" s="777"/>
      <c r="J452" s="766">
        <f>ROUND(I452*H452,2)</f>
        <v>0</v>
      </c>
      <c r="K452" s="762"/>
      <c r="L452" s="718"/>
      <c r="M452" s="767"/>
      <c r="N452" s="768" t="s">
        <v>17</v>
      </c>
      <c r="O452" s="769">
        <v>0</v>
      </c>
      <c r="P452" s="769">
        <f>O452*H452</f>
        <v>0</v>
      </c>
      <c r="Q452" s="769">
        <v>0</v>
      </c>
      <c r="R452" s="769">
        <f>Q452*H452</f>
        <v>0</v>
      </c>
      <c r="S452" s="769">
        <v>0</v>
      </c>
      <c r="T452" s="770">
        <f>S452*H452</f>
        <v>0</v>
      </c>
      <c r="AR452" s="746" t="s">
        <v>45</v>
      </c>
      <c r="AT452" s="746" t="s">
        <v>44</v>
      </c>
      <c r="AU452" s="746" t="s">
        <v>28</v>
      </c>
      <c r="AY452" s="746" t="s">
        <v>43</v>
      </c>
      <c r="BE452" s="771">
        <f>IF(N452="základní",J452,0)</f>
        <v>0</v>
      </c>
      <c r="BF452" s="771">
        <f>IF(N452="snížená",J452,0)</f>
        <v>0</v>
      </c>
      <c r="BG452" s="771">
        <f>IF(N452="zákl. přenesená",J452,0)</f>
        <v>0</v>
      </c>
      <c r="BH452" s="771">
        <f>IF(N452="sníž. přenesená",J452,0)</f>
        <v>0</v>
      </c>
      <c r="BI452" s="771">
        <f>IF(N452="nulová",J452,0)</f>
        <v>0</v>
      </c>
      <c r="BJ452" s="746" t="s">
        <v>28</v>
      </c>
      <c r="BK452" s="771">
        <f>ROUND(I452*H452,2)</f>
        <v>0</v>
      </c>
      <c r="BL452" s="746" t="s">
        <v>45</v>
      </c>
      <c r="BM452" s="746" t="s">
        <v>1962</v>
      </c>
    </row>
    <row r="453" spans="2:65" s="749" customFormat="1" ht="37.35" customHeight="1">
      <c r="B453" s="748"/>
      <c r="D453" s="750" t="s">
        <v>26</v>
      </c>
      <c r="E453" s="751" t="s">
        <v>51</v>
      </c>
      <c r="F453" s="751" t="s">
        <v>1723</v>
      </c>
      <c r="I453" s="786"/>
      <c r="J453" s="752">
        <f>SUM(J454:J454)</f>
        <v>0</v>
      </c>
      <c r="L453" s="748"/>
      <c r="M453" s="753"/>
      <c r="N453" s="754"/>
      <c r="O453" s="754"/>
      <c r="P453" s="755">
        <f>SUM(P454:P456)</f>
        <v>0</v>
      </c>
      <c r="Q453" s="754"/>
      <c r="R453" s="755">
        <f>SUM(R454:R456)</f>
        <v>0</v>
      </c>
      <c r="S453" s="754"/>
      <c r="T453" s="756">
        <f>SUM(T454:T456)</f>
        <v>0</v>
      </c>
      <c r="AR453" s="757" t="s">
        <v>28</v>
      </c>
      <c r="AT453" s="758" t="s">
        <v>26</v>
      </c>
      <c r="AU453" s="758" t="s">
        <v>27</v>
      </c>
      <c r="AY453" s="757" t="s">
        <v>43</v>
      </c>
      <c r="BK453" s="759">
        <f>SUM(BK454:BK456)</f>
        <v>0</v>
      </c>
    </row>
    <row r="454" spans="2:65" s="719" customFormat="1" ht="21.75" customHeight="1">
      <c r="B454" s="718"/>
      <c r="C454" s="760">
        <v>199</v>
      </c>
      <c r="D454" s="760" t="s">
        <v>44</v>
      </c>
      <c r="E454" s="761" t="s">
        <v>1724</v>
      </c>
      <c r="F454" s="956" t="s">
        <v>2092</v>
      </c>
      <c r="G454" s="957" t="s">
        <v>631</v>
      </c>
      <c r="H454" s="764">
        <v>1</v>
      </c>
      <c r="I454" s="777"/>
      <c r="J454" s="766">
        <f>ROUND(I454*H454,2)</f>
        <v>0</v>
      </c>
      <c r="K454" s="762"/>
      <c r="L454" s="718"/>
      <c r="M454" s="767"/>
      <c r="N454" s="768" t="s">
        <v>17</v>
      </c>
      <c r="O454" s="769">
        <v>0</v>
      </c>
      <c r="P454" s="769">
        <f>O454*H454</f>
        <v>0</v>
      </c>
      <c r="Q454" s="769">
        <v>0</v>
      </c>
      <c r="R454" s="769">
        <f>Q454*H454</f>
        <v>0</v>
      </c>
      <c r="S454" s="769">
        <v>0</v>
      </c>
      <c r="T454" s="770">
        <f>S454*H454</f>
        <v>0</v>
      </c>
      <c r="AR454" s="746" t="s">
        <v>45</v>
      </c>
      <c r="AT454" s="746" t="s">
        <v>44</v>
      </c>
      <c r="AU454" s="746" t="s">
        <v>28</v>
      </c>
      <c r="AY454" s="746" t="s">
        <v>43</v>
      </c>
      <c r="BE454" s="771">
        <f>IF(N454="základní",J454,0)</f>
        <v>0</v>
      </c>
      <c r="BF454" s="771">
        <f>IF(N454="snížená",J454,0)</f>
        <v>0</v>
      </c>
      <c r="BG454" s="771">
        <f>IF(N454="zákl. přenesená",J454,0)</f>
        <v>0</v>
      </c>
      <c r="BH454" s="771">
        <f>IF(N454="sníž. přenesená",J454,0)</f>
        <v>0</v>
      </c>
      <c r="BI454" s="771">
        <f>IF(N454="nulová",J454,0)</f>
        <v>0</v>
      </c>
      <c r="BJ454" s="746" t="s">
        <v>28</v>
      </c>
      <c r="BK454" s="771">
        <f>ROUND(I454*H454,2)</f>
        <v>0</v>
      </c>
      <c r="BL454" s="746" t="s">
        <v>45</v>
      </c>
      <c r="BM454" s="746" t="s">
        <v>1963</v>
      </c>
    </row>
    <row r="455" spans="2:65" s="749" customFormat="1" ht="36.950000000000003" customHeight="1">
      <c r="B455" s="748"/>
      <c r="D455" s="750" t="s">
        <v>26</v>
      </c>
      <c r="E455" s="751">
        <v>9</v>
      </c>
      <c r="F455" s="751" t="s">
        <v>1725</v>
      </c>
      <c r="I455" s="786"/>
      <c r="J455" s="752">
        <f>SUM(J456:J456)</f>
        <v>0</v>
      </c>
      <c r="L455" s="748"/>
      <c r="M455" s="753"/>
      <c r="N455" s="754"/>
      <c r="O455" s="754"/>
      <c r="P455" s="755">
        <f>SUM(P456:P482)</f>
        <v>0</v>
      </c>
      <c r="Q455" s="754"/>
      <c r="R455" s="755">
        <f>SUM(R456:R482)</f>
        <v>0</v>
      </c>
      <c r="S455" s="754"/>
      <c r="T455" s="756">
        <f>SUM(T456:T482)</f>
        <v>0</v>
      </c>
      <c r="AR455" s="757" t="s">
        <v>28</v>
      </c>
      <c r="AT455" s="758" t="s">
        <v>26</v>
      </c>
      <c r="AU455" s="758" t="s">
        <v>27</v>
      </c>
      <c r="AY455" s="757" t="s">
        <v>43</v>
      </c>
      <c r="BK455" s="759">
        <f>SUM(BK456:BK482)</f>
        <v>0</v>
      </c>
    </row>
    <row r="456" spans="2:65" s="719" customFormat="1" ht="22.5" customHeight="1">
      <c r="B456" s="718"/>
      <c r="C456" s="760">
        <v>200</v>
      </c>
      <c r="D456" s="760" t="s">
        <v>44</v>
      </c>
      <c r="E456" s="761" t="s">
        <v>110</v>
      </c>
      <c r="F456" s="956" t="s">
        <v>2092</v>
      </c>
      <c r="G456" s="957" t="s">
        <v>631</v>
      </c>
      <c r="H456" s="764">
        <v>1</v>
      </c>
      <c r="I456" s="777"/>
      <c r="J456" s="766">
        <f t="shared" ref="J456" si="0">ROUND(I456*H456,2)</f>
        <v>0</v>
      </c>
      <c r="K456" s="762"/>
      <c r="L456" s="718"/>
      <c r="M456" s="767"/>
      <c r="N456" s="768" t="s">
        <v>17</v>
      </c>
      <c r="O456" s="769">
        <v>0</v>
      </c>
      <c r="P456" s="769">
        <f>O456*H456</f>
        <v>0</v>
      </c>
      <c r="Q456" s="769">
        <v>0</v>
      </c>
      <c r="R456" s="769">
        <f>Q456*H456</f>
        <v>0</v>
      </c>
      <c r="S456" s="769">
        <v>0</v>
      </c>
      <c r="T456" s="770">
        <f>S456*H456</f>
        <v>0</v>
      </c>
      <c r="AR456" s="746" t="s">
        <v>45</v>
      </c>
      <c r="AT456" s="746" t="s">
        <v>44</v>
      </c>
      <c r="AU456" s="746" t="s">
        <v>28</v>
      </c>
      <c r="AY456" s="746" t="s">
        <v>43</v>
      </c>
      <c r="BE456" s="771">
        <f>IF(N456="základní",J456,0)</f>
        <v>0</v>
      </c>
      <c r="BF456" s="771">
        <f>IF(N456="snížená",J456,0)</f>
        <v>0</v>
      </c>
      <c r="BG456" s="771">
        <f>IF(N456="zákl. přenesená",J456,0)</f>
        <v>0</v>
      </c>
      <c r="BH456" s="771">
        <f>IF(N456="sníž. přenesená",J456,0)</f>
        <v>0</v>
      </c>
      <c r="BI456" s="771">
        <f>IF(N456="nulová",J456,0)</f>
        <v>0</v>
      </c>
      <c r="BJ456" s="746" t="s">
        <v>28</v>
      </c>
      <c r="BK456" s="771">
        <f>ROUND(I456*H456,2)</f>
        <v>0</v>
      </c>
      <c r="BL456" s="746" t="s">
        <v>45</v>
      </c>
      <c r="BM456" s="746" t="s">
        <v>1964</v>
      </c>
    </row>
    <row r="457" spans="2:65" s="749" customFormat="1" ht="37.35" customHeight="1">
      <c r="B457" s="748"/>
      <c r="D457" s="750" t="s">
        <v>26</v>
      </c>
      <c r="E457" s="751" t="s">
        <v>54</v>
      </c>
      <c r="F457" s="751" t="s">
        <v>1726</v>
      </c>
      <c r="I457" s="786"/>
      <c r="J457" s="752">
        <f>SUM(J458:J458)</f>
        <v>0</v>
      </c>
      <c r="L457" s="748"/>
      <c r="M457" s="753"/>
      <c r="N457" s="754"/>
      <c r="O457" s="754"/>
      <c r="P457" s="755">
        <f>SUM(P458:P458)</f>
        <v>0</v>
      </c>
      <c r="Q457" s="754"/>
      <c r="R457" s="755">
        <f>SUM(R458:R458)</f>
        <v>0</v>
      </c>
      <c r="S457" s="754"/>
      <c r="T457" s="756">
        <f>SUM(T458:T458)</f>
        <v>0</v>
      </c>
      <c r="AR457" s="757" t="s">
        <v>28</v>
      </c>
      <c r="AT457" s="758" t="s">
        <v>26</v>
      </c>
      <c r="AU457" s="758" t="s">
        <v>27</v>
      </c>
      <c r="AY457" s="757" t="s">
        <v>43</v>
      </c>
      <c r="BK457" s="759">
        <f>SUM(BK458:BK458)</f>
        <v>0</v>
      </c>
    </row>
    <row r="458" spans="2:65" s="719" customFormat="1" ht="20.25" customHeight="1">
      <c r="B458" s="718"/>
      <c r="C458" s="760">
        <v>201</v>
      </c>
      <c r="D458" s="760" t="s">
        <v>44</v>
      </c>
      <c r="E458" s="761" t="s">
        <v>2091</v>
      </c>
      <c r="F458" s="762" t="s">
        <v>2092</v>
      </c>
      <c r="G458" s="763" t="s">
        <v>631</v>
      </c>
      <c r="H458" s="764">
        <v>1</v>
      </c>
      <c r="I458" s="777"/>
      <c r="J458" s="766">
        <f>ROUND(I458*H458,2)</f>
        <v>0</v>
      </c>
      <c r="K458" s="762"/>
      <c r="L458" s="718"/>
      <c r="M458" s="775"/>
      <c r="N458" s="725"/>
      <c r="O458" s="725"/>
      <c r="P458" s="725"/>
      <c r="Q458" s="725"/>
      <c r="R458" s="725"/>
      <c r="S458" s="725"/>
      <c r="T458" s="776"/>
      <c r="AT458" s="746" t="s">
        <v>1118</v>
      </c>
      <c r="AU458" s="746" t="s">
        <v>28</v>
      </c>
    </row>
    <row r="459" spans="2:65" s="749" customFormat="1" ht="37.35" customHeight="1">
      <c r="B459" s="748"/>
      <c r="D459" s="750" t="s">
        <v>26</v>
      </c>
      <c r="E459" s="751" t="s">
        <v>58</v>
      </c>
      <c r="F459" s="751" t="s">
        <v>1727</v>
      </c>
      <c r="I459" s="786"/>
      <c r="J459" s="752">
        <f>SUM(J460:J469)</f>
        <v>0</v>
      </c>
      <c r="L459" s="748"/>
      <c r="M459" s="753"/>
      <c r="N459" s="754"/>
      <c r="O459" s="754"/>
      <c r="P459" s="755">
        <f>SUM(P460:P470)</f>
        <v>0</v>
      </c>
      <c r="Q459" s="754"/>
      <c r="R459" s="755">
        <f>SUM(R460:R470)</f>
        <v>0</v>
      </c>
      <c r="S459" s="754"/>
      <c r="T459" s="756">
        <f>SUM(T460:T470)</f>
        <v>0</v>
      </c>
      <c r="AR459" s="757" t="s">
        <v>28</v>
      </c>
      <c r="AT459" s="758" t="s">
        <v>26</v>
      </c>
      <c r="AU459" s="758" t="s">
        <v>27</v>
      </c>
      <c r="AY459" s="757" t="s">
        <v>43</v>
      </c>
      <c r="BK459" s="759">
        <f>SUM(BK460:BK470)</f>
        <v>0</v>
      </c>
    </row>
    <row r="460" spans="2:65" s="719" customFormat="1" ht="22.5" customHeight="1">
      <c r="B460" s="718"/>
      <c r="C460" s="760">
        <v>202</v>
      </c>
      <c r="D460" s="760" t="s">
        <v>44</v>
      </c>
      <c r="E460" s="761" t="s">
        <v>1728</v>
      </c>
      <c r="F460" s="762" t="s">
        <v>1729</v>
      </c>
      <c r="G460" s="763" t="s">
        <v>106</v>
      </c>
      <c r="H460" s="764">
        <v>60</v>
      </c>
      <c r="I460" s="777"/>
      <c r="J460" s="766">
        <f>ROUND(I460*H460,2)</f>
        <v>0</v>
      </c>
      <c r="K460" s="762"/>
      <c r="L460" s="718"/>
      <c r="M460" s="767"/>
      <c r="N460" s="768" t="s">
        <v>17</v>
      </c>
      <c r="O460" s="769">
        <v>0</v>
      </c>
      <c r="P460" s="769">
        <f>O460*H460</f>
        <v>0</v>
      </c>
      <c r="Q460" s="769">
        <v>0</v>
      </c>
      <c r="R460" s="769">
        <f>Q460*H460</f>
        <v>0</v>
      </c>
      <c r="S460" s="769">
        <v>0</v>
      </c>
      <c r="T460" s="770">
        <f>S460*H460</f>
        <v>0</v>
      </c>
      <c r="AR460" s="746" t="s">
        <v>45</v>
      </c>
      <c r="AT460" s="746" t="s">
        <v>44</v>
      </c>
      <c r="AU460" s="746" t="s">
        <v>28</v>
      </c>
      <c r="AY460" s="746" t="s">
        <v>43</v>
      </c>
      <c r="BE460" s="771">
        <f>IF(N460="základní",J460,0)</f>
        <v>0</v>
      </c>
      <c r="BF460" s="771">
        <f>IF(N460="snížená",J460,0)</f>
        <v>0</v>
      </c>
      <c r="BG460" s="771">
        <f>IF(N460="zákl. přenesená",J460,0)</f>
        <v>0</v>
      </c>
      <c r="BH460" s="771">
        <f>IF(N460="sníž. přenesená",J460,0)</f>
        <v>0</v>
      </c>
      <c r="BI460" s="771">
        <f>IF(N460="nulová",J460,0)</f>
        <v>0</v>
      </c>
      <c r="BJ460" s="746" t="s">
        <v>28</v>
      </c>
      <c r="BK460" s="771">
        <f>ROUND(I460*H460,2)</f>
        <v>0</v>
      </c>
      <c r="BL460" s="746" t="s">
        <v>45</v>
      </c>
      <c r="BM460" s="746" t="s">
        <v>1965</v>
      </c>
    </row>
    <row r="461" spans="2:65" s="719" customFormat="1" ht="27">
      <c r="B461" s="718"/>
      <c r="D461" s="772" t="s">
        <v>1118</v>
      </c>
      <c r="F461" s="773" t="s">
        <v>1966</v>
      </c>
      <c r="I461" s="774"/>
      <c r="L461" s="718"/>
      <c r="M461" s="775"/>
      <c r="N461" s="725"/>
      <c r="O461" s="725"/>
      <c r="P461" s="725"/>
      <c r="Q461" s="725"/>
      <c r="R461" s="725"/>
      <c r="S461" s="725"/>
      <c r="T461" s="776"/>
      <c r="AT461" s="746" t="s">
        <v>1118</v>
      </c>
      <c r="AU461" s="746" t="s">
        <v>28</v>
      </c>
    </row>
    <row r="462" spans="2:65" s="719" customFormat="1" ht="22.5" customHeight="1">
      <c r="B462" s="718"/>
      <c r="C462" s="760">
        <v>203</v>
      </c>
      <c r="D462" s="760" t="s">
        <v>44</v>
      </c>
      <c r="E462" s="761" t="s">
        <v>1730</v>
      </c>
      <c r="F462" s="762" t="s">
        <v>1731</v>
      </c>
      <c r="G462" s="763" t="s">
        <v>143</v>
      </c>
      <c r="H462" s="764">
        <v>10</v>
      </c>
      <c r="I462" s="777"/>
      <c r="J462" s="766">
        <f>ROUND(I462*H462,2)</f>
        <v>0</v>
      </c>
      <c r="K462" s="762"/>
      <c r="L462" s="718"/>
      <c r="M462" s="767"/>
      <c r="N462" s="768" t="s">
        <v>17</v>
      </c>
      <c r="O462" s="769">
        <v>0</v>
      </c>
      <c r="P462" s="769">
        <f>O462*H462</f>
        <v>0</v>
      </c>
      <c r="Q462" s="769">
        <v>0</v>
      </c>
      <c r="R462" s="769">
        <f>Q462*H462</f>
        <v>0</v>
      </c>
      <c r="S462" s="769">
        <v>0</v>
      </c>
      <c r="T462" s="770">
        <f>S462*H462</f>
        <v>0</v>
      </c>
      <c r="AR462" s="746" t="s">
        <v>45</v>
      </c>
      <c r="AT462" s="746" t="s">
        <v>44</v>
      </c>
      <c r="AU462" s="746" t="s">
        <v>28</v>
      </c>
      <c r="AY462" s="746" t="s">
        <v>43</v>
      </c>
      <c r="BE462" s="771">
        <f>IF(N462="základní",J462,0)</f>
        <v>0</v>
      </c>
      <c r="BF462" s="771">
        <f>IF(N462="snížená",J462,0)</f>
        <v>0</v>
      </c>
      <c r="BG462" s="771">
        <f>IF(N462="zákl. přenesená",J462,0)</f>
        <v>0</v>
      </c>
      <c r="BH462" s="771">
        <f>IF(N462="sníž. přenesená",J462,0)</f>
        <v>0</v>
      </c>
      <c r="BI462" s="771">
        <f>IF(N462="nulová",J462,0)</f>
        <v>0</v>
      </c>
      <c r="BJ462" s="746" t="s">
        <v>28</v>
      </c>
      <c r="BK462" s="771">
        <f>ROUND(I462*H462,2)</f>
        <v>0</v>
      </c>
      <c r="BL462" s="746" t="s">
        <v>45</v>
      </c>
      <c r="BM462" s="746" t="s">
        <v>1967</v>
      </c>
    </row>
    <row r="463" spans="2:65" s="719" customFormat="1" ht="27">
      <c r="B463" s="718"/>
      <c r="D463" s="772" t="s">
        <v>1118</v>
      </c>
      <c r="F463" s="773" t="s">
        <v>1966</v>
      </c>
      <c r="I463" s="774"/>
      <c r="L463" s="718"/>
      <c r="M463" s="775"/>
      <c r="N463" s="725"/>
      <c r="O463" s="725"/>
      <c r="P463" s="725"/>
      <c r="Q463" s="725"/>
      <c r="R463" s="725"/>
      <c r="S463" s="725"/>
      <c r="T463" s="776"/>
      <c r="AT463" s="746" t="s">
        <v>1118</v>
      </c>
      <c r="AU463" s="746" t="s">
        <v>28</v>
      </c>
    </row>
    <row r="464" spans="2:65" s="719" customFormat="1" ht="22.5" customHeight="1">
      <c r="B464" s="718"/>
      <c r="C464" s="760">
        <v>204</v>
      </c>
      <c r="D464" s="760" t="s">
        <v>44</v>
      </c>
      <c r="E464" s="761" t="s">
        <v>1732</v>
      </c>
      <c r="F464" s="762" t="s">
        <v>1733</v>
      </c>
      <c r="G464" s="763" t="s">
        <v>106</v>
      </c>
      <c r="H464" s="764">
        <v>20</v>
      </c>
      <c r="I464" s="777"/>
      <c r="J464" s="766">
        <f>ROUND(I464*H464,2)</f>
        <v>0</v>
      </c>
      <c r="K464" s="762"/>
      <c r="L464" s="718"/>
      <c r="M464" s="767"/>
      <c r="N464" s="768" t="s">
        <v>17</v>
      </c>
      <c r="O464" s="769">
        <v>0</v>
      </c>
      <c r="P464" s="769">
        <f>O464*H464</f>
        <v>0</v>
      </c>
      <c r="Q464" s="769">
        <v>0</v>
      </c>
      <c r="R464" s="769">
        <f>Q464*H464</f>
        <v>0</v>
      </c>
      <c r="S464" s="769">
        <v>0</v>
      </c>
      <c r="T464" s="770">
        <f>S464*H464</f>
        <v>0</v>
      </c>
      <c r="AR464" s="746" t="s">
        <v>45</v>
      </c>
      <c r="AT464" s="746" t="s">
        <v>44</v>
      </c>
      <c r="AU464" s="746" t="s">
        <v>28</v>
      </c>
      <c r="AY464" s="746" t="s">
        <v>43</v>
      </c>
      <c r="BE464" s="771">
        <f>IF(N464="základní",J464,0)</f>
        <v>0</v>
      </c>
      <c r="BF464" s="771">
        <f>IF(N464="snížená",J464,0)</f>
        <v>0</v>
      </c>
      <c r="BG464" s="771">
        <f>IF(N464="zákl. přenesená",J464,0)</f>
        <v>0</v>
      </c>
      <c r="BH464" s="771">
        <f>IF(N464="sníž. přenesená",J464,0)</f>
        <v>0</v>
      </c>
      <c r="BI464" s="771">
        <f>IF(N464="nulová",J464,0)</f>
        <v>0</v>
      </c>
      <c r="BJ464" s="746" t="s">
        <v>28</v>
      </c>
      <c r="BK464" s="771">
        <f>ROUND(I464*H464,2)</f>
        <v>0</v>
      </c>
      <c r="BL464" s="746" t="s">
        <v>45</v>
      </c>
      <c r="BM464" s="746" t="s">
        <v>1968</v>
      </c>
    </row>
    <row r="465" spans="2:65" s="719" customFormat="1" ht="44.25" customHeight="1">
      <c r="B465" s="718"/>
      <c r="C465" s="760">
        <v>205</v>
      </c>
      <c r="D465" s="760" t="s">
        <v>44</v>
      </c>
      <c r="E465" s="761" t="s">
        <v>1734</v>
      </c>
      <c r="F465" s="762" t="s">
        <v>1735</v>
      </c>
      <c r="G465" s="763" t="s">
        <v>106</v>
      </c>
      <c r="H465" s="764">
        <v>40</v>
      </c>
      <c r="I465" s="777"/>
      <c r="J465" s="766">
        <f>ROUND(I465*H465,2)</f>
        <v>0</v>
      </c>
      <c r="K465" s="762"/>
      <c r="L465" s="718"/>
      <c r="M465" s="767"/>
      <c r="N465" s="768" t="s">
        <v>17</v>
      </c>
      <c r="O465" s="769">
        <v>0</v>
      </c>
      <c r="P465" s="769">
        <f>O465*H465</f>
        <v>0</v>
      </c>
      <c r="Q465" s="769">
        <v>0</v>
      </c>
      <c r="R465" s="769">
        <f>Q465*H465</f>
        <v>0</v>
      </c>
      <c r="S465" s="769">
        <v>0</v>
      </c>
      <c r="T465" s="770">
        <f>S465*H465</f>
        <v>0</v>
      </c>
      <c r="AR465" s="746" t="s">
        <v>45</v>
      </c>
      <c r="AT465" s="746" t="s">
        <v>44</v>
      </c>
      <c r="AU465" s="746" t="s">
        <v>28</v>
      </c>
      <c r="AY465" s="746" t="s">
        <v>43</v>
      </c>
      <c r="BE465" s="771">
        <f>IF(N465="základní",J465,0)</f>
        <v>0</v>
      </c>
      <c r="BF465" s="771">
        <f>IF(N465="snížená",J465,0)</f>
        <v>0</v>
      </c>
      <c r="BG465" s="771">
        <f>IF(N465="zákl. přenesená",J465,0)</f>
        <v>0</v>
      </c>
      <c r="BH465" s="771">
        <f>IF(N465="sníž. přenesená",J465,0)</f>
        <v>0</v>
      </c>
      <c r="BI465" s="771">
        <f>IF(N465="nulová",J465,0)</f>
        <v>0</v>
      </c>
      <c r="BJ465" s="746" t="s">
        <v>28</v>
      </c>
      <c r="BK465" s="771">
        <f>ROUND(I465*H465,2)</f>
        <v>0</v>
      </c>
      <c r="BL465" s="746" t="s">
        <v>45</v>
      </c>
      <c r="BM465" s="746" t="s">
        <v>1969</v>
      </c>
    </row>
    <row r="466" spans="2:65" s="719" customFormat="1" ht="27">
      <c r="B466" s="718"/>
      <c r="D466" s="772" t="s">
        <v>1118</v>
      </c>
      <c r="F466" s="773" t="s">
        <v>1966</v>
      </c>
      <c r="I466" s="774"/>
      <c r="L466" s="718"/>
      <c r="M466" s="775"/>
      <c r="N466" s="725"/>
      <c r="O466" s="725"/>
      <c r="P466" s="725"/>
      <c r="Q466" s="725"/>
      <c r="R466" s="725"/>
      <c r="S466" s="725"/>
      <c r="T466" s="776"/>
      <c r="AT466" s="746" t="s">
        <v>1118</v>
      </c>
      <c r="AU466" s="746" t="s">
        <v>28</v>
      </c>
    </row>
    <row r="467" spans="2:65" s="719" customFormat="1" ht="22.5" customHeight="1">
      <c r="B467" s="718"/>
      <c r="C467" s="760">
        <v>206</v>
      </c>
      <c r="D467" s="760" t="s">
        <v>44</v>
      </c>
      <c r="E467" s="761" t="s">
        <v>1736</v>
      </c>
      <c r="F467" s="762" t="s">
        <v>1737</v>
      </c>
      <c r="G467" s="763" t="s">
        <v>143</v>
      </c>
      <c r="H467" s="764">
        <v>1</v>
      </c>
      <c r="I467" s="777"/>
      <c r="J467" s="766">
        <f>ROUND(I467*H467,2)</f>
        <v>0</v>
      </c>
      <c r="K467" s="762"/>
      <c r="L467" s="718"/>
      <c r="M467" s="767"/>
      <c r="N467" s="768" t="s">
        <v>17</v>
      </c>
      <c r="O467" s="769">
        <v>0</v>
      </c>
      <c r="P467" s="769">
        <f>O467*H467</f>
        <v>0</v>
      </c>
      <c r="Q467" s="769">
        <v>0</v>
      </c>
      <c r="R467" s="769">
        <f>Q467*H467</f>
        <v>0</v>
      </c>
      <c r="S467" s="769">
        <v>0</v>
      </c>
      <c r="T467" s="770">
        <f>S467*H467</f>
        <v>0</v>
      </c>
      <c r="AR467" s="746" t="s">
        <v>45</v>
      </c>
      <c r="AT467" s="746" t="s">
        <v>44</v>
      </c>
      <c r="AU467" s="746" t="s">
        <v>28</v>
      </c>
      <c r="AY467" s="746" t="s">
        <v>43</v>
      </c>
      <c r="BE467" s="771">
        <f>IF(N467="základní",J467,0)</f>
        <v>0</v>
      </c>
      <c r="BF467" s="771">
        <f>IF(N467="snížená",J467,0)</f>
        <v>0</v>
      </c>
      <c r="BG467" s="771">
        <f>IF(N467="zákl. přenesená",J467,0)</f>
        <v>0</v>
      </c>
      <c r="BH467" s="771">
        <f>IF(N467="sníž. přenesená",J467,0)</f>
        <v>0</v>
      </c>
      <c r="BI467" s="771">
        <f>IF(N467="nulová",J467,0)</f>
        <v>0</v>
      </c>
      <c r="BJ467" s="746" t="s">
        <v>28</v>
      </c>
      <c r="BK467" s="771">
        <f>ROUND(I467*H467,2)</f>
        <v>0</v>
      </c>
      <c r="BL467" s="746" t="s">
        <v>45</v>
      </c>
      <c r="BM467" s="746" t="s">
        <v>1970</v>
      </c>
    </row>
    <row r="468" spans="2:65" s="719" customFormat="1" ht="27">
      <c r="B468" s="718"/>
      <c r="D468" s="772" t="s">
        <v>1118</v>
      </c>
      <c r="F468" s="773" t="s">
        <v>1971</v>
      </c>
      <c r="I468" s="774"/>
      <c r="L468" s="718"/>
      <c r="M468" s="775"/>
      <c r="N468" s="725"/>
      <c r="O468" s="725"/>
      <c r="P468" s="725"/>
      <c r="Q468" s="725"/>
      <c r="R468" s="725"/>
      <c r="S468" s="725"/>
      <c r="T468" s="776"/>
      <c r="AT468" s="746" t="s">
        <v>1118</v>
      </c>
      <c r="AU468" s="746" t="s">
        <v>28</v>
      </c>
    </row>
    <row r="469" spans="2:65" s="719" customFormat="1" ht="22.5" customHeight="1">
      <c r="B469" s="718"/>
      <c r="C469" s="760">
        <v>207</v>
      </c>
      <c r="D469" s="760" t="s">
        <v>44</v>
      </c>
      <c r="E469" s="761" t="s">
        <v>1738</v>
      </c>
      <c r="F469" s="762" t="s">
        <v>1739</v>
      </c>
      <c r="G469" s="763" t="s">
        <v>106</v>
      </c>
      <c r="H469" s="764">
        <v>20</v>
      </c>
      <c r="I469" s="777"/>
      <c r="J469" s="766">
        <f>ROUND(I469*H469,2)</f>
        <v>0</v>
      </c>
      <c r="K469" s="762"/>
      <c r="L469" s="718"/>
      <c r="M469" s="767"/>
      <c r="N469" s="768" t="s">
        <v>17</v>
      </c>
      <c r="O469" s="769">
        <v>0</v>
      </c>
      <c r="P469" s="769">
        <f>O469*H469</f>
        <v>0</v>
      </c>
      <c r="Q469" s="769">
        <v>0</v>
      </c>
      <c r="R469" s="769">
        <f>Q469*H469</f>
        <v>0</v>
      </c>
      <c r="S469" s="769">
        <v>0</v>
      </c>
      <c r="T469" s="770">
        <f>S469*H469</f>
        <v>0</v>
      </c>
      <c r="AR469" s="746" t="s">
        <v>45</v>
      </c>
      <c r="AT469" s="746" t="s">
        <v>44</v>
      </c>
      <c r="AU469" s="746" t="s">
        <v>28</v>
      </c>
      <c r="AY469" s="746" t="s">
        <v>43</v>
      </c>
      <c r="BE469" s="771">
        <f>IF(N469="základní",J469,0)</f>
        <v>0</v>
      </c>
      <c r="BF469" s="771">
        <f>IF(N469="snížená",J469,0)</f>
        <v>0</v>
      </c>
      <c r="BG469" s="771">
        <f>IF(N469="zákl. přenesená",J469,0)</f>
        <v>0</v>
      </c>
      <c r="BH469" s="771">
        <f>IF(N469="sníž. přenesená",J469,0)</f>
        <v>0</v>
      </c>
      <c r="BI469" s="771">
        <f>IF(N469="nulová",J469,0)</f>
        <v>0</v>
      </c>
      <c r="BJ469" s="746" t="s">
        <v>28</v>
      </c>
      <c r="BK469" s="771">
        <f>ROUND(I469*H469,2)</f>
        <v>0</v>
      </c>
      <c r="BL469" s="746" t="s">
        <v>45</v>
      </c>
      <c r="BM469" s="746" t="s">
        <v>1972</v>
      </c>
    </row>
    <row r="470" spans="2:65" s="719" customFormat="1" ht="27">
      <c r="B470" s="718"/>
      <c r="D470" s="790" t="s">
        <v>1118</v>
      </c>
      <c r="F470" s="791" t="s">
        <v>1973</v>
      </c>
      <c r="L470" s="718"/>
      <c r="M470" s="792"/>
      <c r="N470" s="793"/>
      <c r="O470" s="793"/>
      <c r="P470" s="793"/>
      <c r="Q470" s="793"/>
      <c r="R470" s="793"/>
      <c r="S470" s="793"/>
      <c r="T470" s="794"/>
      <c r="AT470" s="746" t="s">
        <v>1118</v>
      </c>
      <c r="AU470" s="746" t="s">
        <v>28</v>
      </c>
    </row>
    <row r="471" spans="2:65" s="719" customFormat="1" ht="6.95" customHeight="1">
      <c r="B471" s="795"/>
      <c r="C471" s="796"/>
      <c r="D471" s="796"/>
      <c r="E471" s="796"/>
      <c r="F471" s="796"/>
      <c r="G471" s="796"/>
      <c r="H471" s="796"/>
      <c r="I471" s="796"/>
      <c r="J471" s="796"/>
      <c r="K471" s="796"/>
      <c r="L471" s="718"/>
    </row>
  </sheetData>
  <autoFilter ref="C15:K470" xr:uid="{00000000-0009-0000-0000-000007000000}"/>
  <mergeCells count="2">
    <mergeCell ref="E6:H6"/>
    <mergeCell ref="E13:H13"/>
  </mergeCells>
  <printOptions horizontalCentered="1"/>
  <pageMargins left="0.70833333333333304" right="0.23611111111111099" top="0.45972222222222198" bottom="0.32986111111111099" header="0.51180555555555496" footer="0"/>
  <pageSetup paperSize="9" scale="83" firstPageNumber="0" orientation="portrait" horizontalDpi="300" verticalDpi="300" r:id="rId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B123"/>
  <sheetViews>
    <sheetView showGridLines="0" view="pageBreakPreview" zoomScaleNormal="100" zoomScaleSheetLayoutView="100" workbookViewId="0">
      <selection activeCell="N120" sqref="N120"/>
    </sheetView>
  </sheetViews>
  <sheetFormatPr defaultColWidth="10.6640625" defaultRowHeight="10.5"/>
  <cols>
    <col min="1" max="1" width="1.5" style="374" customWidth="1"/>
    <col min="2" max="2" width="2.33203125" style="374" customWidth="1"/>
    <col min="3" max="3" width="5.6640625" style="375" customWidth="1"/>
    <col min="4" max="4" width="13.5" style="376" customWidth="1"/>
    <col min="5" max="5" width="54.5" style="377" customWidth="1"/>
    <col min="6" max="6" width="7.33203125" style="378" customWidth="1"/>
    <col min="7" max="7" width="9" style="379" customWidth="1"/>
    <col min="8" max="8" width="13.6640625" style="380" customWidth="1"/>
    <col min="9" max="9" width="16" style="381" customWidth="1"/>
    <col min="10" max="10" width="2" style="377" customWidth="1"/>
    <col min="11" max="11" width="7.83203125" style="374" customWidth="1"/>
    <col min="12" max="12" width="10.6640625" style="374" customWidth="1"/>
    <col min="13" max="255" width="10.6640625" style="374"/>
    <col min="256" max="256" width="1.5" style="374" customWidth="1"/>
    <col min="257" max="257" width="2.33203125" style="374" customWidth="1"/>
    <col min="258" max="258" width="5.6640625" style="374" customWidth="1"/>
    <col min="259" max="259" width="13.5" style="374" customWidth="1"/>
    <col min="260" max="260" width="54.5" style="374" customWidth="1"/>
    <col min="261" max="261" width="7.33203125" style="374" customWidth="1"/>
    <col min="262" max="262" width="9" style="374" customWidth="1"/>
    <col min="263" max="263" width="13.6640625" style="374" customWidth="1"/>
    <col min="264" max="264" width="16" style="374" customWidth="1"/>
    <col min="265" max="265" width="2" style="374" customWidth="1"/>
    <col min="266" max="266" width="7.83203125" style="374" customWidth="1"/>
    <col min="267" max="511" width="10.6640625" style="374"/>
    <col min="512" max="512" width="1.5" style="374" customWidth="1"/>
    <col min="513" max="513" width="2.33203125" style="374" customWidth="1"/>
    <col min="514" max="514" width="5.6640625" style="374" customWidth="1"/>
    <col min="515" max="515" width="13.5" style="374" customWidth="1"/>
    <col min="516" max="516" width="54.5" style="374" customWidth="1"/>
    <col min="517" max="517" width="7.33203125" style="374" customWidth="1"/>
    <col min="518" max="518" width="9" style="374" customWidth="1"/>
    <col min="519" max="519" width="13.6640625" style="374" customWidth="1"/>
    <col min="520" max="520" width="16" style="374" customWidth="1"/>
    <col min="521" max="521" width="2" style="374" customWidth="1"/>
    <col min="522" max="522" width="7.83203125" style="374" customWidth="1"/>
    <col min="523" max="767" width="10.6640625" style="374"/>
    <col min="768" max="768" width="1.5" style="374" customWidth="1"/>
    <col min="769" max="769" width="2.33203125" style="374" customWidth="1"/>
    <col min="770" max="770" width="5.6640625" style="374" customWidth="1"/>
    <col min="771" max="771" width="13.5" style="374" customWidth="1"/>
    <col min="772" max="772" width="54.5" style="374" customWidth="1"/>
    <col min="773" max="773" width="7.33203125" style="374" customWidth="1"/>
    <col min="774" max="774" width="9" style="374" customWidth="1"/>
    <col min="775" max="775" width="13.6640625" style="374" customWidth="1"/>
    <col min="776" max="776" width="16" style="374" customWidth="1"/>
    <col min="777" max="777" width="2" style="374" customWidth="1"/>
    <col min="778" max="778" width="7.83203125" style="374" customWidth="1"/>
    <col min="779" max="1023" width="10.6640625" style="374"/>
    <col min="1024" max="1024" width="1.5" style="374" customWidth="1"/>
    <col min="1025" max="1025" width="2.33203125" style="374" customWidth="1"/>
    <col min="1026" max="1026" width="5.6640625" style="374" customWidth="1"/>
    <col min="1027" max="1027" width="13.5" style="374" customWidth="1"/>
    <col min="1028" max="1028" width="54.5" style="374" customWidth="1"/>
    <col min="1029" max="1029" width="7.33203125" style="374" customWidth="1"/>
    <col min="1030" max="1030" width="9" style="374" customWidth="1"/>
    <col min="1031" max="1031" width="13.6640625" style="374" customWidth="1"/>
    <col min="1032" max="1032" width="16" style="374" customWidth="1"/>
    <col min="1033" max="1033" width="2" style="374" customWidth="1"/>
    <col min="1034" max="1034" width="7.83203125" style="374" customWidth="1"/>
    <col min="1035" max="1279" width="10.6640625" style="374"/>
    <col min="1280" max="1280" width="1.5" style="374" customWidth="1"/>
    <col min="1281" max="1281" width="2.33203125" style="374" customWidth="1"/>
    <col min="1282" max="1282" width="5.6640625" style="374" customWidth="1"/>
    <col min="1283" max="1283" width="13.5" style="374" customWidth="1"/>
    <col min="1284" max="1284" width="54.5" style="374" customWidth="1"/>
    <col min="1285" max="1285" width="7.33203125" style="374" customWidth="1"/>
    <col min="1286" max="1286" width="9" style="374" customWidth="1"/>
    <col min="1287" max="1287" width="13.6640625" style="374" customWidth="1"/>
    <col min="1288" max="1288" width="16" style="374" customWidth="1"/>
    <col min="1289" max="1289" width="2" style="374" customWidth="1"/>
    <col min="1290" max="1290" width="7.83203125" style="374" customWidth="1"/>
    <col min="1291" max="1535" width="10.6640625" style="374"/>
    <col min="1536" max="1536" width="1.5" style="374" customWidth="1"/>
    <col min="1537" max="1537" width="2.33203125" style="374" customWidth="1"/>
    <col min="1538" max="1538" width="5.6640625" style="374" customWidth="1"/>
    <col min="1539" max="1539" width="13.5" style="374" customWidth="1"/>
    <col min="1540" max="1540" width="54.5" style="374" customWidth="1"/>
    <col min="1541" max="1541" width="7.33203125" style="374" customWidth="1"/>
    <col min="1542" max="1542" width="9" style="374" customWidth="1"/>
    <col min="1543" max="1543" width="13.6640625" style="374" customWidth="1"/>
    <col min="1544" max="1544" width="16" style="374" customWidth="1"/>
    <col min="1545" max="1545" width="2" style="374" customWidth="1"/>
    <col min="1546" max="1546" width="7.83203125" style="374" customWidth="1"/>
    <col min="1547" max="1791" width="10.6640625" style="374"/>
    <col min="1792" max="1792" width="1.5" style="374" customWidth="1"/>
    <col min="1793" max="1793" width="2.33203125" style="374" customWidth="1"/>
    <col min="1794" max="1794" width="5.6640625" style="374" customWidth="1"/>
    <col min="1795" max="1795" width="13.5" style="374" customWidth="1"/>
    <col min="1796" max="1796" width="54.5" style="374" customWidth="1"/>
    <col min="1797" max="1797" width="7.33203125" style="374" customWidth="1"/>
    <col min="1798" max="1798" width="9" style="374" customWidth="1"/>
    <col min="1799" max="1799" width="13.6640625" style="374" customWidth="1"/>
    <col min="1800" max="1800" width="16" style="374" customWidth="1"/>
    <col min="1801" max="1801" width="2" style="374" customWidth="1"/>
    <col min="1802" max="1802" width="7.83203125" style="374" customWidth="1"/>
    <col min="1803" max="2047" width="10.6640625" style="374"/>
    <col min="2048" max="2048" width="1.5" style="374" customWidth="1"/>
    <col min="2049" max="2049" width="2.33203125" style="374" customWidth="1"/>
    <col min="2050" max="2050" width="5.6640625" style="374" customWidth="1"/>
    <col min="2051" max="2051" width="13.5" style="374" customWidth="1"/>
    <col min="2052" max="2052" width="54.5" style="374" customWidth="1"/>
    <col min="2053" max="2053" width="7.33203125" style="374" customWidth="1"/>
    <col min="2054" max="2054" width="9" style="374" customWidth="1"/>
    <col min="2055" max="2055" width="13.6640625" style="374" customWidth="1"/>
    <col min="2056" max="2056" width="16" style="374" customWidth="1"/>
    <col min="2057" max="2057" width="2" style="374" customWidth="1"/>
    <col min="2058" max="2058" width="7.83203125" style="374" customWidth="1"/>
    <col min="2059" max="2303" width="10.6640625" style="374"/>
    <col min="2304" max="2304" width="1.5" style="374" customWidth="1"/>
    <col min="2305" max="2305" width="2.33203125" style="374" customWidth="1"/>
    <col min="2306" max="2306" width="5.6640625" style="374" customWidth="1"/>
    <col min="2307" max="2307" width="13.5" style="374" customWidth="1"/>
    <col min="2308" max="2308" width="54.5" style="374" customWidth="1"/>
    <col min="2309" max="2309" width="7.33203125" style="374" customWidth="1"/>
    <col min="2310" max="2310" width="9" style="374" customWidth="1"/>
    <col min="2311" max="2311" width="13.6640625" style="374" customWidth="1"/>
    <col min="2312" max="2312" width="16" style="374" customWidth="1"/>
    <col min="2313" max="2313" width="2" style="374" customWidth="1"/>
    <col min="2314" max="2314" width="7.83203125" style="374" customWidth="1"/>
    <col min="2315" max="2559" width="10.6640625" style="374"/>
    <col min="2560" max="2560" width="1.5" style="374" customWidth="1"/>
    <col min="2561" max="2561" width="2.33203125" style="374" customWidth="1"/>
    <col min="2562" max="2562" width="5.6640625" style="374" customWidth="1"/>
    <col min="2563" max="2563" width="13.5" style="374" customWidth="1"/>
    <col min="2564" max="2564" width="54.5" style="374" customWidth="1"/>
    <col min="2565" max="2565" width="7.33203125" style="374" customWidth="1"/>
    <col min="2566" max="2566" width="9" style="374" customWidth="1"/>
    <col min="2567" max="2567" width="13.6640625" style="374" customWidth="1"/>
    <col min="2568" max="2568" width="16" style="374" customWidth="1"/>
    <col min="2569" max="2569" width="2" style="374" customWidth="1"/>
    <col min="2570" max="2570" width="7.83203125" style="374" customWidth="1"/>
    <col min="2571" max="2815" width="10.6640625" style="374"/>
    <col min="2816" max="2816" width="1.5" style="374" customWidth="1"/>
    <col min="2817" max="2817" width="2.33203125" style="374" customWidth="1"/>
    <col min="2818" max="2818" width="5.6640625" style="374" customWidth="1"/>
    <col min="2819" max="2819" width="13.5" style="374" customWidth="1"/>
    <col min="2820" max="2820" width="54.5" style="374" customWidth="1"/>
    <col min="2821" max="2821" width="7.33203125" style="374" customWidth="1"/>
    <col min="2822" max="2822" width="9" style="374" customWidth="1"/>
    <col min="2823" max="2823" width="13.6640625" style="374" customWidth="1"/>
    <col min="2824" max="2824" width="16" style="374" customWidth="1"/>
    <col min="2825" max="2825" width="2" style="374" customWidth="1"/>
    <col min="2826" max="2826" width="7.83203125" style="374" customWidth="1"/>
    <col min="2827" max="3071" width="10.6640625" style="374"/>
    <col min="3072" max="3072" width="1.5" style="374" customWidth="1"/>
    <col min="3073" max="3073" width="2.33203125" style="374" customWidth="1"/>
    <col min="3074" max="3074" width="5.6640625" style="374" customWidth="1"/>
    <col min="3075" max="3075" width="13.5" style="374" customWidth="1"/>
    <col min="3076" max="3076" width="54.5" style="374" customWidth="1"/>
    <col min="3077" max="3077" width="7.33203125" style="374" customWidth="1"/>
    <col min="3078" max="3078" width="9" style="374" customWidth="1"/>
    <col min="3079" max="3079" width="13.6640625" style="374" customWidth="1"/>
    <col min="3080" max="3080" width="16" style="374" customWidth="1"/>
    <col min="3081" max="3081" width="2" style="374" customWidth="1"/>
    <col min="3082" max="3082" width="7.83203125" style="374" customWidth="1"/>
    <col min="3083" max="3327" width="10.6640625" style="374"/>
    <col min="3328" max="3328" width="1.5" style="374" customWidth="1"/>
    <col min="3329" max="3329" width="2.33203125" style="374" customWidth="1"/>
    <col min="3330" max="3330" width="5.6640625" style="374" customWidth="1"/>
    <col min="3331" max="3331" width="13.5" style="374" customWidth="1"/>
    <col min="3332" max="3332" width="54.5" style="374" customWidth="1"/>
    <col min="3333" max="3333" width="7.33203125" style="374" customWidth="1"/>
    <col min="3334" max="3334" width="9" style="374" customWidth="1"/>
    <col min="3335" max="3335" width="13.6640625" style="374" customWidth="1"/>
    <col min="3336" max="3336" width="16" style="374" customWidth="1"/>
    <col min="3337" max="3337" width="2" style="374" customWidth="1"/>
    <col min="3338" max="3338" width="7.83203125" style="374" customWidth="1"/>
    <col min="3339" max="3583" width="10.6640625" style="374"/>
    <col min="3584" max="3584" width="1.5" style="374" customWidth="1"/>
    <col min="3585" max="3585" width="2.33203125" style="374" customWidth="1"/>
    <col min="3586" max="3586" width="5.6640625" style="374" customWidth="1"/>
    <col min="3587" max="3587" width="13.5" style="374" customWidth="1"/>
    <col min="3588" max="3588" width="54.5" style="374" customWidth="1"/>
    <col min="3589" max="3589" width="7.33203125" style="374" customWidth="1"/>
    <col min="3590" max="3590" width="9" style="374" customWidth="1"/>
    <col min="3591" max="3591" width="13.6640625" style="374" customWidth="1"/>
    <col min="3592" max="3592" width="16" style="374" customWidth="1"/>
    <col min="3593" max="3593" width="2" style="374" customWidth="1"/>
    <col min="3594" max="3594" width="7.83203125" style="374" customWidth="1"/>
    <col min="3595" max="3839" width="10.6640625" style="374"/>
    <col min="3840" max="3840" width="1.5" style="374" customWidth="1"/>
    <col min="3841" max="3841" width="2.33203125" style="374" customWidth="1"/>
    <col min="3842" max="3842" width="5.6640625" style="374" customWidth="1"/>
    <col min="3843" max="3843" width="13.5" style="374" customWidth="1"/>
    <col min="3844" max="3844" width="54.5" style="374" customWidth="1"/>
    <col min="3845" max="3845" width="7.33203125" style="374" customWidth="1"/>
    <col min="3846" max="3846" width="9" style="374" customWidth="1"/>
    <col min="3847" max="3847" width="13.6640625" style="374" customWidth="1"/>
    <col min="3848" max="3848" width="16" style="374" customWidth="1"/>
    <col min="3849" max="3849" width="2" style="374" customWidth="1"/>
    <col min="3850" max="3850" width="7.83203125" style="374" customWidth="1"/>
    <col min="3851" max="4095" width="10.6640625" style="374"/>
    <col min="4096" max="4096" width="1.5" style="374" customWidth="1"/>
    <col min="4097" max="4097" width="2.33203125" style="374" customWidth="1"/>
    <col min="4098" max="4098" width="5.6640625" style="374" customWidth="1"/>
    <col min="4099" max="4099" width="13.5" style="374" customWidth="1"/>
    <col min="4100" max="4100" width="54.5" style="374" customWidth="1"/>
    <col min="4101" max="4101" width="7.33203125" style="374" customWidth="1"/>
    <col min="4102" max="4102" width="9" style="374" customWidth="1"/>
    <col min="4103" max="4103" width="13.6640625" style="374" customWidth="1"/>
    <col min="4104" max="4104" width="16" style="374" customWidth="1"/>
    <col min="4105" max="4105" width="2" style="374" customWidth="1"/>
    <col min="4106" max="4106" width="7.83203125" style="374" customWidth="1"/>
    <col min="4107" max="4351" width="10.6640625" style="374"/>
    <col min="4352" max="4352" width="1.5" style="374" customWidth="1"/>
    <col min="4353" max="4353" width="2.33203125" style="374" customWidth="1"/>
    <col min="4354" max="4354" width="5.6640625" style="374" customWidth="1"/>
    <col min="4355" max="4355" width="13.5" style="374" customWidth="1"/>
    <col min="4356" max="4356" width="54.5" style="374" customWidth="1"/>
    <col min="4357" max="4357" width="7.33203125" style="374" customWidth="1"/>
    <col min="4358" max="4358" width="9" style="374" customWidth="1"/>
    <col min="4359" max="4359" width="13.6640625" style="374" customWidth="1"/>
    <col min="4360" max="4360" width="16" style="374" customWidth="1"/>
    <col min="4361" max="4361" width="2" style="374" customWidth="1"/>
    <col min="4362" max="4362" width="7.83203125" style="374" customWidth="1"/>
    <col min="4363" max="4607" width="10.6640625" style="374"/>
    <col min="4608" max="4608" width="1.5" style="374" customWidth="1"/>
    <col min="4609" max="4609" width="2.33203125" style="374" customWidth="1"/>
    <col min="4610" max="4610" width="5.6640625" style="374" customWidth="1"/>
    <col min="4611" max="4611" width="13.5" style="374" customWidth="1"/>
    <col min="4612" max="4612" width="54.5" style="374" customWidth="1"/>
    <col min="4613" max="4613" width="7.33203125" style="374" customWidth="1"/>
    <col min="4614" max="4614" width="9" style="374" customWidth="1"/>
    <col min="4615" max="4615" width="13.6640625" style="374" customWidth="1"/>
    <col min="4616" max="4616" width="16" style="374" customWidth="1"/>
    <col min="4617" max="4617" width="2" style="374" customWidth="1"/>
    <col min="4618" max="4618" width="7.83203125" style="374" customWidth="1"/>
    <col min="4619" max="4863" width="10.6640625" style="374"/>
    <col min="4864" max="4864" width="1.5" style="374" customWidth="1"/>
    <col min="4865" max="4865" width="2.33203125" style="374" customWidth="1"/>
    <col min="4866" max="4866" width="5.6640625" style="374" customWidth="1"/>
    <col min="4867" max="4867" width="13.5" style="374" customWidth="1"/>
    <col min="4868" max="4868" width="54.5" style="374" customWidth="1"/>
    <col min="4869" max="4869" width="7.33203125" style="374" customWidth="1"/>
    <col min="4870" max="4870" width="9" style="374" customWidth="1"/>
    <col min="4871" max="4871" width="13.6640625" style="374" customWidth="1"/>
    <col min="4872" max="4872" width="16" style="374" customWidth="1"/>
    <col min="4873" max="4873" width="2" style="374" customWidth="1"/>
    <col min="4874" max="4874" width="7.83203125" style="374" customWidth="1"/>
    <col min="4875" max="5119" width="10.6640625" style="374"/>
    <col min="5120" max="5120" width="1.5" style="374" customWidth="1"/>
    <col min="5121" max="5121" width="2.33203125" style="374" customWidth="1"/>
    <col min="5122" max="5122" width="5.6640625" style="374" customWidth="1"/>
    <col min="5123" max="5123" width="13.5" style="374" customWidth="1"/>
    <col min="5124" max="5124" width="54.5" style="374" customWidth="1"/>
    <col min="5125" max="5125" width="7.33203125" style="374" customWidth="1"/>
    <col min="5126" max="5126" width="9" style="374" customWidth="1"/>
    <col min="5127" max="5127" width="13.6640625" style="374" customWidth="1"/>
    <col min="5128" max="5128" width="16" style="374" customWidth="1"/>
    <col min="5129" max="5129" width="2" style="374" customWidth="1"/>
    <col min="5130" max="5130" width="7.83203125" style="374" customWidth="1"/>
    <col min="5131" max="5375" width="10.6640625" style="374"/>
    <col min="5376" max="5376" width="1.5" style="374" customWidth="1"/>
    <col min="5377" max="5377" width="2.33203125" style="374" customWidth="1"/>
    <col min="5378" max="5378" width="5.6640625" style="374" customWidth="1"/>
    <col min="5379" max="5379" width="13.5" style="374" customWidth="1"/>
    <col min="5380" max="5380" width="54.5" style="374" customWidth="1"/>
    <col min="5381" max="5381" width="7.33203125" style="374" customWidth="1"/>
    <col min="5382" max="5382" width="9" style="374" customWidth="1"/>
    <col min="5383" max="5383" width="13.6640625" style="374" customWidth="1"/>
    <col min="5384" max="5384" width="16" style="374" customWidth="1"/>
    <col min="5385" max="5385" width="2" style="374" customWidth="1"/>
    <col min="5386" max="5386" width="7.83203125" style="374" customWidth="1"/>
    <col min="5387" max="5631" width="10.6640625" style="374"/>
    <col min="5632" max="5632" width="1.5" style="374" customWidth="1"/>
    <col min="5633" max="5633" width="2.33203125" style="374" customWidth="1"/>
    <col min="5634" max="5634" width="5.6640625" style="374" customWidth="1"/>
    <col min="5635" max="5635" width="13.5" style="374" customWidth="1"/>
    <col min="5636" max="5636" width="54.5" style="374" customWidth="1"/>
    <col min="5637" max="5637" width="7.33203125" style="374" customWidth="1"/>
    <col min="5638" max="5638" width="9" style="374" customWidth="1"/>
    <col min="5639" max="5639" width="13.6640625" style="374" customWidth="1"/>
    <col min="5640" max="5640" width="16" style="374" customWidth="1"/>
    <col min="5641" max="5641" width="2" style="374" customWidth="1"/>
    <col min="5642" max="5642" width="7.83203125" style="374" customWidth="1"/>
    <col min="5643" max="5887" width="10.6640625" style="374"/>
    <col min="5888" max="5888" width="1.5" style="374" customWidth="1"/>
    <col min="5889" max="5889" width="2.33203125" style="374" customWidth="1"/>
    <col min="5890" max="5890" width="5.6640625" style="374" customWidth="1"/>
    <col min="5891" max="5891" width="13.5" style="374" customWidth="1"/>
    <col min="5892" max="5892" width="54.5" style="374" customWidth="1"/>
    <col min="5893" max="5893" width="7.33203125" style="374" customWidth="1"/>
    <col min="5894" max="5894" width="9" style="374" customWidth="1"/>
    <col min="5895" max="5895" width="13.6640625" style="374" customWidth="1"/>
    <col min="5896" max="5896" width="16" style="374" customWidth="1"/>
    <col min="5897" max="5897" width="2" style="374" customWidth="1"/>
    <col min="5898" max="5898" width="7.83203125" style="374" customWidth="1"/>
    <col min="5899" max="6143" width="10.6640625" style="374"/>
    <col min="6144" max="6144" width="1.5" style="374" customWidth="1"/>
    <col min="6145" max="6145" width="2.33203125" style="374" customWidth="1"/>
    <col min="6146" max="6146" width="5.6640625" style="374" customWidth="1"/>
    <col min="6147" max="6147" width="13.5" style="374" customWidth="1"/>
    <col min="6148" max="6148" width="54.5" style="374" customWidth="1"/>
    <col min="6149" max="6149" width="7.33203125" style="374" customWidth="1"/>
    <col min="6150" max="6150" width="9" style="374" customWidth="1"/>
    <col min="6151" max="6151" width="13.6640625" style="374" customWidth="1"/>
    <col min="6152" max="6152" width="16" style="374" customWidth="1"/>
    <col min="6153" max="6153" width="2" style="374" customWidth="1"/>
    <col min="6154" max="6154" width="7.83203125" style="374" customWidth="1"/>
    <col min="6155" max="6399" width="10.6640625" style="374"/>
    <col min="6400" max="6400" width="1.5" style="374" customWidth="1"/>
    <col min="6401" max="6401" width="2.33203125" style="374" customWidth="1"/>
    <col min="6402" max="6402" width="5.6640625" style="374" customWidth="1"/>
    <col min="6403" max="6403" width="13.5" style="374" customWidth="1"/>
    <col min="6404" max="6404" width="54.5" style="374" customWidth="1"/>
    <col min="6405" max="6405" width="7.33203125" style="374" customWidth="1"/>
    <col min="6406" max="6406" width="9" style="374" customWidth="1"/>
    <col min="6407" max="6407" width="13.6640625" style="374" customWidth="1"/>
    <col min="6408" max="6408" width="16" style="374" customWidth="1"/>
    <col min="6409" max="6409" width="2" style="374" customWidth="1"/>
    <col min="6410" max="6410" width="7.83203125" style="374" customWidth="1"/>
    <col min="6411" max="6655" width="10.6640625" style="374"/>
    <col min="6656" max="6656" width="1.5" style="374" customWidth="1"/>
    <col min="6657" max="6657" width="2.33203125" style="374" customWidth="1"/>
    <col min="6658" max="6658" width="5.6640625" style="374" customWidth="1"/>
    <col min="6659" max="6659" width="13.5" style="374" customWidth="1"/>
    <col min="6660" max="6660" width="54.5" style="374" customWidth="1"/>
    <col min="6661" max="6661" width="7.33203125" style="374" customWidth="1"/>
    <col min="6662" max="6662" width="9" style="374" customWidth="1"/>
    <col min="6663" max="6663" width="13.6640625" style="374" customWidth="1"/>
    <col min="6664" max="6664" width="16" style="374" customWidth="1"/>
    <col min="6665" max="6665" width="2" style="374" customWidth="1"/>
    <col min="6666" max="6666" width="7.83203125" style="374" customWidth="1"/>
    <col min="6667" max="6911" width="10.6640625" style="374"/>
    <col min="6912" max="6912" width="1.5" style="374" customWidth="1"/>
    <col min="6913" max="6913" width="2.33203125" style="374" customWidth="1"/>
    <col min="6914" max="6914" width="5.6640625" style="374" customWidth="1"/>
    <col min="6915" max="6915" width="13.5" style="374" customWidth="1"/>
    <col min="6916" max="6916" width="54.5" style="374" customWidth="1"/>
    <col min="6917" max="6917" width="7.33203125" style="374" customWidth="1"/>
    <col min="6918" max="6918" width="9" style="374" customWidth="1"/>
    <col min="6919" max="6919" width="13.6640625" style="374" customWidth="1"/>
    <col min="6920" max="6920" width="16" style="374" customWidth="1"/>
    <col min="6921" max="6921" width="2" style="374" customWidth="1"/>
    <col min="6922" max="6922" width="7.83203125" style="374" customWidth="1"/>
    <col min="6923" max="7167" width="10.6640625" style="374"/>
    <col min="7168" max="7168" width="1.5" style="374" customWidth="1"/>
    <col min="7169" max="7169" width="2.33203125" style="374" customWidth="1"/>
    <col min="7170" max="7170" width="5.6640625" style="374" customWidth="1"/>
    <col min="7171" max="7171" width="13.5" style="374" customWidth="1"/>
    <col min="7172" max="7172" width="54.5" style="374" customWidth="1"/>
    <col min="7173" max="7173" width="7.33203125" style="374" customWidth="1"/>
    <col min="7174" max="7174" width="9" style="374" customWidth="1"/>
    <col min="7175" max="7175" width="13.6640625" style="374" customWidth="1"/>
    <col min="7176" max="7176" width="16" style="374" customWidth="1"/>
    <col min="7177" max="7177" width="2" style="374" customWidth="1"/>
    <col min="7178" max="7178" width="7.83203125" style="374" customWidth="1"/>
    <col min="7179" max="7423" width="10.6640625" style="374"/>
    <col min="7424" max="7424" width="1.5" style="374" customWidth="1"/>
    <col min="7425" max="7425" width="2.33203125" style="374" customWidth="1"/>
    <col min="7426" max="7426" width="5.6640625" style="374" customWidth="1"/>
    <col min="7427" max="7427" width="13.5" style="374" customWidth="1"/>
    <col min="7428" max="7428" width="54.5" style="374" customWidth="1"/>
    <col min="7429" max="7429" width="7.33203125" style="374" customWidth="1"/>
    <col min="7430" max="7430" width="9" style="374" customWidth="1"/>
    <col min="7431" max="7431" width="13.6640625" style="374" customWidth="1"/>
    <col min="7432" max="7432" width="16" style="374" customWidth="1"/>
    <col min="7433" max="7433" width="2" style="374" customWidth="1"/>
    <col min="7434" max="7434" width="7.83203125" style="374" customWidth="1"/>
    <col min="7435" max="7679" width="10.6640625" style="374"/>
    <col min="7680" max="7680" width="1.5" style="374" customWidth="1"/>
    <col min="7681" max="7681" width="2.33203125" style="374" customWidth="1"/>
    <col min="7682" max="7682" width="5.6640625" style="374" customWidth="1"/>
    <col min="7683" max="7683" width="13.5" style="374" customWidth="1"/>
    <col min="7684" max="7684" width="54.5" style="374" customWidth="1"/>
    <col min="7685" max="7685" width="7.33203125" style="374" customWidth="1"/>
    <col min="7686" max="7686" width="9" style="374" customWidth="1"/>
    <col min="7687" max="7687" width="13.6640625" style="374" customWidth="1"/>
    <col min="7688" max="7688" width="16" style="374" customWidth="1"/>
    <col min="7689" max="7689" width="2" style="374" customWidth="1"/>
    <col min="7690" max="7690" width="7.83203125" style="374" customWidth="1"/>
    <col min="7691" max="7935" width="10.6640625" style="374"/>
    <col min="7936" max="7936" width="1.5" style="374" customWidth="1"/>
    <col min="7937" max="7937" width="2.33203125" style="374" customWidth="1"/>
    <col min="7938" max="7938" width="5.6640625" style="374" customWidth="1"/>
    <col min="7939" max="7939" width="13.5" style="374" customWidth="1"/>
    <col min="7940" max="7940" width="54.5" style="374" customWidth="1"/>
    <col min="7941" max="7941" width="7.33203125" style="374" customWidth="1"/>
    <col min="7942" max="7942" width="9" style="374" customWidth="1"/>
    <col min="7943" max="7943" width="13.6640625" style="374" customWidth="1"/>
    <col min="7944" max="7944" width="16" style="374" customWidth="1"/>
    <col min="7945" max="7945" width="2" style="374" customWidth="1"/>
    <col min="7946" max="7946" width="7.83203125" style="374" customWidth="1"/>
    <col min="7947" max="8191" width="10.6640625" style="374"/>
    <col min="8192" max="8192" width="1.5" style="374" customWidth="1"/>
    <col min="8193" max="8193" width="2.33203125" style="374" customWidth="1"/>
    <col min="8194" max="8194" width="5.6640625" style="374" customWidth="1"/>
    <col min="8195" max="8195" width="13.5" style="374" customWidth="1"/>
    <col min="8196" max="8196" width="54.5" style="374" customWidth="1"/>
    <col min="8197" max="8197" width="7.33203125" style="374" customWidth="1"/>
    <col min="8198" max="8198" width="9" style="374" customWidth="1"/>
    <col min="8199" max="8199" width="13.6640625" style="374" customWidth="1"/>
    <col min="8200" max="8200" width="16" style="374" customWidth="1"/>
    <col min="8201" max="8201" width="2" style="374" customWidth="1"/>
    <col min="8202" max="8202" width="7.83203125" style="374" customWidth="1"/>
    <col min="8203" max="8447" width="10.6640625" style="374"/>
    <col min="8448" max="8448" width="1.5" style="374" customWidth="1"/>
    <col min="8449" max="8449" width="2.33203125" style="374" customWidth="1"/>
    <col min="8450" max="8450" width="5.6640625" style="374" customWidth="1"/>
    <col min="8451" max="8451" width="13.5" style="374" customWidth="1"/>
    <col min="8452" max="8452" width="54.5" style="374" customWidth="1"/>
    <col min="8453" max="8453" width="7.33203125" style="374" customWidth="1"/>
    <col min="8454" max="8454" width="9" style="374" customWidth="1"/>
    <col min="8455" max="8455" width="13.6640625" style="374" customWidth="1"/>
    <col min="8456" max="8456" width="16" style="374" customWidth="1"/>
    <col min="8457" max="8457" width="2" style="374" customWidth="1"/>
    <col min="8458" max="8458" width="7.83203125" style="374" customWidth="1"/>
    <col min="8459" max="8703" width="10.6640625" style="374"/>
    <col min="8704" max="8704" width="1.5" style="374" customWidth="1"/>
    <col min="8705" max="8705" width="2.33203125" style="374" customWidth="1"/>
    <col min="8706" max="8706" width="5.6640625" style="374" customWidth="1"/>
    <col min="8707" max="8707" width="13.5" style="374" customWidth="1"/>
    <col min="8708" max="8708" width="54.5" style="374" customWidth="1"/>
    <col min="8709" max="8709" width="7.33203125" style="374" customWidth="1"/>
    <col min="8710" max="8710" width="9" style="374" customWidth="1"/>
    <col min="8711" max="8711" width="13.6640625" style="374" customWidth="1"/>
    <col min="8712" max="8712" width="16" style="374" customWidth="1"/>
    <col min="8713" max="8713" width="2" style="374" customWidth="1"/>
    <col min="8714" max="8714" width="7.83203125" style="374" customWidth="1"/>
    <col min="8715" max="8959" width="10.6640625" style="374"/>
    <col min="8960" max="8960" width="1.5" style="374" customWidth="1"/>
    <col min="8961" max="8961" width="2.33203125" style="374" customWidth="1"/>
    <col min="8962" max="8962" width="5.6640625" style="374" customWidth="1"/>
    <col min="8963" max="8963" width="13.5" style="374" customWidth="1"/>
    <col min="8964" max="8964" width="54.5" style="374" customWidth="1"/>
    <col min="8965" max="8965" width="7.33203125" style="374" customWidth="1"/>
    <col min="8966" max="8966" width="9" style="374" customWidth="1"/>
    <col min="8967" max="8967" width="13.6640625" style="374" customWidth="1"/>
    <col min="8968" max="8968" width="16" style="374" customWidth="1"/>
    <col min="8969" max="8969" width="2" style="374" customWidth="1"/>
    <col min="8970" max="8970" width="7.83203125" style="374" customWidth="1"/>
    <col min="8971" max="9215" width="10.6640625" style="374"/>
    <col min="9216" max="9216" width="1.5" style="374" customWidth="1"/>
    <col min="9217" max="9217" width="2.33203125" style="374" customWidth="1"/>
    <col min="9218" max="9218" width="5.6640625" style="374" customWidth="1"/>
    <col min="9219" max="9219" width="13.5" style="374" customWidth="1"/>
    <col min="9220" max="9220" width="54.5" style="374" customWidth="1"/>
    <col min="9221" max="9221" width="7.33203125" style="374" customWidth="1"/>
    <col min="9222" max="9222" width="9" style="374" customWidth="1"/>
    <col min="9223" max="9223" width="13.6640625" style="374" customWidth="1"/>
    <col min="9224" max="9224" width="16" style="374" customWidth="1"/>
    <col min="9225" max="9225" width="2" style="374" customWidth="1"/>
    <col min="9226" max="9226" width="7.83203125" style="374" customWidth="1"/>
    <col min="9227" max="9471" width="10.6640625" style="374"/>
    <col min="9472" max="9472" width="1.5" style="374" customWidth="1"/>
    <col min="9473" max="9473" width="2.33203125" style="374" customWidth="1"/>
    <col min="9474" max="9474" width="5.6640625" style="374" customWidth="1"/>
    <col min="9475" max="9475" width="13.5" style="374" customWidth="1"/>
    <col min="9476" max="9476" width="54.5" style="374" customWidth="1"/>
    <col min="9477" max="9477" width="7.33203125" style="374" customWidth="1"/>
    <col min="9478" max="9478" width="9" style="374" customWidth="1"/>
    <col min="9479" max="9479" width="13.6640625" style="374" customWidth="1"/>
    <col min="9480" max="9480" width="16" style="374" customWidth="1"/>
    <col min="9481" max="9481" width="2" style="374" customWidth="1"/>
    <col min="9482" max="9482" width="7.83203125" style="374" customWidth="1"/>
    <col min="9483" max="9727" width="10.6640625" style="374"/>
    <col min="9728" max="9728" width="1.5" style="374" customWidth="1"/>
    <col min="9729" max="9729" width="2.33203125" style="374" customWidth="1"/>
    <col min="9730" max="9730" width="5.6640625" style="374" customWidth="1"/>
    <col min="9731" max="9731" width="13.5" style="374" customWidth="1"/>
    <col min="9732" max="9732" width="54.5" style="374" customWidth="1"/>
    <col min="9733" max="9733" width="7.33203125" style="374" customWidth="1"/>
    <col min="9734" max="9734" width="9" style="374" customWidth="1"/>
    <col min="9735" max="9735" width="13.6640625" style="374" customWidth="1"/>
    <col min="9736" max="9736" width="16" style="374" customWidth="1"/>
    <col min="9737" max="9737" width="2" style="374" customWidth="1"/>
    <col min="9738" max="9738" width="7.83203125" style="374" customWidth="1"/>
    <col min="9739" max="9983" width="10.6640625" style="374"/>
    <col min="9984" max="9984" width="1.5" style="374" customWidth="1"/>
    <col min="9985" max="9985" width="2.33203125" style="374" customWidth="1"/>
    <col min="9986" max="9986" width="5.6640625" style="374" customWidth="1"/>
    <col min="9987" max="9987" width="13.5" style="374" customWidth="1"/>
    <col min="9988" max="9988" width="54.5" style="374" customWidth="1"/>
    <col min="9989" max="9989" width="7.33203125" style="374" customWidth="1"/>
    <col min="9990" max="9990" width="9" style="374" customWidth="1"/>
    <col min="9991" max="9991" width="13.6640625" style="374" customWidth="1"/>
    <col min="9992" max="9992" width="16" style="374" customWidth="1"/>
    <col min="9993" max="9993" width="2" style="374" customWidth="1"/>
    <col min="9994" max="9994" width="7.83203125" style="374" customWidth="1"/>
    <col min="9995" max="10239" width="10.6640625" style="374"/>
    <col min="10240" max="10240" width="1.5" style="374" customWidth="1"/>
    <col min="10241" max="10241" width="2.33203125" style="374" customWidth="1"/>
    <col min="10242" max="10242" width="5.6640625" style="374" customWidth="1"/>
    <col min="10243" max="10243" width="13.5" style="374" customWidth="1"/>
    <col min="10244" max="10244" width="54.5" style="374" customWidth="1"/>
    <col min="10245" max="10245" width="7.33203125" style="374" customWidth="1"/>
    <col min="10246" max="10246" width="9" style="374" customWidth="1"/>
    <col min="10247" max="10247" width="13.6640625" style="374" customWidth="1"/>
    <col min="10248" max="10248" width="16" style="374" customWidth="1"/>
    <col min="10249" max="10249" width="2" style="374" customWidth="1"/>
    <col min="10250" max="10250" width="7.83203125" style="374" customWidth="1"/>
    <col min="10251" max="10495" width="10.6640625" style="374"/>
    <col min="10496" max="10496" width="1.5" style="374" customWidth="1"/>
    <col min="10497" max="10497" width="2.33203125" style="374" customWidth="1"/>
    <col min="10498" max="10498" width="5.6640625" style="374" customWidth="1"/>
    <col min="10499" max="10499" width="13.5" style="374" customWidth="1"/>
    <col min="10500" max="10500" width="54.5" style="374" customWidth="1"/>
    <col min="10501" max="10501" width="7.33203125" style="374" customWidth="1"/>
    <col min="10502" max="10502" width="9" style="374" customWidth="1"/>
    <col min="10503" max="10503" width="13.6640625" style="374" customWidth="1"/>
    <col min="10504" max="10504" width="16" style="374" customWidth="1"/>
    <col min="10505" max="10505" width="2" style="374" customWidth="1"/>
    <col min="10506" max="10506" width="7.83203125" style="374" customWidth="1"/>
    <col min="10507" max="10751" width="10.6640625" style="374"/>
    <col min="10752" max="10752" width="1.5" style="374" customWidth="1"/>
    <col min="10753" max="10753" width="2.33203125" style="374" customWidth="1"/>
    <col min="10754" max="10754" width="5.6640625" style="374" customWidth="1"/>
    <col min="10755" max="10755" width="13.5" style="374" customWidth="1"/>
    <col min="10756" max="10756" width="54.5" style="374" customWidth="1"/>
    <col min="10757" max="10757" width="7.33203125" style="374" customWidth="1"/>
    <col min="10758" max="10758" width="9" style="374" customWidth="1"/>
    <col min="10759" max="10759" width="13.6640625" style="374" customWidth="1"/>
    <col min="10760" max="10760" width="16" style="374" customWidth="1"/>
    <col min="10761" max="10761" width="2" style="374" customWidth="1"/>
    <col min="10762" max="10762" width="7.83203125" style="374" customWidth="1"/>
    <col min="10763" max="11007" width="10.6640625" style="374"/>
    <col min="11008" max="11008" width="1.5" style="374" customWidth="1"/>
    <col min="11009" max="11009" width="2.33203125" style="374" customWidth="1"/>
    <col min="11010" max="11010" width="5.6640625" style="374" customWidth="1"/>
    <col min="11011" max="11011" width="13.5" style="374" customWidth="1"/>
    <col min="11012" max="11012" width="54.5" style="374" customWidth="1"/>
    <col min="11013" max="11013" width="7.33203125" style="374" customWidth="1"/>
    <col min="11014" max="11014" width="9" style="374" customWidth="1"/>
    <col min="11015" max="11015" width="13.6640625" style="374" customWidth="1"/>
    <col min="11016" max="11016" width="16" style="374" customWidth="1"/>
    <col min="11017" max="11017" width="2" style="374" customWidth="1"/>
    <col min="11018" max="11018" width="7.83203125" style="374" customWidth="1"/>
    <col min="11019" max="11263" width="10.6640625" style="374"/>
    <col min="11264" max="11264" width="1.5" style="374" customWidth="1"/>
    <col min="11265" max="11265" width="2.33203125" style="374" customWidth="1"/>
    <col min="11266" max="11266" width="5.6640625" style="374" customWidth="1"/>
    <col min="11267" max="11267" width="13.5" style="374" customWidth="1"/>
    <col min="11268" max="11268" width="54.5" style="374" customWidth="1"/>
    <col min="11269" max="11269" width="7.33203125" style="374" customWidth="1"/>
    <col min="11270" max="11270" width="9" style="374" customWidth="1"/>
    <col min="11271" max="11271" width="13.6640625" style="374" customWidth="1"/>
    <col min="11272" max="11272" width="16" style="374" customWidth="1"/>
    <col min="11273" max="11273" width="2" style="374" customWidth="1"/>
    <col min="11274" max="11274" width="7.83203125" style="374" customWidth="1"/>
    <col min="11275" max="11519" width="10.6640625" style="374"/>
    <col min="11520" max="11520" width="1.5" style="374" customWidth="1"/>
    <col min="11521" max="11521" width="2.33203125" style="374" customWidth="1"/>
    <col min="11522" max="11522" width="5.6640625" style="374" customWidth="1"/>
    <col min="11523" max="11523" width="13.5" style="374" customWidth="1"/>
    <col min="11524" max="11524" width="54.5" style="374" customWidth="1"/>
    <col min="11525" max="11525" width="7.33203125" style="374" customWidth="1"/>
    <col min="11526" max="11526" width="9" style="374" customWidth="1"/>
    <col min="11527" max="11527" width="13.6640625" style="374" customWidth="1"/>
    <col min="11528" max="11528" width="16" style="374" customWidth="1"/>
    <col min="11529" max="11529" width="2" style="374" customWidth="1"/>
    <col min="11530" max="11530" width="7.83203125" style="374" customWidth="1"/>
    <col min="11531" max="11775" width="10.6640625" style="374"/>
    <col min="11776" max="11776" width="1.5" style="374" customWidth="1"/>
    <col min="11777" max="11777" width="2.33203125" style="374" customWidth="1"/>
    <col min="11778" max="11778" width="5.6640625" style="374" customWidth="1"/>
    <col min="11779" max="11779" width="13.5" style="374" customWidth="1"/>
    <col min="11780" max="11780" width="54.5" style="374" customWidth="1"/>
    <col min="11781" max="11781" width="7.33203125" style="374" customWidth="1"/>
    <col min="11782" max="11782" width="9" style="374" customWidth="1"/>
    <col min="11783" max="11783" width="13.6640625" style="374" customWidth="1"/>
    <col min="11784" max="11784" width="16" style="374" customWidth="1"/>
    <col min="11785" max="11785" width="2" style="374" customWidth="1"/>
    <col min="11786" max="11786" width="7.83203125" style="374" customWidth="1"/>
    <col min="11787" max="12031" width="10.6640625" style="374"/>
    <col min="12032" max="12032" width="1.5" style="374" customWidth="1"/>
    <col min="12033" max="12033" width="2.33203125" style="374" customWidth="1"/>
    <col min="12034" max="12034" width="5.6640625" style="374" customWidth="1"/>
    <col min="12035" max="12035" width="13.5" style="374" customWidth="1"/>
    <col min="12036" max="12036" width="54.5" style="374" customWidth="1"/>
    <col min="12037" max="12037" width="7.33203125" style="374" customWidth="1"/>
    <col min="12038" max="12038" width="9" style="374" customWidth="1"/>
    <col min="12039" max="12039" width="13.6640625" style="374" customWidth="1"/>
    <col min="12040" max="12040" width="16" style="374" customWidth="1"/>
    <col min="12041" max="12041" width="2" style="374" customWidth="1"/>
    <col min="12042" max="12042" width="7.83203125" style="374" customWidth="1"/>
    <col min="12043" max="12287" width="10.6640625" style="374"/>
    <col min="12288" max="12288" width="1.5" style="374" customWidth="1"/>
    <col min="12289" max="12289" width="2.33203125" style="374" customWidth="1"/>
    <col min="12290" max="12290" width="5.6640625" style="374" customWidth="1"/>
    <col min="12291" max="12291" width="13.5" style="374" customWidth="1"/>
    <col min="12292" max="12292" width="54.5" style="374" customWidth="1"/>
    <col min="12293" max="12293" width="7.33203125" style="374" customWidth="1"/>
    <col min="12294" max="12294" width="9" style="374" customWidth="1"/>
    <col min="12295" max="12295" width="13.6640625" style="374" customWidth="1"/>
    <col min="12296" max="12296" width="16" style="374" customWidth="1"/>
    <col min="12297" max="12297" width="2" style="374" customWidth="1"/>
    <col min="12298" max="12298" width="7.83203125" style="374" customWidth="1"/>
    <col min="12299" max="12543" width="10.6640625" style="374"/>
    <col min="12544" max="12544" width="1.5" style="374" customWidth="1"/>
    <col min="12545" max="12545" width="2.33203125" style="374" customWidth="1"/>
    <col min="12546" max="12546" width="5.6640625" style="374" customWidth="1"/>
    <col min="12547" max="12547" width="13.5" style="374" customWidth="1"/>
    <col min="12548" max="12548" width="54.5" style="374" customWidth="1"/>
    <col min="12549" max="12549" width="7.33203125" style="374" customWidth="1"/>
    <col min="12550" max="12550" width="9" style="374" customWidth="1"/>
    <col min="12551" max="12551" width="13.6640625" style="374" customWidth="1"/>
    <col min="12552" max="12552" width="16" style="374" customWidth="1"/>
    <col min="12553" max="12553" width="2" style="374" customWidth="1"/>
    <col min="12554" max="12554" width="7.83203125" style="374" customWidth="1"/>
    <col min="12555" max="12799" width="10.6640625" style="374"/>
    <col min="12800" max="12800" width="1.5" style="374" customWidth="1"/>
    <col min="12801" max="12801" width="2.33203125" style="374" customWidth="1"/>
    <col min="12802" max="12802" width="5.6640625" style="374" customWidth="1"/>
    <col min="12803" max="12803" width="13.5" style="374" customWidth="1"/>
    <col min="12804" max="12804" width="54.5" style="374" customWidth="1"/>
    <col min="12805" max="12805" width="7.33203125" style="374" customWidth="1"/>
    <col min="12806" max="12806" width="9" style="374" customWidth="1"/>
    <col min="12807" max="12807" width="13.6640625" style="374" customWidth="1"/>
    <col min="12808" max="12808" width="16" style="374" customWidth="1"/>
    <col min="12809" max="12809" width="2" style="374" customWidth="1"/>
    <col min="12810" max="12810" width="7.83203125" style="374" customWidth="1"/>
    <col min="12811" max="13055" width="10.6640625" style="374"/>
    <col min="13056" max="13056" width="1.5" style="374" customWidth="1"/>
    <col min="13057" max="13057" width="2.33203125" style="374" customWidth="1"/>
    <col min="13058" max="13058" width="5.6640625" style="374" customWidth="1"/>
    <col min="13059" max="13059" width="13.5" style="374" customWidth="1"/>
    <col min="13060" max="13060" width="54.5" style="374" customWidth="1"/>
    <col min="13061" max="13061" width="7.33203125" style="374" customWidth="1"/>
    <col min="13062" max="13062" width="9" style="374" customWidth="1"/>
    <col min="13063" max="13063" width="13.6640625" style="374" customWidth="1"/>
    <col min="13064" max="13064" width="16" style="374" customWidth="1"/>
    <col min="13065" max="13065" width="2" style="374" customWidth="1"/>
    <col min="13066" max="13066" width="7.83203125" style="374" customWidth="1"/>
    <col min="13067" max="13311" width="10.6640625" style="374"/>
    <col min="13312" max="13312" width="1.5" style="374" customWidth="1"/>
    <col min="13313" max="13313" width="2.33203125" style="374" customWidth="1"/>
    <col min="13314" max="13314" width="5.6640625" style="374" customWidth="1"/>
    <col min="13315" max="13315" width="13.5" style="374" customWidth="1"/>
    <col min="13316" max="13316" width="54.5" style="374" customWidth="1"/>
    <col min="13317" max="13317" width="7.33203125" style="374" customWidth="1"/>
    <col min="13318" max="13318" width="9" style="374" customWidth="1"/>
    <col min="13319" max="13319" width="13.6640625" style="374" customWidth="1"/>
    <col min="13320" max="13320" width="16" style="374" customWidth="1"/>
    <col min="13321" max="13321" width="2" style="374" customWidth="1"/>
    <col min="13322" max="13322" width="7.83203125" style="374" customWidth="1"/>
    <col min="13323" max="13567" width="10.6640625" style="374"/>
    <col min="13568" max="13568" width="1.5" style="374" customWidth="1"/>
    <col min="13569" max="13569" width="2.33203125" style="374" customWidth="1"/>
    <col min="13570" max="13570" width="5.6640625" style="374" customWidth="1"/>
    <col min="13571" max="13571" width="13.5" style="374" customWidth="1"/>
    <col min="13572" max="13572" width="54.5" style="374" customWidth="1"/>
    <col min="13573" max="13573" width="7.33203125" style="374" customWidth="1"/>
    <col min="13574" max="13574" width="9" style="374" customWidth="1"/>
    <col min="13575" max="13575" width="13.6640625" style="374" customWidth="1"/>
    <col min="13576" max="13576" width="16" style="374" customWidth="1"/>
    <col min="13577" max="13577" width="2" style="374" customWidth="1"/>
    <col min="13578" max="13578" width="7.83203125" style="374" customWidth="1"/>
    <col min="13579" max="13823" width="10.6640625" style="374"/>
    <col min="13824" max="13824" width="1.5" style="374" customWidth="1"/>
    <col min="13825" max="13825" width="2.33203125" style="374" customWidth="1"/>
    <col min="13826" max="13826" width="5.6640625" style="374" customWidth="1"/>
    <col min="13827" max="13827" width="13.5" style="374" customWidth="1"/>
    <col min="13828" max="13828" width="54.5" style="374" customWidth="1"/>
    <col min="13829" max="13829" width="7.33203125" style="374" customWidth="1"/>
    <col min="13830" max="13830" width="9" style="374" customWidth="1"/>
    <col min="13831" max="13831" width="13.6640625" style="374" customWidth="1"/>
    <col min="13832" max="13832" width="16" style="374" customWidth="1"/>
    <col min="13833" max="13833" width="2" style="374" customWidth="1"/>
    <col min="13834" max="13834" width="7.83203125" style="374" customWidth="1"/>
    <col min="13835" max="14079" width="10.6640625" style="374"/>
    <col min="14080" max="14080" width="1.5" style="374" customWidth="1"/>
    <col min="14081" max="14081" width="2.33203125" style="374" customWidth="1"/>
    <col min="14082" max="14082" width="5.6640625" style="374" customWidth="1"/>
    <col min="14083" max="14083" width="13.5" style="374" customWidth="1"/>
    <col min="14084" max="14084" width="54.5" style="374" customWidth="1"/>
    <col min="14085" max="14085" width="7.33203125" style="374" customWidth="1"/>
    <col min="14086" max="14086" width="9" style="374" customWidth="1"/>
    <col min="14087" max="14087" width="13.6640625" style="374" customWidth="1"/>
    <col min="14088" max="14088" width="16" style="374" customWidth="1"/>
    <col min="14089" max="14089" width="2" style="374" customWidth="1"/>
    <col min="14090" max="14090" width="7.83203125" style="374" customWidth="1"/>
    <col min="14091" max="14335" width="10.6640625" style="374"/>
    <col min="14336" max="14336" width="1.5" style="374" customWidth="1"/>
    <col min="14337" max="14337" width="2.33203125" style="374" customWidth="1"/>
    <col min="14338" max="14338" width="5.6640625" style="374" customWidth="1"/>
    <col min="14339" max="14339" width="13.5" style="374" customWidth="1"/>
    <col min="14340" max="14340" width="54.5" style="374" customWidth="1"/>
    <col min="14341" max="14341" width="7.33203125" style="374" customWidth="1"/>
    <col min="14342" max="14342" width="9" style="374" customWidth="1"/>
    <col min="14343" max="14343" width="13.6640625" style="374" customWidth="1"/>
    <col min="14344" max="14344" width="16" style="374" customWidth="1"/>
    <col min="14345" max="14345" width="2" style="374" customWidth="1"/>
    <col min="14346" max="14346" width="7.83203125" style="374" customWidth="1"/>
    <col min="14347" max="14591" width="10.6640625" style="374"/>
    <col min="14592" max="14592" width="1.5" style="374" customWidth="1"/>
    <col min="14593" max="14593" width="2.33203125" style="374" customWidth="1"/>
    <col min="14594" max="14594" width="5.6640625" style="374" customWidth="1"/>
    <col min="14595" max="14595" width="13.5" style="374" customWidth="1"/>
    <col min="14596" max="14596" width="54.5" style="374" customWidth="1"/>
    <col min="14597" max="14597" width="7.33203125" style="374" customWidth="1"/>
    <col min="14598" max="14598" width="9" style="374" customWidth="1"/>
    <col min="14599" max="14599" width="13.6640625" style="374" customWidth="1"/>
    <col min="14600" max="14600" width="16" style="374" customWidth="1"/>
    <col min="14601" max="14601" width="2" style="374" customWidth="1"/>
    <col min="14602" max="14602" width="7.83203125" style="374" customWidth="1"/>
    <col min="14603" max="14847" width="10.6640625" style="374"/>
    <col min="14848" max="14848" width="1.5" style="374" customWidth="1"/>
    <col min="14849" max="14849" width="2.33203125" style="374" customWidth="1"/>
    <col min="14850" max="14850" width="5.6640625" style="374" customWidth="1"/>
    <col min="14851" max="14851" width="13.5" style="374" customWidth="1"/>
    <col min="14852" max="14852" width="54.5" style="374" customWidth="1"/>
    <col min="14853" max="14853" width="7.33203125" style="374" customWidth="1"/>
    <col min="14854" max="14854" width="9" style="374" customWidth="1"/>
    <col min="14855" max="14855" width="13.6640625" style="374" customWidth="1"/>
    <col min="14856" max="14856" width="16" style="374" customWidth="1"/>
    <col min="14857" max="14857" width="2" style="374" customWidth="1"/>
    <col min="14858" max="14858" width="7.83203125" style="374" customWidth="1"/>
    <col min="14859" max="15103" width="10.6640625" style="374"/>
    <col min="15104" max="15104" width="1.5" style="374" customWidth="1"/>
    <col min="15105" max="15105" width="2.33203125" style="374" customWidth="1"/>
    <col min="15106" max="15106" width="5.6640625" style="374" customWidth="1"/>
    <col min="15107" max="15107" width="13.5" style="374" customWidth="1"/>
    <col min="15108" max="15108" width="54.5" style="374" customWidth="1"/>
    <col min="15109" max="15109" width="7.33203125" style="374" customWidth="1"/>
    <col min="15110" max="15110" width="9" style="374" customWidth="1"/>
    <col min="15111" max="15111" width="13.6640625" style="374" customWidth="1"/>
    <col min="15112" max="15112" width="16" style="374" customWidth="1"/>
    <col min="15113" max="15113" width="2" style="374" customWidth="1"/>
    <col min="15114" max="15114" width="7.83203125" style="374" customWidth="1"/>
    <col min="15115" max="15359" width="10.6640625" style="374"/>
    <col min="15360" max="15360" width="1.5" style="374" customWidth="1"/>
    <col min="15361" max="15361" width="2.33203125" style="374" customWidth="1"/>
    <col min="15362" max="15362" width="5.6640625" style="374" customWidth="1"/>
    <col min="15363" max="15363" width="13.5" style="374" customWidth="1"/>
    <col min="15364" max="15364" width="54.5" style="374" customWidth="1"/>
    <col min="15365" max="15365" width="7.33203125" style="374" customWidth="1"/>
    <col min="15366" max="15366" width="9" style="374" customWidth="1"/>
    <col min="15367" max="15367" width="13.6640625" style="374" customWidth="1"/>
    <col min="15368" max="15368" width="16" style="374" customWidth="1"/>
    <col min="15369" max="15369" width="2" style="374" customWidth="1"/>
    <col min="15370" max="15370" width="7.83203125" style="374" customWidth="1"/>
    <col min="15371" max="15615" width="10.6640625" style="374"/>
    <col min="15616" max="15616" width="1.5" style="374" customWidth="1"/>
    <col min="15617" max="15617" width="2.33203125" style="374" customWidth="1"/>
    <col min="15618" max="15618" width="5.6640625" style="374" customWidth="1"/>
    <col min="15619" max="15619" width="13.5" style="374" customWidth="1"/>
    <col min="15620" max="15620" width="54.5" style="374" customWidth="1"/>
    <col min="15621" max="15621" width="7.33203125" style="374" customWidth="1"/>
    <col min="15622" max="15622" width="9" style="374" customWidth="1"/>
    <col min="15623" max="15623" width="13.6640625" style="374" customWidth="1"/>
    <col min="15624" max="15624" width="16" style="374" customWidth="1"/>
    <col min="15625" max="15625" width="2" style="374" customWidth="1"/>
    <col min="15626" max="15626" width="7.83203125" style="374" customWidth="1"/>
    <col min="15627" max="15871" width="10.6640625" style="374"/>
    <col min="15872" max="15872" width="1.5" style="374" customWidth="1"/>
    <col min="15873" max="15873" width="2.33203125" style="374" customWidth="1"/>
    <col min="15874" max="15874" width="5.6640625" style="374" customWidth="1"/>
    <col min="15875" max="15875" width="13.5" style="374" customWidth="1"/>
    <col min="15876" max="15876" width="54.5" style="374" customWidth="1"/>
    <col min="15877" max="15877" width="7.33203125" style="374" customWidth="1"/>
    <col min="15878" max="15878" width="9" style="374" customWidth="1"/>
    <col min="15879" max="15879" width="13.6640625" style="374" customWidth="1"/>
    <col min="15880" max="15880" width="16" style="374" customWidth="1"/>
    <col min="15881" max="15881" width="2" style="374" customWidth="1"/>
    <col min="15882" max="15882" width="7.83203125" style="374" customWidth="1"/>
    <col min="15883" max="16127" width="10.6640625" style="374"/>
    <col min="16128" max="16128" width="1.5" style="374" customWidth="1"/>
    <col min="16129" max="16129" width="2.33203125" style="374" customWidth="1"/>
    <col min="16130" max="16130" width="5.6640625" style="374" customWidth="1"/>
    <col min="16131" max="16131" width="13.5" style="374" customWidth="1"/>
    <col min="16132" max="16132" width="54.5" style="374" customWidth="1"/>
    <col min="16133" max="16133" width="7.33203125" style="374" customWidth="1"/>
    <col min="16134" max="16134" width="9" style="374" customWidth="1"/>
    <col min="16135" max="16135" width="13.6640625" style="374" customWidth="1"/>
    <col min="16136" max="16136" width="16" style="374" customWidth="1"/>
    <col min="16137" max="16137" width="2" style="374" customWidth="1"/>
    <col min="16138" max="16138" width="7.83203125" style="374" customWidth="1"/>
    <col min="16139" max="16384" width="10.6640625" style="374"/>
  </cols>
  <sheetData>
    <row r="1" spans="2:54" ht="7.5" customHeight="1"/>
    <row r="2" spans="2:54" ht="24" customHeight="1">
      <c r="B2" s="383"/>
      <c r="C2" s="908" t="s">
        <v>1139</v>
      </c>
      <c r="D2" s="909"/>
      <c r="E2" s="909"/>
      <c r="F2" s="909"/>
      <c r="G2" s="909"/>
      <c r="H2" s="909"/>
      <c r="I2" s="909"/>
      <c r="J2" s="384"/>
      <c r="L2" s="382"/>
    </row>
    <row r="3" spans="2:54" ht="6.75" customHeight="1">
      <c r="B3" s="385"/>
      <c r="C3" s="386"/>
      <c r="D3" s="387"/>
      <c r="E3" s="387"/>
      <c r="F3" s="387"/>
      <c r="G3" s="387"/>
      <c r="H3" s="387"/>
      <c r="I3" s="387"/>
      <c r="J3" s="388"/>
      <c r="L3" s="382"/>
    </row>
    <row r="4" spans="2:54" ht="15" customHeight="1">
      <c r="B4" s="385"/>
      <c r="C4" s="389" t="s">
        <v>1140</v>
      </c>
      <c r="D4" s="390"/>
      <c r="E4" s="391"/>
      <c r="F4" s="392"/>
      <c r="G4" s="393"/>
      <c r="H4" s="394"/>
      <c r="I4" s="395"/>
      <c r="J4" s="388"/>
      <c r="L4" s="382"/>
    </row>
    <row r="5" spans="2:54" ht="14.25" customHeight="1">
      <c r="B5" s="385"/>
      <c r="C5" s="389" t="s">
        <v>1141</v>
      </c>
      <c r="D5" s="390"/>
      <c r="E5" s="391"/>
      <c r="F5" s="392"/>
      <c r="G5" s="393"/>
      <c r="H5" s="394"/>
      <c r="I5" s="395"/>
      <c r="J5" s="388"/>
      <c r="L5" s="382"/>
    </row>
    <row r="6" spans="2:54" ht="20.25" customHeight="1">
      <c r="B6" s="385"/>
      <c r="C6" s="483" t="s">
        <v>1142</v>
      </c>
      <c r="D6" s="484"/>
      <c r="E6" s="485"/>
      <c r="F6" s="392"/>
      <c r="G6" s="393"/>
      <c r="H6" s="394"/>
      <c r="I6" s="395"/>
      <c r="J6" s="388"/>
      <c r="L6" s="382"/>
    </row>
    <row r="7" spans="2:54" ht="59.25" customHeight="1">
      <c r="B7" s="385"/>
      <c r="C7" s="910" t="s">
        <v>1143</v>
      </c>
      <c r="D7" s="911"/>
      <c r="E7" s="911"/>
      <c r="F7" s="911"/>
      <c r="G7" s="911"/>
      <c r="H7" s="911"/>
      <c r="I7" s="911"/>
      <c r="J7" s="388"/>
      <c r="L7" s="382"/>
    </row>
    <row r="8" spans="2:54" s="401" customFormat="1" ht="12.75" customHeight="1">
      <c r="B8" s="396"/>
      <c r="C8" s="397"/>
      <c r="D8" s="397"/>
      <c r="E8" s="397"/>
      <c r="F8" s="397"/>
      <c r="G8" s="398" t="s">
        <v>9</v>
      </c>
      <c r="H8" s="397"/>
      <c r="I8" s="399" t="s">
        <v>1144</v>
      </c>
      <c r="J8" s="400"/>
    </row>
    <row r="9" spans="2:54" s="401" customFormat="1" ht="15">
      <c r="B9" s="396"/>
      <c r="C9" s="398" t="s">
        <v>1145</v>
      </c>
      <c r="D9" s="397"/>
      <c r="E9" s="398" t="s">
        <v>1146</v>
      </c>
      <c r="F9" s="398"/>
      <c r="G9" s="398" t="s">
        <v>12</v>
      </c>
      <c r="H9" s="398"/>
      <c r="I9" s="398" t="s">
        <v>1147</v>
      </c>
      <c r="J9" s="402"/>
      <c r="K9" s="403"/>
    </row>
    <row r="10" spans="2:54" s="401" customFormat="1" ht="14.45" customHeight="1">
      <c r="B10" s="396"/>
      <c r="C10" s="398" t="s">
        <v>667</v>
      </c>
      <c r="D10" s="397"/>
      <c r="E10" s="398" t="s">
        <v>1148</v>
      </c>
      <c r="F10" s="398"/>
      <c r="G10" s="398" t="s">
        <v>13</v>
      </c>
      <c r="H10" s="398"/>
      <c r="I10" s="398"/>
      <c r="J10" s="402"/>
      <c r="K10" s="403"/>
    </row>
    <row r="11" spans="2:54" ht="10.5" customHeight="1">
      <c r="B11" s="385"/>
      <c r="C11" s="404"/>
      <c r="D11" s="405"/>
      <c r="E11" s="393"/>
      <c r="F11" s="392"/>
      <c r="G11" s="393"/>
      <c r="H11" s="394"/>
      <c r="I11" s="395"/>
      <c r="J11" s="388"/>
      <c r="L11" s="382"/>
    </row>
    <row r="12" spans="2:54" ht="24.75" customHeight="1">
      <c r="B12" s="385"/>
      <c r="C12" s="406" t="s">
        <v>33</v>
      </c>
      <c r="D12" s="407" t="s">
        <v>25</v>
      </c>
      <c r="E12" s="407" t="s">
        <v>35</v>
      </c>
      <c r="F12" s="407" t="s">
        <v>36</v>
      </c>
      <c r="G12" s="407" t="s">
        <v>37</v>
      </c>
      <c r="H12" s="408" t="s">
        <v>38</v>
      </c>
      <c r="I12" s="407" t="s">
        <v>30</v>
      </c>
      <c r="J12" s="388"/>
      <c r="L12" s="382"/>
    </row>
    <row r="13" spans="2:54" s="401" customFormat="1" ht="29.25" customHeight="1">
      <c r="B13" s="396"/>
      <c r="C13" s="409" t="s">
        <v>671</v>
      </c>
      <c r="I13" s="410">
        <f>SUM(I14,I41,I71,I95,I101,I119)</f>
        <v>0</v>
      </c>
      <c r="J13" s="400"/>
      <c r="N13" s="411"/>
      <c r="P13" s="411"/>
      <c r="R13" s="411"/>
      <c r="AK13" s="412"/>
      <c r="AL13" s="412"/>
      <c r="BB13" s="413"/>
    </row>
    <row r="14" spans="2:54" s="422" customFormat="1" ht="18.75" customHeight="1">
      <c r="B14" s="414"/>
      <c r="C14" s="415" t="s">
        <v>28</v>
      </c>
      <c r="D14" s="415"/>
      <c r="E14" s="416" t="s">
        <v>1149</v>
      </c>
      <c r="F14" s="417"/>
      <c r="G14" s="418"/>
      <c r="H14" s="419" t="s">
        <v>1150</v>
      </c>
      <c r="I14" s="420">
        <f>SUM(I15:I40)</f>
        <v>0</v>
      </c>
      <c r="J14" s="421"/>
    </row>
    <row r="15" spans="2:54" s="422" customFormat="1" ht="56.25">
      <c r="B15" s="414"/>
      <c r="C15" s="423" t="s">
        <v>1151</v>
      </c>
      <c r="D15" s="424" t="s">
        <v>1152</v>
      </c>
      <c r="E15" s="425" t="s">
        <v>1153</v>
      </c>
      <c r="F15" s="426" t="s">
        <v>143</v>
      </c>
      <c r="G15" s="427">
        <v>1</v>
      </c>
      <c r="H15" s="428"/>
      <c r="I15" s="428">
        <f t="shared" ref="I15:I35" si="0">G15*H15</f>
        <v>0</v>
      </c>
      <c r="J15" s="421"/>
    </row>
    <row r="16" spans="2:54" s="422" customFormat="1" ht="15" customHeight="1">
      <c r="B16" s="414"/>
      <c r="C16" s="423" t="s">
        <v>1154</v>
      </c>
      <c r="D16" s="429" t="s">
        <v>1155</v>
      </c>
      <c r="E16" s="425" t="s">
        <v>1156</v>
      </c>
      <c r="F16" s="430" t="s">
        <v>143</v>
      </c>
      <c r="G16" s="431">
        <v>1</v>
      </c>
      <c r="H16" s="432"/>
      <c r="I16" s="432">
        <f t="shared" si="0"/>
        <v>0</v>
      </c>
      <c r="J16" s="421"/>
    </row>
    <row r="17" spans="2:12" ht="24.95" customHeight="1">
      <c r="B17" s="385"/>
      <c r="C17" s="423" t="s">
        <v>1157</v>
      </c>
      <c r="D17" s="429" t="s">
        <v>1158</v>
      </c>
      <c r="E17" s="425" t="s">
        <v>1159</v>
      </c>
      <c r="F17" s="426" t="s">
        <v>143</v>
      </c>
      <c r="G17" s="427">
        <v>1</v>
      </c>
      <c r="H17" s="428"/>
      <c r="I17" s="428">
        <f t="shared" si="0"/>
        <v>0</v>
      </c>
      <c r="J17" s="388"/>
      <c r="L17" s="382"/>
    </row>
    <row r="18" spans="2:12" ht="15" customHeight="1">
      <c r="B18" s="385"/>
      <c r="C18" s="423" t="s">
        <v>1160</v>
      </c>
      <c r="D18" s="429" t="s">
        <v>1155</v>
      </c>
      <c r="E18" s="425" t="s">
        <v>1161</v>
      </c>
      <c r="F18" s="430" t="s">
        <v>143</v>
      </c>
      <c r="G18" s="431">
        <v>3</v>
      </c>
      <c r="H18" s="432"/>
      <c r="I18" s="432">
        <f t="shared" si="0"/>
        <v>0</v>
      </c>
      <c r="J18" s="388"/>
      <c r="L18" s="382"/>
    </row>
    <row r="19" spans="2:12" s="422" customFormat="1" ht="33.75">
      <c r="B19" s="414"/>
      <c r="C19" s="423" t="s">
        <v>1162</v>
      </c>
      <c r="D19" s="429" t="s">
        <v>1163</v>
      </c>
      <c r="E19" s="425" t="s">
        <v>1164</v>
      </c>
      <c r="F19" s="426" t="s">
        <v>143</v>
      </c>
      <c r="G19" s="427">
        <v>2</v>
      </c>
      <c r="H19" s="428"/>
      <c r="I19" s="428">
        <f t="shared" si="0"/>
        <v>0</v>
      </c>
      <c r="J19" s="421"/>
    </row>
    <row r="20" spans="2:12" s="422" customFormat="1" ht="15" customHeight="1">
      <c r="B20" s="414"/>
      <c r="C20" s="423" t="s">
        <v>1165</v>
      </c>
      <c r="D20" s="429" t="s">
        <v>1155</v>
      </c>
      <c r="E20" s="425" t="s">
        <v>1161</v>
      </c>
      <c r="F20" s="430" t="s">
        <v>143</v>
      </c>
      <c r="G20" s="431">
        <v>2</v>
      </c>
      <c r="H20" s="432"/>
      <c r="I20" s="432">
        <f t="shared" si="0"/>
        <v>0</v>
      </c>
      <c r="J20" s="421"/>
    </row>
    <row r="21" spans="2:12" s="422" customFormat="1" ht="24.95" customHeight="1">
      <c r="B21" s="414"/>
      <c r="C21" s="423" t="s">
        <v>1166</v>
      </c>
      <c r="D21" s="429" t="s">
        <v>1167</v>
      </c>
      <c r="E21" s="425" t="s">
        <v>1168</v>
      </c>
      <c r="F21" s="426" t="s">
        <v>143</v>
      </c>
      <c r="G21" s="427">
        <v>3</v>
      </c>
      <c r="H21" s="428"/>
      <c r="I21" s="428">
        <f t="shared" si="0"/>
        <v>0</v>
      </c>
      <c r="J21" s="421"/>
    </row>
    <row r="22" spans="2:12" s="422" customFormat="1" ht="15" customHeight="1">
      <c r="B22" s="414"/>
      <c r="C22" s="423" t="s">
        <v>1169</v>
      </c>
      <c r="D22" s="429" t="s">
        <v>1155</v>
      </c>
      <c r="E22" s="425" t="s">
        <v>1161</v>
      </c>
      <c r="F22" s="430" t="s">
        <v>143</v>
      </c>
      <c r="G22" s="431">
        <v>3</v>
      </c>
      <c r="H22" s="432"/>
      <c r="I22" s="432">
        <f t="shared" si="0"/>
        <v>0</v>
      </c>
      <c r="J22" s="421"/>
    </row>
    <row r="23" spans="2:12" s="422" customFormat="1" ht="24.95" customHeight="1">
      <c r="B23" s="414"/>
      <c r="C23" s="423" t="s">
        <v>1170</v>
      </c>
      <c r="D23" s="429" t="s">
        <v>1171</v>
      </c>
      <c r="E23" s="425" t="s">
        <v>1172</v>
      </c>
      <c r="F23" s="426" t="s">
        <v>143</v>
      </c>
      <c r="G23" s="427">
        <v>4</v>
      </c>
      <c r="H23" s="428"/>
      <c r="I23" s="428">
        <f t="shared" si="0"/>
        <v>0</v>
      </c>
      <c r="J23" s="421"/>
    </row>
    <row r="24" spans="2:12" s="422" customFormat="1" ht="15" customHeight="1">
      <c r="B24" s="414"/>
      <c r="C24" s="423" t="s">
        <v>1173</v>
      </c>
      <c r="D24" s="429" t="s">
        <v>1155</v>
      </c>
      <c r="E24" s="425" t="s">
        <v>1161</v>
      </c>
      <c r="F24" s="430" t="s">
        <v>143</v>
      </c>
      <c r="G24" s="431">
        <v>4</v>
      </c>
      <c r="H24" s="432"/>
      <c r="I24" s="432">
        <f t="shared" si="0"/>
        <v>0</v>
      </c>
      <c r="J24" s="421"/>
    </row>
    <row r="25" spans="2:12" s="422" customFormat="1" ht="24.95" customHeight="1">
      <c r="B25" s="414"/>
      <c r="C25" s="423" t="s">
        <v>1174</v>
      </c>
      <c r="D25" s="429" t="s">
        <v>1175</v>
      </c>
      <c r="E25" s="425" t="s">
        <v>1176</v>
      </c>
      <c r="F25" s="426" t="s">
        <v>143</v>
      </c>
      <c r="G25" s="427">
        <v>3</v>
      </c>
      <c r="H25" s="428"/>
      <c r="I25" s="428">
        <f t="shared" si="0"/>
        <v>0</v>
      </c>
      <c r="J25" s="421"/>
    </row>
    <row r="26" spans="2:12" s="422" customFormat="1" ht="15" customHeight="1">
      <c r="B26" s="414"/>
      <c r="C26" s="423" t="s">
        <v>1177</v>
      </c>
      <c r="D26" s="429" t="s">
        <v>1155</v>
      </c>
      <c r="E26" s="425" t="s">
        <v>1161</v>
      </c>
      <c r="F26" s="430" t="s">
        <v>143</v>
      </c>
      <c r="G26" s="431">
        <v>3</v>
      </c>
      <c r="H26" s="432"/>
      <c r="I26" s="432">
        <f t="shared" si="0"/>
        <v>0</v>
      </c>
      <c r="J26" s="421"/>
    </row>
    <row r="27" spans="2:12" s="422" customFormat="1" ht="33.75">
      <c r="B27" s="414"/>
      <c r="C27" s="423" t="s">
        <v>1178</v>
      </c>
      <c r="D27" s="429" t="s">
        <v>1179</v>
      </c>
      <c r="E27" s="425" t="s">
        <v>1180</v>
      </c>
      <c r="F27" s="426" t="s">
        <v>143</v>
      </c>
      <c r="G27" s="427">
        <v>1</v>
      </c>
      <c r="H27" s="428"/>
      <c r="I27" s="428">
        <f>G27*H27</f>
        <v>0</v>
      </c>
      <c r="J27" s="421"/>
    </row>
    <row r="28" spans="2:12" s="422" customFormat="1" ht="15" customHeight="1">
      <c r="B28" s="414"/>
      <c r="C28" s="423" t="s">
        <v>1181</v>
      </c>
      <c r="D28" s="429" t="s">
        <v>1155</v>
      </c>
      <c r="E28" s="425" t="s">
        <v>1161</v>
      </c>
      <c r="F28" s="430" t="s">
        <v>143</v>
      </c>
      <c r="G28" s="431">
        <v>1</v>
      </c>
      <c r="H28" s="432"/>
      <c r="I28" s="432">
        <f>G28*H28</f>
        <v>0</v>
      </c>
      <c r="J28" s="421"/>
    </row>
    <row r="29" spans="2:12" s="422" customFormat="1" ht="24.95" customHeight="1">
      <c r="B29" s="414"/>
      <c r="C29" s="423" t="s">
        <v>1182</v>
      </c>
      <c r="D29" s="429" t="s">
        <v>1182</v>
      </c>
      <c r="E29" s="425" t="s">
        <v>1183</v>
      </c>
      <c r="F29" s="426" t="s">
        <v>143</v>
      </c>
      <c r="G29" s="427">
        <v>1</v>
      </c>
      <c r="H29" s="428"/>
      <c r="I29" s="428">
        <f t="shared" si="0"/>
        <v>0</v>
      </c>
      <c r="J29" s="421"/>
    </row>
    <row r="30" spans="2:12" s="422" customFormat="1" ht="15" customHeight="1">
      <c r="B30" s="414"/>
      <c r="C30" s="423" t="s">
        <v>1184</v>
      </c>
      <c r="D30" s="429" t="s">
        <v>1155</v>
      </c>
      <c r="E30" s="425" t="s">
        <v>1161</v>
      </c>
      <c r="F30" s="430" t="s">
        <v>143</v>
      </c>
      <c r="G30" s="431">
        <v>1</v>
      </c>
      <c r="H30" s="432"/>
      <c r="I30" s="432">
        <f t="shared" si="0"/>
        <v>0</v>
      </c>
      <c r="J30" s="421"/>
    </row>
    <row r="31" spans="2:12" s="422" customFormat="1" ht="33.75">
      <c r="B31" s="414"/>
      <c r="C31" s="423" t="s">
        <v>1185</v>
      </c>
      <c r="D31" s="429" t="s">
        <v>1186</v>
      </c>
      <c r="E31" s="425" t="s">
        <v>1187</v>
      </c>
      <c r="F31" s="426" t="s">
        <v>143</v>
      </c>
      <c r="G31" s="427">
        <v>1</v>
      </c>
      <c r="H31" s="428"/>
      <c r="I31" s="428">
        <f t="shared" si="0"/>
        <v>0</v>
      </c>
      <c r="J31" s="421"/>
    </row>
    <row r="32" spans="2:12" s="422" customFormat="1" ht="15" customHeight="1">
      <c r="B32" s="414"/>
      <c r="C32" s="423" t="s">
        <v>1188</v>
      </c>
      <c r="D32" s="429" t="s">
        <v>1189</v>
      </c>
      <c r="E32" s="425" t="s">
        <v>1190</v>
      </c>
      <c r="F32" s="430" t="s">
        <v>143</v>
      </c>
      <c r="G32" s="431">
        <v>1</v>
      </c>
      <c r="H32" s="432"/>
      <c r="I32" s="432">
        <f t="shared" si="0"/>
        <v>0</v>
      </c>
      <c r="J32" s="421"/>
    </row>
    <row r="33" spans="2:12" s="422" customFormat="1" ht="24.95" customHeight="1">
      <c r="B33" s="414"/>
      <c r="C33" s="423" t="s">
        <v>1191</v>
      </c>
      <c r="D33" s="424" t="s">
        <v>1191</v>
      </c>
      <c r="E33" s="425" t="s">
        <v>1192</v>
      </c>
      <c r="F33" s="426" t="s">
        <v>143</v>
      </c>
      <c r="G33" s="427">
        <v>1</v>
      </c>
      <c r="H33" s="428"/>
      <c r="I33" s="428">
        <f t="shared" si="0"/>
        <v>0</v>
      </c>
      <c r="J33" s="421"/>
    </row>
    <row r="34" spans="2:12" s="422" customFormat="1" ht="15" customHeight="1">
      <c r="B34" s="414"/>
      <c r="C34" s="423" t="s">
        <v>1193</v>
      </c>
      <c r="D34" s="429" t="s">
        <v>1155</v>
      </c>
      <c r="E34" s="425" t="s">
        <v>1194</v>
      </c>
      <c r="F34" s="430" t="s">
        <v>143</v>
      </c>
      <c r="G34" s="431">
        <v>1</v>
      </c>
      <c r="H34" s="432"/>
      <c r="I34" s="432">
        <f t="shared" si="0"/>
        <v>0</v>
      </c>
      <c r="J34" s="421"/>
    </row>
    <row r="35" spans="2:12" s="422" customFormat="1" ht="103.5" customHeight="1">
      <c r="B35" s="414"/>
      <c r="C35" s="423" t="s">
        <v>1195</v>
      </c>
      <c r="D35" s="424" t="s">
        <v>1196</v>
      </c>
      <c r="E35" s="425" t="s">
        <v>1197</v>
      </c>
      <c r="F35" s="426" t="s">
        <v>143</v>
      </c>
      <c r="G35" s="427">
        <v>1</v>
      </c>
      <c r="H35" s="428"/>
      <c r="I35" s="428">
        <f t="shared" si="0"/>
        <v>0</v>
      </c>
      <c r="J35" s="421"/>
    </row>
    <row r="36" spans="2:12" s="422" customFormat="1" ht="24.95" customHeight="1">
      <c r="B36" s="414"/>
      <c r="C36" s="423" t="s">
        <v>1198</v>
      </c>
      <c r="D36" s="424" t="s">
        <v>1198</v>
      </c>
      <c r="E36" s="425" t="s">
        <v>1199</v>
      </c>
      <c r="F36" s="430" t="s">
        <v>143</v>
      </c>
      <c r="G36" s="431">
        <v>1</v>
      </c>
      <c r="H36" s="432"/>
      <c r="I36" s="432">
        <f>G36*H36</f>
        <v>0</v>
      </c>
      <c r="J36" s="421"/>
    </row>
    <row r="37" spans="2:12" s="422" customFormat="1" ht="15" customHeight="1">
      <c r="B37" s="414"/>
      <c r="C37" s="423" t="s">
        <v>1200</v>
      </c>
      <c r="D37" s="424" t="s">
        <v>1200</v>
      </c>
      <c r="E37" s="425" t="s">
        <v>1201</v>
      </c>
      <c r="F37" s="426" t="s">
        <v>106</v>
      </c>
      <c r="G37" s="427">
        <v>32</v>
      </c>
      <c r="H37" s="428"/>
      <c r="I37" s="428">
        <f>G37*H37</f>
        <v>0</v>
      </c>
      <c r="J37" s="421"/>
    </row>
    <row r="38" spans="2:12" s="422" customFormat="1" ht="15" customHeight="1">
      <c r="B38" s="414"/>
      <c r="C38" s="423" t="s">
        <v>1202</v>
      </c>
      <c r="D38" s="424" t="s">
        <v>1196</v>
      </c>
      <c r="E38" s="425" t="s">
        <v>1203</v>
      </c>
      <c r="F38" s="426" t="s">
        <v>106</v>
      </c>
      <c r="G38" s="427">
        <v>18</v>
      </c>
      <c r="H38" s="428"/>
      <c r="I38" s="428">
        <f>G38*H38</f>
        <v>0</v>
      </c>
      <c r="J38" s="421"/>
    </row>
    <row r="39" spans="2:12" s="422" customFormat="1" ht="24.75" customHeight="1">
      <c r="B39" s="414"/>
      <c r="C39" s="423" t="s">
        <v>1204</v>
      </c>
      <c r="D39" s="424" t="s">
        <v>1152</v>
      </c>
      <c r="E39" s="425" t="s">
        <v>1205</v>
      </c>
      <c r="F39" s="426" t="s">
        <v>1206</v>
      </c>
      <c r="G39" s="427">
        <v>80</v>
      </c>
      <c r="H39" s="428"/>
      <c r="I39" s="428">
        <f>G39*H39</f>
        <v>0</v>
      </c>
      <c r="J39" s="421"/>
    </row>
    <row r="40" spans="2:12" s="422" customFormat="1" ht="15" customHeight="1">
      <c r="B40" s="414"/>
      <c r="C40" s="423" t="s">
        <v>1207</v>
      </c>
      <c r="D40" s="424" t="s">
        <v>1152</v>
      </c>
      <c r="E40" s="425" t="s">
        <v>1208</v>
      </c>
      <c r="F40" s="426" t="s">
        <v>1206</v>
      </c>
      <c r="G40" s="427">
        <v>80</v>
      </c>
      <c r="H40" s="428"/>
      <c r="I40" s="428">
        <f>G40*H40</f>
        <v>0</v>
      </c>
      <c r="J40" s="421"/>
    </row>
    <row r="41" spans="2:12" s="435" customFormat="1" ht="31.5" customHeight="1">
      <c r="B41" s="433"/>
      <c r="C41" s="415" t="s">
        <v>29</v>
      </c>
      <c r="D41" s="415"/>
      <c r="E41" s="416" t="s">
        <v>1209</v>
      </c>
      <c r="F41" s="417"/>
      <c r="G41" s="418"/>
      <c r="H41" s="419" t="s">
        <v>1150</v>
      </c>
      <c r="I41" s="420">
        <f>SUM(I42:I67)</f>
        <v>0</v>
      </c>
      <c r="J41" s="434"/>
      <c r="L41" s="436"/>
    </row>
    <row r="42" spans="2:12" s="435" customFormat="1" ht="24.95" customHeight="1">
      <c r="B42" s="433"/>
      <c r="C42" s="423" t="s">
        <v>263</v>
      </c>
      <c r="D42" s="437" t="s">
        <v>1210</v>
      </c>
      <c r="E42" s="425" t="s">
        <v>1211</v>
      </c>
      <c r="F42" s="438" t="s">
        <v>143</v>
      </c>
      <c r="G42" s="439">
        <v>3</v>
      </c>
      <c r="H42" s="440"/>
      <c r="I42" s="440">
        <f t="shared" ref="I42:I57" si="1">G42*H42</f>
        <v>0</v>
      </c>
      <c r="J42" s="434"/>
      <c r="L42" s="436"/>
    </row>
    <row r="43" spans="2:12" s="435" customFormat="1" ht="15" customHeight="1">
      <c r="B43" s="433"/>
      <c r="C43" s="423" t="s">
        <v>1212</v>
      </c>
      <c r="D43" s="437" t="s">
        <v>1213</v>
      </c>
      <c r="E43" s="441" t="s">
        <v>1214</v>
      </c>
      <c r="F43" s="442" t="s">
        <v>143</v>
      </c>
      <c r="G43" s="443">
        <v>3</v>
      </c>
      <c r="H43" s="444"/>
      <c r="I43" s="444">
        <f>G43*H43</f>
        <v>0</v>
      </c>
      <c r="J43" s="434"/>
      <c r="L43" s="436"/>
    </row>
    <row r="44" spans="2:12" s="435" customFormat="1" ht="24.95" customHeight="1">
      <c r="B44" s="433"/>
      <c r="C44" s="423" t="s">
        <v>1215</v>
      </c>
      <c r="D44" s="437" t="s">
        <v>1216</v>
      </c>
      <c r="E44" s="425" t="s">
        <v>1217</v>
      </c>
      <c r="F44" s="438" t="s">
        <v>143</v>
      </c>
      <c r="G44" s="439">
        <v>1</v>
      </c>
      <c r="H44" s="440"/>
      <c r="I44" s="440">
        <f>G44*H44</f>
        <v>0</v>
      </c>
      <c r="J44" s="434"/>
      <c r="L44" s="436"/>
    </row>
    <row r="45" spans="2:12" s="435" customFormat="1" ht="15" customHeight="1">
      <c r="B45" s="433"/>
      <c r="C45" s="423" t="s">
        <v>1218</v>
      </c>
      <c r="D45" s="437" t="s">
        <v>1213</v>
      </c>
      <c r="E45" s="441" t="s">
        <v>1214</v>
      </c>
      <c r="F45" s="442" t="s">
        <v>143</v>
      </c>
      <c r="G45" s="443">
        <v>1</v>
      </c>
      <c r="H45" s="444"/>
      <c r="I45" s="444">
        <f>G45*H45</f>
        <v>0</v>
      </c>
      <c r="J45" s="434"/>
      <c r="L45" s="436"/>
    </row>
    <row r="46" spans="2:12" s="435" customFormat="1" ht="24.95" customHeight="1">
      <c r="B46" s="433"/>
      <c r="C46" s="423" t="s">
        <v>1219</v>
      </c>
      <c r="D46" s="423" t="s">
        <v>1220</v>
      </c>
      <c r="E46" s="445" t="s">
        <v>1221</v>
      </c>
      <c r="F46" s="438" t="s">
        <v>143</v>
      </c>
      <c r="G46" s="439">
        <v>3</v>
      </c>
      <c r="H46" s="440"/>
      <c r="I46" s="440">
        <f>G46*H46</f>
        <v>0</v>
      </c>
      <c r="J46" s="434"/>
      <c r="L46" s="436"/>
    </row>
    <row r="47" spans="2:12" s="435" customFormat="1" ht="15" customHeight="1">
      <c r="B47" s="433"/>
      <c r="C47" s="423" t="s">
        <v>1222</v>
      </c>
      <c r="D47" s="446" t="s">
        <v>1223</v>
      </c>
      <c r="E47" s="447" t="s">
        <v>1224</v>
      </c>
      <c r="F47" s="448" t="s">
        <v>143</v>
      </c>
      <c r="G47" s="431">
        <v>3</v>
      </c>
      <c r="H47" s="449"/>
      <c r="I47" s="432">
        <f>G47*H47</f>
        <v>0</v>
      </c>
      <c r="J47" s="434"/>
      <c r="L47" s="436"/>
    </row>
    <row r="48" spans="2:12" s="435" customFormat="1" ht="24.95" customHeight="1">
      <c r="B48" s="433"/>
      <c r="C48" s="423" t="s">
        <v>1225</v>
      </c>
      <c r="D48" s="450" t="s">
        <v>1226</v>
      </c>
      <c r="E48" s="451" t="s">
        <v>1227</v>
      </c>
      <c r="F48" s="452" t="s">
        <v>143</v>
      </c>
      <c r="G48" s="439">
        <v>1</v>
      </c>
      <c r="H48" s="440"/>
      <c r="I48" s="440">
        <f t="shared" si="1"/>
        <v>0</v>
      </c>
      <c r="J48" s="434"/>
      <c r="L48" s="436"/>
    </row>
    <row r="49" spans="2:12" s="435" customFormat="1" ht="15" customHeight="1">
      <c r="B49" s="433"/>
      <c r="C49" s="423" t="s">
        <v>1228</v>
      </c>
      <c r="D49" s="446" t="s">
        <v>1229</v>
      </c>
      <c r="E49" s="453" t="s">
        <v>1230</v>
      </c>
      <c r="F49" s="438" t="s">
        <v>143</v>
      </c>
      <c r="G49" s="439">
        <v>1</v>
      </c>
      <c r="H49" s="440"/>
      <c r="I49" s="440">
        <f t="shared" si="1"/>
        <v>0</v>
      </c>
      <c r="J49" s="434"/>
      <c r="L49" s="436"/>
    </row>
    <row r="50" spans="2:12" s="435" customFormat="1" ht="36" customHeight="1">
      <c r="B50" s="433"/>
      <c r="C50" s="423" t="s">
        <v>1231</v>
      </c>
      <c r="D50" s="446" t="s">
        <v>1232</v>
      </c>
      <c r="E50" s="454" t="s">
        <v>1233</v>
      </c>
      <c r="F50" s="448" t="s">
        <v>143</v>
      </c>
      <c r="G50" s="431">
        <v>1</v>
      </c>
      <c r="H50" s="449"/>
      <c r="I50" s="432">
        <f t="shared" si="1"/>
        <v>0</v>
      </c>
      <c r="J50" s="434"/>
      <c r="L50" s="436"/>
    </row>
    <row r="51" spans="2:12" s="435" customFormat="1" ht="15" customHeight="1">
      <c r="B51" s="433"/>
      <c r="C51" s="423" t="s">
        <v>1234</v>
      </c>
      <c r="D51" s="446" t="s">
        <v>1229</v>
      </c>
      <c r="E51" s="453" t="s">
        <v>1230</v>
      </c>
      <c r="F51" s="438" t="s">
        <v>143</v>
      </c>
      <c r="G51" s="439">
        <v>1</v>
      </c>
      <c r="H51" s="440"/>
      <c r="I51" s="440">
        <f t="shared" si="1"/>
        <v>0</v>
      </c>
      <c r="J51" s="434"/>
      <c r="L51" s="436"/>
    </row>
    <row r="52" spans="2:12" s="435" customFormat="1" ht="37.5" customHeight="1">
      <c r="B52" s="433"/>
      <c r="C52" s="423" t="s">
        <v>1235</v>
      </c>
      <c r="D52" s="446" t="s">
        <v>1236</v>
      </c>
      <c r="E52" s="454" t="s">
        <v>1237</v>
      </c>
      <c r="F52" s="448" t="s">
        <v>143</v>
      </c>
      <c r="G52" s="431">
        <v>1</v>
      </c>
      <c r="H52" s="449"/>
      <c r="I52" s="432">
        <f>G52*H52</f>
        <v>0</v>
      </c>
      <c r="J52" s="434"/>
      <c r="L52" s="436"/>
    </row>
    <row r="53" spans="2:12" s="435" customFormat="1" ht="15" customHeight="1">
      <c r="B53" s="433"/>
      <c r="C53" s="423" t="s">
        <v>1238</v>
      </c>
      <c r="D53" s="446" t="s">
        <v>1229</v>
      </c>
      <c r="E53" s="453" t="s">
        <v>1239</v>
      </c>
      <c r="F53" s="438" t="s">
        <v>143</v>
      </c>
      <c r="G53" s="439">
        <v>1</v>
      </c>
      <c r="H53" s="440"/>
      <c r="I53" s="440">
        <f>G53*H53</f>
        <v>0</v>
      </c>
      <c r="J53" s="434"/>
      <c r="L53" s="436"/>
    </row>
    <row r="54" spans="2:12" s="435" customFormat="1" ht="24.95" customHeight="1">
      <c r="B54" s="433"/>
      <c r="C54" s="423" t="s">
        <v>1240</v>
      </c>
      <c r="D54" s="446" t="s">
        <v>1241</v>
      </c>
      <c r="E54" s="454" t="s">
        <v>1242</v>
      </c>
      <c r="F54" s="442" t="s">
        <v>143</v>
      </c>
      <c r="G54" s="443">
        <v>1</v>
      </c>
      <c r="H54" s="444"/>
      <c r="I54" s="444">
        <f t="shared" si="1"/>
        <v>0</v>
      </c>
      <c r="J54" s="434"/>
      <c r="L54" s="436"/>
    </row>
    <row r="55" spans="2:12" s="435" customFormat="1" ht="15" customHeight="1">
      <c r="B55" s="433"/>
      <c r="C55" s="423" t="s">
        <v>1243</v>
      </c>
      <c r="D55" s="446" t="s">
        <v>1244</v>
      </c>
      <c r="E55" s="454" t="s">
        <v>1245</v>
      </c>
      <c r="F55" s="438" t="s">
        <v>143</v>
      </c>
      <c r="G55" s="439">
        <v>1</v>
      </c>
      <c r="H55" s="440"/>
      <c r="I55" s="440">
        <f t="shared" si="1"/>
        <v>0</v>
      </c>
      <c r="J55" s="434"/>
      <c r="L55" s="436"/>
    </row>
    <row r="56" spans="2:12" s="435" customFormat="1" ht="15" customHeight="1">
      <c r="B56" s="433"/>
      <c r="C56" s="423" t="s">
        <v>1246</v>
      </c>
      <c r="D56" s="446" t="s">
        <v>1247</v>
      </c>
      <c r="E56" s="454" t="s">
        <v>1248</v>
      </c>
      <c r="F56" s="438" t="s">
        <v>143</v>
      </c>
      <c r="G56" s="439">
        <v>1</v>
      </c>
      <c r="H56" s="440"/>
      <c r="I56" s="440">
        <f t="shared" si="1"/>
        <v>0</v>
      </c>
      <c r="J56" s="434"/>
      <c r="L56" s="436"/>
    </row>
    <row r="57" spans="2:12" s="435" customFormat="1" ht="24.95" customHeight="1">
      <c r="B57" s="433"/>
      <c r="C57" s="423" t="s">
        <v>1249</v>
      </c>
      <c r="D57" s="446" t="s">
        <v>1250</v>
      </c>
      <c r="E57" s="454" t="s">
        <v>1251</v>
      </c>
      <c r="F57" s="452" t="s">
        <v>143</v>
      </c>
      <c r="G57" s="439">
        <v>3</v>
      </c>
      <c r="H57" s="440"/>
      <c r="I57" s="440">
        <f t="shared" si="1"/>
        <v>0</v>
      </c>
      <c r="J57" s="434"/>
      <c r="L57" s="436"/>
    </row>
    <row r="58" spans="2:12" s="435" customFormat="1" ht="15" customHeight="1">
      <c r="B58" s="433"/>
      <c r="C58" s="423" t="s">
        <v>1252</v>
      </c>
      <c r="D58" s="446" t="s">
        <v>1253</v>
      </c>
      <c r="E58" s="454" t="s">
        <v>1254</v>
      </c>
      <c r="F58" s="438" t="s">
        <v>143</v>
      </c>
      <c r="G58" s="439">
        <v>3</v>
      </c>
      <c r="H58" s="440"/>
      <c r="I58" s="440">
        <f>G58*H58</f>
        <v>0</v>
      </c>
      <c r="J58" s="434"/>
      <c r="L58" s="436"/>
    </row>
    <row r="59" spans="2:12" s="435" customFormat="1" ht="15" customHeight="1">
      <c r="B59" s="433"/>
      <c r="C59" s="423" t="s">
        <v>1255</v>
      </c>
      <c r="D59" s="446" t="s">
        <v>1256</v>
      </c>
      <c r="E59" s="454" t="s">
        <v>1257</v>
      </c>
      <c r="F59" s="438" t="s">
        <v>143</v>
      </c>
      <c r="G59" s="439">
        <v>3</v>
      </c>
      <c r="H59" s="440"/>
      <c r="I59" s="440">
        <f t="shared" ref="I59:I64" si="2">G59*H59</f>
        <v>0</v>
      </c>
      <c r="J59" s="434"/>
      <c r="L59" s="436"/>
    </row>
    <row r="60" spans="2:12" s="435" customFormat="1" ht="24.95" customHeight="1">
      <c r="B60" s="433"/>
      <c r="C60" s="423" t="s">
        <v>1258</v>
      </c>
      <c r="D60" s="446" t="s">
        <v>1259</v>
      </c>
      <c r="E60" s="454" t="s">
        <v>1260</v>
      </c>
      <c r="F60" s="452" t="s">
        <v>143</v>
      </c>
      <c r="G60" s="439">
        <v>3</v>
      </c>
      <c r="H60" s="440"/>
      <c r="I60" s="440">
        <f t="shared" si="2"/>
        <v>0</v>
      </c>
      <c r="J60" s="434"/>
      <c r="L60" s="436"/>
    </row>
    <row r="61" spans="2:12" s="435" customFormat="1" ht="15" customHeight="1">
      <c r="B61" s="433"/>
      <c r="C61" s="423" t="s">
        <v>1261</v>
      </c>
      <c r="D61" s="446" t="s">
        <v>1253</v>
      </c>
      <c r="E61" s="454" t="s">
        <v>1254</v>
      </c>
      <c r="F61" s="438" t="s">
        <v>143</v>
      </c>
      <c r="G61" s="439">
        <v>3</v>
      </c>
      <c r="H61" s="440"/>
      <c r="I61" s="440">
        <f>G61*H61</f>
        <v>0</v>
      </c>
      <c r="J61" s="434"/>
      <c r="L61" s="436"/>
    </row>
    <row r="62" spans="2:12" s="435" customFormat="1" ht="15" customHeight="1">
      <c r="B62" s="433"/>
      <c r="C62" s="423" t="s">
        <v>1262</v>
      </c>
      <c r="D62" s="446" t="s">
        <v>1256</v>
      </c>
      <c r="E62" s="454" t="s">
        <v>1257</v>
      </c>
      <c r="F62" s="438" t="s">
        <v>143</v>
      </c>
      <c r="G62" s="439">
        <v>3</v>
      </c>
      <c r="H62" s="440"/>
      <c r="I62" s="440">
        <f>G62*H62</f>
        <v>0</v>
      </c>
      <c r="J62" s="434"/>
      <c r="L62" s="436"/>
    </row>
    <row r="63" spans="2:12" s="435" customFormat="1" ht="36.75" customHeight="1">
      <c r="B63" s="433"/>
      <c r="C63" s="423" t="s">
        <v>1263</v>
      </c>
      <c r="D63" s="446" t="s">
        <v>1264</v>
      </c>
      <c r="E63" s="454" t="s">
        <v>1265</v>
      </c>
      <c r="F63" s="442" t="s">
        <v>143</v>
      </c>
      <c r="G63" s="443">
        <v>2</v>
      </c>
      <c r="H63" s="444"/>
      <c r="I63" s="444">
        <f t="shared" si="2"/>
        <v>0</v>
      </c>
      <c r="J63" s="434"/>
      <c r="L63" s="436"/>
    </row>
    <row r="64" spans="2:12" s="435" customFormat="1" ht="15" customHeight="1">
      <c r="B64" s="433"/>
      <c r="C64" s="423" t="s">
        <v>1266</v>
      </c>
      <c r="D64" s="446" t="s">
        <v>1267</v>
      </c>
      <c r="E64" s="454" t="s">
        <v>1268</v>
      </c>
      <c r="F64" s="438" t="s">
        <v>143</v>
      </c>
      <c r="G64" s="439">
        <v>2</v>
      </c>
      <c r="H64" s="440"/>
      <c r="I64" s="440">
        <f t="shared" si="2"/>
        <v>0</v>
      </c>
      <c r="J64" s="434"/>
      <c r="L64" s="436"/>
    </row>
    <row r="65" spans="2:12" s="435" customFormat="1" ht="33.75">
      <c r="B65" s="433"/>
      <c r="C65" s="423" t="s">
        <v>1269</v>
      </c>
      <c r="D65" s="446" t="s">
        <v>1270</v>
      </c>
      <c r="E65" s="454" t="s">
        <v>1271</v>
      </c>
      <c r="F65" s="442" t="s">
        <v>143</v>
      </c>
      <c r="G65" s="443">
        <v>2</v>
      </c>
      <c r="H65" s="444"/>
      <c r="I65" s="444">
        <f>G65*H65</f>
        <v>0</v>
      </c>
      <c r="J65" s="434"/>
      <c r="L65" s="436"/>
    </row>
    <row r="66" spans="2:12" s="435" customFormat="1" ht="15" customHeight="1">
      <c r="B66" s="433"/>
      <c r="C66" s="423" t="s">
        <v>1272</v>
      </c>
      <c r="D66" s="446" t="s">
        <v>1267</v>
      </c>
      <c r="E66" s="454" t="s">
        <v>1268</v>
      </c>
      <c r="F66" s="438" t="s">
        <v>143</v>
      </c>
      <c r="G66" s="439">
        <v>2</v>
      </c>
      <c r="H66" s="440"/>
      <c r="I66" s="440">
        <f>G66*H66</f>
        <v>0</v>
      </c>
      <c r="J66" s="434"/>
      <c r="L66" s="436"/>
    </row>
    <row r="67" spans="2:12" s="435" customFormat="1" ht="24.95" customHeight="1">
      <c r="B67" s="433"/>
      <c r="C67" s="423" t="s">
        <v>1273</v>
      </c>
      <c r="D67" s="446" t="s">
        <v>1273</v>
      </c>
      <c r="E67" s="454" t="s">
        <v>1274</v>
      </c>
      <c r="F67" s="438" t="s">
        <v>106</v>
      </c>
      <c r="G67" s="439">
        <v>30</v>
      </c>
      <c r="H67" s="440"/>
      <c r="I67" s="440">
        <f>G67*H67</f>
        <v>0</v>
      </c>
      <c r="J67" s="434"/>
      <c r="L67" s="436"/>
    </row>
    <row r="68" spans="2:12" s="422" customFormat="1" ht="48" customHeight="1">
      <c r="B68" s="414"/>
      <c r="C68" s="423"/>
      <c r="D68" s="455" t="s">
        <v>14</v>
      </c>
      <c r="E68" s="456" t="s">
        <v>1275</v>
      </c>
      <c r="F68" s="438"/>
      <c r="G68" s="439"/>
      <c r="H68" s="440"/>
      <c r="I68" s="440"/>
      <c r="J68" s="421"/>
    </row>
    <row r="69" spans="2:12" s="422" customFormat="1" ht="24.95" customHeight="1">
      <c r="B69" s="414"/>
      <c r="C69" s="423"/>
      <c r="D69" s="455" t="s">
        <v>14</v>
      </c>
      <c r="E69" s="456" t="s">
        <v>1276</v>
      </c>
      <c r="F69" s="438"/>
      <c r="G69" s="439"/>
      <c r="H69" s="440"/>
      <c r="I69" s="440"/>
      <c r="J69" s="421"/>
    </row>
    <row r="70" spans="2:12" s="422" customFormat="1" ht="24.95" customHeight="1">
      <c r="B70" s="414"/>
      <c r="C70" s="423"/>
      <c r="D70" s="455" t="s">
        <v>14</v>
      </c>
      <c r="E70" s="456" t="s">
        <v>1277</v>
      </c>
      <c r="F70" s="438"/>
      <c r="G70" s="439"/>
      <c r="H70" s="440"/>
      <c r="I70" s="440"/>
      <c r="J70" s="421"/>
    </row>
    <row r="71" spans="2:12" s="435" customFormat="1" ht="31.5" customHeight="1">
      <c r="B71" s="433"/>
      <c r="C71" s="415" t="s">
        <v>46</v>
      </c>
      <c r="D71" s="415"/>
      <c r="E71" s="416" t="s">
        <v>1278</v>
      </c>
      <c r="F71" s="417"/>
      <c r="G71" s="418"/>
      <c r="H71" s="419" t="s">
        <v>1150</v>
      </c>
      <c r="I71" s="420">
        <f>SUM(I72:I92)</f>
        <v>0</v>
      </c>
      <c r="J71" s="434"/>
      <c r="L71" s="436"/>
    </row>
    <row r="72" spans="2:12" s="435" customFormat="1" ht="24.95" customHeight="1">
      <c r="B72" s="433"/>
      <c r="C72" s="423" t="s">
        <v>1279</v>
      </c>
      <c r="D72" s="437" t="s">
        <v>1280</v>
      </c>
      <c r="E72" s="425" t="s">
        <v>1211</v>
      </c>
      <c r="F72" s="438" t="s">
        <v>143</v>
      </c>
      <c r="G72" s="439">
        <v>1</v>
      </c>
      <c r="H72" s="440"/>
      <c r="I72" s="440">
        <f t="shared" ref="I72:I92" si="3">G72*H72</f>
        <v>0</v>
      </c>
      <c r="J72" s="434"/>
      <c r="L72" s="436"/>
    </row>
    <row r="73" spans="2:12" s="435" customFormat="1" ht="15" customHeight="1">
      <c r="B73" s="433"/>
      <c r="C73" s="423" t="s">
        <v>1281</v>
      </c>
      <c r="D73" s="437" t="s">
        <v>1213</v>
      </c>
      <c r="E73" s="441" t="s">
        <v>1214</v>
      </c>
      <c r="F73" s="442" t="s">
        <v>143</v>
      </c>
      <c r="G73" s="443">
        <v>1</v>
      </c>
      <c r="H73" s="444"/>
      <c r="I73" s="444">
        <f t="shared" si="3"/>
        <v>0</v>
      </c>
      <c r="J73" s="434"/>
      <c r="L73" s="436"/>
    </row>
    <row r="74" spans="2:12" s="435" customFormat="1" ht="24.95" customHeight="1">
      <c r="B74" s="433"/>
      <c r="C74" s="423" t="s">
        <v>1282</v>
      </c>
      <c r="D74" s="437" t="s">
        <v>1283</v>
      </c>
      <c r="E74" s="425" t="s">
        <v>1217</v>
      </c>
      <c r="F74" s="438" t="s">
        <v>143</v>
      </c>
      <c r="G74" s="439">
        <v>1</v>
      </c>
      <c r="H74" s="440"/>
      <c r="I74" s="440">
        <f t="shared" si="3"/>
        <v>0</v>
      </c>
      <c r="J74" s="434"/>
      <c r="L74" s="436"/>
    </row>
    <row r="75" spans="2:12" s="435" customFormat="1" ht="15" customHeight="1">
      <c r="B75" s="433"/>
      <c r="C75" s="423" t="s">
        <v>1284</v>
      </c>
      <c r="D75" s="437" t="s">
        <v>1213</v>
      </c>
      <c r="E75" s="441" t="s">
        <v>1285</v>
      </c>
      <c r="F75" s="442" t="s">
        <v>143</v>
      </c>
      <c r="G75" s="443">
        <v>1</v>
      </c>
      <c r="H75" s="444"/>
      <c r="I75" s="444">
        <f t="shared" si="3"/>
        <v>0</v>
      </c>
      <c r="J75" s="434"/>
      <c r="L75" s="436"/>
    </row>
    <row r="76" spans="2:12" s="435" customFormat="1" ht="24.95" customHeight="1">
      <c r="B76" s="433"/>
      <c r="C76" s="423" t="s">
        <v>1286</v>
      </c>
      <c r="D76" s="423" t="s">
        <v>1287</v>
      </c>
      <c r="E76" s="445" t="s">
        <v>1221</v>
      </c>
      <c r="F76" s="438" t="s">
        <v>143</v>
      </c>
      <c r="G76" s="439">
        <v>1</v>
      </c>
      <c r="H76" s="440"/>
      <c r="I76" s="440">
        <f t="shared" si="3"/>
        <v>0</v>
      </c>
      <c r="J76" s="434"/>
      <c r="L76" s="436"/>
    </row>
    <row r="77" spans="2:12" s="435" customFormat="1" ht="15" customHeight="1">
      <c r="B77" s="433"/>
      <c r="C77" s="423" t="s">
        <v>1288</v>
      </c>
      <c r="D77" s="446" t="s">
        <v>1223</v>
      </c>
      <c r="E77" s="447" t="s">
        <v>1289</v>
      </c>
      <c r="F77" s="448" t="s">
        <v>143</v>
      </c>
      <c r="G77" s="431">
        <v>1</v>
      </c>
      <c r="H77" s="449"/>
      <c r="I77" s="432">
        <f t="shared" si="3"/>
        <v>0</v>
      </c>
      <c r="J77" s="434"/>
      <c r="L77" s="436"/>
    </row>
    <row r="78" spans="2:12" s="435" customFormat="1" ht="36.75" customHeight="1">
      <c r="B78" s="433"/>
      <c r="C78" s="423" t="s">
        <v>1290</v>
      </c>
      <c r="D78" s="423" t="s">
        <v>1291</v>
      </c>
      <c r="E78" s="445" t="s">
        <v>1292</v>
      </c>
      <c r="F78" s="438" t="s">
        <v>143</v>
      </c>
      <c r="G78" s="439">
        <v>3</v>
      </c>
      <c r="H78" s="440"/>
      <c r="I78" s="440">
        <f t="shared" si="3"/>
        <v>0</v>
      </c>
      <c r="J78" s="434"/>
      <c r="L78" s="436"/>
    </row>
    <row r="79" spans="2:12" s="435" customFormat="1" ht="15" customHeight="1">
      <c r="B79" s="433"/>
      <c r="C79" s="423" t="s">
        <v>1293</v>
      </c>
      <c r="D79" s="457" t="s">
        <v>1213</v>
      </c>
      <c r="E79" s="441" t="s">
        <v>1294</v>
      </c>
      <c r="F79" s="442" t="s">
        <v>143</v>
      </c>
      <c r="G79" s="443">
        <v>3</v>
      </c>
      <c r="H79" s="444"/>
      <c r="I79" s="444">
        <f t="shared" si="3"/>
        <v>0</v>
      </c>
      <c r="J79" s="434"/>
      <c r="L79" s="436"/>
    </row>
    <row r="80" spans="2:12" s="435" customFormat="1" ht="36" customHeight="1">
      <c r="B80" s="433"/>
      <c r="C80" s="423" t="s">
        <v>1295</v>
      </c>
      <c r="D80" s="446" t="s">
        <v>1296</v>
      </c>
      <c r="E80" s="454" t="s">
        <v>1297</v>
      </c>
      <c r="F80" s="448" t="s">
        <v>143</v>
      </c>
      <c r="G80" s="431">
        <v>1</v>
      </c>
      <c r="H80" s="449"/>
      <c r="I80" s="432">
        <f t="shared" si="3"/>
        <v>0</v>
      </c>
      <c r="J80" s="434"/>
      <c r="L80" s="436"/>
    </row>
    <row r="81" spans="2:12" s="435" customFormat="1" ht="15" customHeight="1">
      <c r="B81" s="433"/>
      <c r="C81" s="423" t="s">
        <v>1298</v>
      </c>
      <c r="D81" s="446" t="s">
        <v>1229</v>
      </c>
      <c r="E81" s="453" t="s">
        <v>1230</v>
      </c>
      <c r="F81" s="438" t="s">
        <v>143</v>
      </c>
      <c r="G81" s="439">
        <v>1</v>
      </c>
      <c r="H81" s="440"/>
      <c r="I81" s="440">
        <f t="shared" si="3"/>
        <v>0</v>
      </c>
      <c r="J81" s="434"/>
      <c r="L81" s="436"/>
    </row>
    <row r="82" spans="2:12" s="435" customFormat="1" ht="24.95" customHeight="1">
      <c r="B82" s="433"/>
      <c r="C82" s="423" t="s">
        <v>1299</v>
      </c>
      <c r="D82" s="446" t="s">
        <v>1300</v>
      </c>
      <c r="E82" s="454" t="s">
        <v>1242</v>
      </c>
      <c r="F82" s="442" t="s">
        <v>143</v>
      </c>
      <c r="G82" s="443">
        <v>1</v>
      </c>
      <c r="H82" s="444"/>
      <c r="I82" s="444">
        <f t="shared" si="3"/>
        <v>0</v>
      </c>
      <c r="J82" s="434"/>
      <c r="L82" s="436"/>
    </row>
    <row r="83" spans="2:12" s="435" customFormat="1" ht="15" customHeight="1">
      <c r="B83" s="433"/>
      <c r="C83" s="423" t="s">
        <v>1301</v>
      </c>
      <c r="D83" s="446" t="s">
        <v>1244</v>
      </c>
      <c r="E83" s="454" t="s">
        <v>1245</v>
      </c>
      <c r="F83" s="438" t="s">
        <v>143</v>
      </c>
      <c r="G83" s="439">
        <v>1</v>
      </c>
      <c r="H83" s="440"/>
      <c r="I83" s="440">
        <f t="shared" si="3"/>
        <v>0</v>
      </c>
      <c r="J83" s="434"/>
      <c r="L83" s="436"/>
    </row>
    <row r="84" spans="2:12" s="435" customFormat="1" ht="15" customHeight="1">
      <c r="B84" s="433"/>
      <c r="C84" s="423" t="s">
        <v>1302</v>
      </c>
      <c r="D84" s="446" t="s">
        <v>1247</v>
      </c>
      <c r="E84" s="454" t="s">
        <v>1248</v>
      </c>
      <c r="F84" s="438" t="s">
        <v>143</v>
      </c>
      <c r="G84" s="439">
        <v>1</v>
      </c>
      <c r="H84" s="440"/>
      <c r="I84" s="440">
        <f t="shared" si="3"/>
        <v>0</v>
      </c>
      <c r="J84" s="434"/>
      <c r="L84" s="436"/>
    </row>
    <row r="85" spans="2:12" s="435" customFormat="1" ht="24.95" customHeight="1">
      <c r="B85" s="433"/>
      <c r="C85" s="423" t="s">
        <v>1303</v>
      </c>
      <c r="D85" s="446" t="s">
        <v>1304</v>
      </c>
      <c r="E85" s="454" t="s">
        <v>1251</v>
      </c>
      <c r="F85" s="452" t="s">
        <v>143</v>
      </c>
      <c r="G85" s="439">
        <v>1</v>
      </c>
      <c r="H85" s="440"/>
      <c r="I85" s="440">
        <f t="shared" si="3"/>
        <v>0</v>
      </c>
      <c r="J85" s="434"/>
      <c r="L85" s="436"/>
    </row>
    <row r="86" spans="2:12" s="435" customFormat="1" ht="15" customHeight="1">
      <c r="B86" s="433"/>
      <c r="C86" s="423" t="s">
        <v>1305</v>
      </c>
      <c r="D86" s="446" t="s">
        <v>1253</v>
      </c>
      <c r="E86" s="454" t="s">
        <v>1254</v>
      </c>
      <c r="F86" s="438" t="s">
        <v>143</v>
      </c>
      <c r="G86" s="439">
        <v>1</v>
      </c>
      <c r="H86" s="440"/>
      <c r="I86" s="440">
        <f t="shared" si="3"/>
        <v>0</v>
      </c>
      <c r="J86" s="434"/>
      <c r="L86" s="436"/>
    </row>
    <row r="87" spans="2:12" s="435" customFormat="1" ht="15" customHeight="1">
      <c r="B87" s="433"/>
      <c r="C87" s="423" t="s">
        <v>1306</v>
      </c>
      <c r="D87" s="446" t="s">
        <v>1256</v>
      </c>
      <c r="E87" s="454" t="s">
        <v>1257</v>
      </c>
      <c r="F87" s="438" t="s">
        <v>143</v>
      </c>
      <c r="G87" s="439">
        <v>1</v>
      </c>
      <c r="H87" s="440"/>
      <c r="I87" s="440">
        <f t="shared" si="3"/>
        <v>0</v>
      </c>
      <c r="J87" s="434"/>
      <c r="L87" s="436"/>
    </row>
    <row r="88" spans="2:12" s="435" customFormat="1" ht="36.75" customHeight="1">
      <c r="B88" s="433"/>
      <c r="C88" s="423" t="s">
        <v>1307</v>
      </c>
      <c r="D88" s="446" t="s">
        <v>1308</v>
      </c>
      <c r="E88" s="454" t="s">
        <v>1265</v>
      </c>
      <c r="F88" s="442" t="s">
        <v>143</v>
      </c>
      <c r="G88" s="443">
        <v>1</v>
      </c>
      <c r="H88" s="444"/>
      <c r="I88" s="444">
        <f t="shared" si="3"/>
        <v>0</v>
      </c>
      <c r="J88" s="434"/>
      <c r="L88" s="436"/>
    </row>
    <row r="89" spans="2:12" s="435" customFormat="1" ht="15" customHeight="1">
      <c r="B89" s="433"/>
      <c r="C89" s="423" t="s">
        <v>1309</v>
      </c>
      <c r="D89" s="446" t="s">
        <v>1267</v>
      </c>
      <c r="E89" s="454" t="s">
        <v>1268</v>
      </c>
      <c r="F89" s="438" t="s">
        <v>143</v>
      </c>
      <c r="G89" s="439">
        <v>1</v>
      </c>
      <c r="H89" s="440"/>
      <c r="I89" s="440">
        <f t="shared" si="3"/>
        <v>0</v>
      </c>
      <c r="J89" s="434"/>
      <c r="L89" s="436"/>
    </row>
    <row r="90" spans="2:12" s="435" customFormat="1" ht="33.75">
      <c r="B90" s="433"/>
      <c r="C90" s="423" t="s">
        <v>1310</v>
      </c>
      <c r="D90" s="446" t="s">
        <v>1311</v>
      </c>
      <c r="E90" s="454" t="s">
        <v>1271</v>
      </c>
      <c r="F90" s="442" t="s">
        <v>143</v>
      </c>
      <c r="G90" s="443">
        <v>3</v>
      </c>
      <c r="H90" s="444"/>
      <c r="I90" s="444">
        <f t="shared" si="3"/>
        <v>0</v>
      </c>
      <c r="J90" s="434"/>
      <c r="L90" s="436"/>
    </row>
    <row r="91" spans="2:12" s="435" customFormat="1" ht="15" customHeight="1">
      <c r="B91" s="433"/>
      <c r="C91" s="423" t="s">
        <v>1312</v>
      </c>
      <c r="D91" s="446" t="s">
        <v>1267</v>
      </c>
      <c r="E91" s="454" t="s">
        <v>1268</v>
      </c>
      <c r="F91" s="438" t="s">
        <v>143</v>
      </c>
      <c r="G91" s="439">
        <v>3</v>
      </c>
      <c r="H91" s="440"/>
      <c r="I91" s="440">
        <f t="shared" si="3"/>
        <v>0</v>
      </c>
      <c r="J91" s="434"/>
      <c r="L91" s="436"/>
    </row>
    <row r="92" spans="2:12" s="435" customFormat="1" ht="24.95" customHeight="1">
      <c r="B92" s="433"/>
      <c r="C92" s="423" t="s">
        <v>1313</v>
      </c>
      <c r="D92" s="446" t="s">
        <v>1313</v>
      </c>
      <c r="E92" s="454" t="s">
        <v>1274</v>
      </c>
      <c r="F92" s="438" t="s">
        <v>106</v>
      </c>
      <c r="G92" s="439">
        <v>20</v>
      </c>
      <c r="H92" s="440"/>
      <c r="I92" s="440">
        <f t="shared" si="3"/>
        <v>0</v>
      </c>
      <c r="J92" s="434"/>
      <c r="L92" s="436"/>
    </row>
    <row r="93" spans="2:12" s="422" customFormat="1" ht="48" customHeight="1">
      <c r="B93" s="414"/>
      <c r="C93" s="423"/>
      <c r="D93" s="455" t="s">
        <v>14</v>
      </c>
      <c r="E93" s="456" t="s">
        <v>1314</v>
      </c>
      <c r="F93" s="438"/>
      <c r="G93" s="439"/>
      <c r="H93" s="440"/>
      <c r="I93" s="440"/>
      <c r="J93" s="421"/>
    </row>
    <row r="94" spans="2:12" s="422" customFormat="1" ht="24.95" customHeight="1">
      <c r="B94" s="414"/>
      <c r="C94" s="423"/>
      <c r="D94" s="455" t="s">
        <v>14</v>
      </c>
      <c r="E94" s="456" t="s">
        <v>1315</v>
      </c>
      <c r="F94" s="438"/>
      <c r="G94" s="439"/>
      <c r="H94" s="440"/>
      <c r="I94" s="440"/>
      <c r="J94" s="421"/>
    </row>
    <row r="95" spans="2:12" s="422" customFormat="1" ht="27.75" customHeight="1">
      <c r="B95" s="414"/>
      <c r="C95" s="415" t="s">
        <v>45</v>
      </c>
      <c r="D95" s="415"/>
      <c r="E95" s="416" t="s">
        <v>1316</v>
      </c>
      <c r="F95" s="417"/>
      <c r="G95" s="418"/>
      <c r="H95" s="419" t="s">
        <v>1150</v>
      </c>
      <c r="I95" s="420">
        <f>SUM(I96:I100)</f>
        <v>0</v>
      </c>
      <c r="J95" s="421"/>
    </row>
    <row r="96" spans="2:12" s="422" customFormat="1" ht="35.25" customHeight="1">
      <c r="B96" s="414"/>
      <c r="C96" s="423" t="s">
        <v>317</v>
      </c>
      <c r="D96" s="457" t="s">
        <v>1317</v>
      </c>
      <c r="E96" s="451" t="s">
        <v>1318</v>
      </c>
      <c r="F96" s="442" t="s">
        <v>143</v>
      </c>
      <c r="G96" s="443">
        <v>3</v>
      </c>
      <c r="H96" s="444"/>
      <c r="I96" s="444">
        <f>G96*H96</f>
        <v>0</v>
      </c>
      <c r="J96" s="421"/>
    </row>
    <row r="97" spans="2:12" ht="15" customHeight="1">
      <c r="B97" s="385"/>
      <c r="C97" s="423" t="s">
        <v>1319</v>
      </c>
      <c r="D97" s="458" t="s">
        <v>1320</v>
      </c>
      <c r="E97" s="451" t="s">
        <v>1321</v>
      </c>
      <c r="F97" s="438" t="s">
        <v>143</v>
      </c>
      <c r="G97" s="439">
        <v>3</v>
      </c>
      <c r="H97" s="440"/>
      <c r="I97" s="440">
        <f>G97*H97</f>
        <v>0</v>
      </c>
      <c r="J97" s="388"/>
      <c r="L97" s="382"/>
    </row>
    <row r="98" spans="2:12" s="422" customFormat="1" ht="26.25" customHeight="1">
      <c r="B98" s="414"/>
      <c r="C98" s="423" t="s">
        <v>1322</v>
      </c>
      <c r="D98" s="437" t="s">
        <v>1323</v>
      </c>
      <c r="E98" s="451" t="s">
        <v>1324</v>
      </c>
      <c r="F98" s="438" t="s">
        <v>143</v>
      </c>
      <c r="G98" s="439">
        <v>3</v>
      </c>
      <c r="H98" s="440"/>
      <c r="I98" s="440">
        <f>G98*H98</f>
        <v>0</v>
      </c>
      <c r="J98" s="421"/>
    </row>
    <row r="99" spans="2:12" s="422" customFormat="1" ht="15" customHeight="1">
      <c r="B99" s="414"/>
      <c r="C99" s="423" t="s">
        <v>1325</v>
      </c>
      <c r="D99" s="458" t="s">
        <v>1326</v>
      </c>
      <c r="E99" s="451" t="s">
        <v>1327</v>
      </c>
      <c r="F99" s="448" t="s">
        <v>143</v>
      </c>
      <c r="G99" s="431">
        <v>3</v>
      </c>
      <c r="H99" s="449"/>
      <c r="I99" s="432">
        <f>G99*H99</f>
        <v>0</v>
      </c>
      <c r="J99" s="421"/>
    </row>
    <row r="100" spans="2:12" s="422" customFormat="1" ht="24.75" customHeight="1">
      <c r="B100" s="414"/>
      <c r="C100" s="423" t="s">
        <v>1328</v>
      </c>
      <c r="D100" s="424" t="s">
        <v>1329</v>
      </c>
      <c r="E100" s="425" t="s">
        <v>1330</v>
      </c>
      <c r="F100" s="426" t="s">
        <v>1206</v>
      </c>
      <c r="G100" s="427">
        <v>30</v>
      </c>
      <c r="H100" s="428"/>
      <c r="I100" s="428">
        <f>G100*H100</f>
        <v>0</v>
      </c>
      <c r="J100" s="421"/>
    </row>
    <row r="101" spans="2:12" ht="30" customHeight="1">
      <c r="B101" s="385"/>
      <c r="C101" s="459" t="s">
        <v>47</v>
      </c>
      <c r="D101" s="460"/>
      <c r="E101" s="461" t="s">
        <v>1331</v>
      </c>
      <c r="F101" s="462"/>
      <c r="G101" s="463"/>
      <c r="H101" s="464" t="s">
        <v>1150</v>
      </c>
      <c r="I101" s="465">
        <f>SUM(I102:I118)</f>
        <v>0</v>
      </c>
      <c r="J101" s="388"/>
      <c r="L101" s="382"/>
    </row>
    <row r="102" spans="2:12" s="470" customFormat="1" ht="15" customHeight="1">
      <c r="B102" s="466"/>
      <c r="C102" s="423" t="s">
        <v>1332</v>
      </c>
      <c r="D102" s="423" t="s">
        <v>1332</v>
      </c>
      <c r="E102" s="467" t="s">
        <v>1333</v>
      </c>
      <c r="F102" s="438" t="s">
        <v>76</v>
      </c>
      <c r="G102" s="468">
        <v>22</v>
      </c>
      <c r="H102" s="440"/>
      <c r="I102" s="440">
        <f t="shared" ref="I102:I118" si="4">G102*H102</f>
        <v>0</v>
      </c>
      <c r="J102" s="469"/>
    </row>
    <row r="103" spans="2:12" s="435" customFormat="1" ht="15" customHeight="1">
      <c r="B103" s="433"/>
      <c r="C103" s="423" t="s">
        <v>1334</v>
      </c>
      <c r="D103" s="423" t="s">
        <v>1334</v>
      </c>
      <c r="E103" s="467" t="s">
        <v>1335</v>
      </c>
      <c r="F103" s="438" t="s">
        <v>76</v>
      </c>
      <c r="G103" s="439">
        <v>65</v>
      </c>
      <c r="H103" s="440"/>
      <c r="I103" s="440">
        <f>G103*H103</f>
        <v>0</v>
      </c>
      <c r="J103" s="434"/>
      <c r="L103" s="436"/>
    </row>
    <row r="104" spans="2:12" s="435" customFormat="1" ht="15" customHeight="1">
      <c r="B104" s="433"/>
      <c r="C104" s="423" t="s">
        <v>1336</v>
      </c>
      <c r="D104" s="423" t="s">
        <v>1336</v>
      </c>
      <c r="E104" s="467" t="s">
        <v>1337</v>
      </c>
      <c r="F104" s="438" t="s">
        <v>76</v>
      </c>
      <c r="G104" s="468">
        <v>150</v>
      </c>
      <c r="H104" s="440"/>
      <c r="I104" s="440">
        <f t="shared" si="4"/>
        <v>0</v>
      </c>
      <c r="J104" s="434"/>
      <c r="L104" s="436"/>
    </row>
    <row r="105" spans="2:12" s="435" customFormat="1" ht="15" customHeight="1">
      <c r="B105" s="433"/>
      <c r="C105" s="423" t="s">
        <v>1338</v>
      </c>
      <c r="D105" s="423" t="s">
        <v>1338</v>
      </c>
      <c r="E105" s="467" t="s">
        <v>1339</v>
      </c>
      <c r="F105" s="438" t="s">
        <v>76</v>
      </c>
      <c r="G105" s="468">
        <v>588</v>
      </c>
      <c r="H105" s="440"/>
      <c r="I105" s="440">
        <f t="shared" si="4"/>
        <v>0</v>
      </c>
      <c r="J105" s="434"/>
      <c r="L105" s="436"/>
    </row>
    <row r="106" spans="2:12" s="435" customFormat="1" ht="15" customHeight="1">
      <c r="B106" s="433"/>
      <c r="C106" s="423" t="s">
        <v>1340</v>
      </c>
      <c r="D106" s="423" t="s">
        <v>1340</v>
      </c>
      <c r="E106" s="467" t="s">
        <v>1341</v>
      </c>
      <c r="F106" s="438" t="s">
        <v>76</v>
      </c>
      <c r="G106" s="468">
        <v>453</v>
      </c>
      <c r="H106" s="440"/>
      <c r="I106" s="440">
        <f t="shared" si="4"/>
        <v>0</v>
      </c>
      <c r="J106" s="434"/>
      <c r="L106" s="436"/>
    </row>
    <row r="107" spans="2:12" s="435" customFormat="1" ht="15" customHeight="1">
      <c r="B107" s="433"/>
      <c r="C107" s="423" t="s">
        <v>1342</v>
      </c>
      <c r="D107" s="423" t="s">
        <v>1342</v>
      </c>
      <c r="E107" s="467" t="s">
        <v>1343</v>
      </c>
      <c r="F107" s="438" t="s">
        <v>76</v>
      </c>
      <c r="G107" s="468">
        <v>93</v>
      </c>
      <c r="H107" s="440"/>
      <c r="I107" s="440">
        <f t="shared" si="4"/>
        <v>0</v>
      </c>
      <c r="J107" s="434"/>
      <c r="L107" s="436"/>
    </row>
    <row r="108" spans="2:12" s="435" customFormat="1" ht="15" customHeight="1">
      <c r="B108" s="433"/>
      <c r="C108" s="423" t="s">
        <v>1344</v>
      </c>
      <c r="D108" s="423" t="s">
        <v>1344</v>
      </c>
      <c r="E108" s="467" t="s">
        <v>1345</v>
      </c>
      <c r="F108" s="438" t="s">
        <v>76</v>
      </c>
      <c r="G108" s="439">
        <v>262</v>
      </c>
      <c r="H108" s="440"/>
      <c r="I108" s="440">
        <f>G108*H108</f>
        <v>0</v>
      </c>
      <c r="J108" s="434"/>
      <c r="L108" s="436"/>
    </row>
    <row r="109" spans="2:12" s="435" customFormat="1" ht="15" customHeight="1">
      <c r="B109" s="433"/>
      <c r="C109" s="423" t="s">
        <v>1346</v>
      </c>
      <c r="D109" s="423" t="s">
        <v>1346</v>
      </c>
      <c r="E109" s="467" t="s">
        <v>1347</v>
      </c>
      <c r="F109" s="438" t="s">
        <v>76</v>
      </c>
      <c r="G109" s="468">
        <v>519</v>
      </c>
      <c r="H109" s="440"/>
      <c r="I109" s="440">
        <f>G109*H109</f>
        <v>0</v>
      </c>
      <c r="J109" s="434"/>
      <c r="L109" s="436"/>
    </row>
    <row r="110" spans="2:12" s="435" customFormat="1" ht="15" customHeight="1">
      <c r="B110" s="433"/>
      <c r="C110" s="423" t="s">
        <v>1348</v>
      </c>
      <c r="D110" s="423" t="s">
        <v>1348</v>
      </c>
      <c r="E110" s="467" t="s">
        <v>1349</v>
      </c>
      <c r="F110" s="438" t="s">
        <v>76</v>
      </c>
      <c r="G110" s="468">
        <v>89</v>
      </c>
      <c r="H110" s="440"/>
      <c r="I110" s="440">
        <f>G110*H110</f>
        <v>0</v>
      </c>
      <c r="J110" s="434"/>
      <c r="L110" s="436"/>
    </row>
    <row r="111" spans="2:12" s="435" customFormat="1" ht="15" customHeight="1">
      <c r="B111" s="433"/>
      <c r="C111" s="423" t="s">
        <v>1350</v>
      </c>
      <c r="D111" s="423" t="s">
        <v>1350</v>
      </c>
      <c r="E111" s="467" t="s">
        <v>1351</v>
      </c>
      <c r="F111" s="438" t="s">
        <v>76</v>
      </c>
      <c r="G111" s="468">
        <v>38</v>
      </c>
      <c r="H111" s="440"/>
      <c r="I111" s="440">
        <f t="shared" si="4"/>
        <v>0</v>
      </c>
      <c r="J111" s="434"/>
      <c r="L111" s="436"/>
    </row>
    <row r="112" spans="2:12" s="435" customFormat="1" ht="15" customHeight="1">
      <c r="B112" s="433"/>
      <c r="C112" s="423" t="s">
        <v>1352</v>
      </c>
      <c r="D112" s="423" t="s">
        <v>1352</v>
      </c>
      <c r="E112" s="467" t="s">
        <v>1353</v>
      </c>
      <c r="F112" s="438" t="s">
        <v>76</v>
      </c>
      <c r="G112" s="439">
        <v>115</v>
      </c>
      <c r="H112" s="440"/>
      <c r="I112" s="440">
        <f t="shared" si="4"/>
        <v>0</v>
      </c>
      <c r="J112" s="434"/>
      <c r="L112" s="436"/>
    </row>
    <row r="113" spans="2:54" s="435" customFormat="1" ht="15" customHeight="1">
      <c r="B113" s="433"/>
      <c r="C113" s="423" t="s">
        <v>1354</v>
      </c>
      <c r="D113" s="423" t="s">
        <v>1354</v>
      </c>
      <c r="E113" s="467" t="s">
        <v>1355</v>
      </c>
      <c r="F113" s="438" t="s">
        <v>76</v>
      </c>
      <c r="G113" s="439">
        <v>350</v>
      </c>
      <c r="H113" s="440"/>
      <c r="I113" s="440">
        <f t="shared" si="4"/>
        <v>0</v>
      </c>
      <c r="J113" s="434"/>
      <c r="L113" s="436"/>
    </row>
    <row r="114" spans="2:54" s="435" customFormat="1" ht="15" customHeight="1">
      <c r="B114" s="433"/>
      <c r="C114" s="423" t="s">
        <v>1356</v>
      </c>
      <c r="D114" s="423" t="s">
        <v>1356</v>
      </c>
      <c r="E114" s="467" t="s">
        <v>1357</v>
      </c>
      <c r="F114" s="438" t="s">
        <v>143</v>
      </c>
      <c r="G114" s="439">
        <v>1</v>
      </c>
      <c r="H114" s="440"/>
      <c r="I114" s="440">
        <f t="shared" si="4"/>
        <v>0</v>
      </c>
      <c r="J114" s="434"/>
      <c r="L114" s="436"/>
    </row>
    <row r="115" spans="2:54" s="435" customFormat="1" ht="26.1" customHeight="1">
      <c r="B115" s="433"/>
      <c r="C115" s="423" t="s">
        <v>1358</v>
      </c>
      <c r="D115" s="423" t="s">
        <v>1358</v>
      </c>
      <c r="E115" s="467" t="s">
        <v>1359</v>
      </c>
      <c r="F115" s="438" t="s">
        <v>106</v>
      </c>
      <c r="G115" s="439">
        <v>160</v>
      </c>
      <c r="H115" s="440"/>
      <c r="I115" s="440">
        <f t="shared" si="4"/>
        <v>0</v>
      </c>
      <c r="J115" s="434"/>
      <c r="L115" s="436"/>
    </row>
    <row r="116" spans="2:54" s="435" customFormat="1" ht="15" customHeight="1">
      <c r="B116" s="433"/>
      <c r="C116" s="423" t="s">
        <v>1360</v>
      </c>
      <c r="D116" s="423" t="s">
        <v>1360</v>
      </c>
      <c r="E116" s="467" t="s">
        <v>1361</v>
      </c>
      <c r="F116" s="438" t="s">
        <v>106</v>
      </c>
      <c r="G116" s="439">
        <v>24</v>
      </c>
      <c r="H116" s="440"/>
      <c r="I116" s="440">
        <f t="shared" si="4"/>
        <v>0</v>
      </c>
      <c r="J116" s="434"/>
      <c r="L116" s="436"/>
    </row>
    <row r="117" spans="2:54" s="435" customFormat="1" ht="15" customHeight="1">
      <c r="B117" s="433"/>
      <c r="C117" s="423" t="s">
        <v>1362</v>
      </c>
      <c r="D117" s="423" t="s">
        <v>1362</v>
      </c>
      <c r="E117" s="451" t="s">
        <v>1363</v>
      </c>
      <c r="F117" s="438" t="s">
        <v>106</v>
      </c>
      <c r="G117" s="439">
        <v>24</v>
      </c>
      <c r="H117" s="440"/>
      <c r="I117" s="440">
        <f t="shared" si="4"/>
        <v>0</v>
      </c>
      <c r="J117" s="434"/>
      <c r="L117" s="436"/>
    </row>
    <row r="118" spans="2:54" s="435" customFormat="1" ht="15" customHeight="1">
      <c r="B118" s="433"/>
      <c r="C118" s="423" t="s">
        <v>1364</v>
      </c>
      <c r="D118" s="423" t="s">
        <v>1364</v>
      </c>
      <c r="E118" s="467" t="s">
        <v>1365</v>
      </c>
      <c r="F118" s="438" t="s">
        <v>106</v>
      </c>
      <c r="G118" s="439">
        <v>16</v>
      </c>
      <c r="H118" s="440"/>
      <c r="I118" s="440">
        <f t="shared" si="4"/>
        <v>0</v>
      </c>
      <c r="J118" s="434"/>
      <c r="L118" s="436"/>
    </row>
    <row r="119" spans="2:54" ht="30" customHeight="1">
      <c r="B119" s="385"/>
      <c r="C119" s="459" t="s">
        <v>48</v>
      </c>
      <c r="D119" s="460"/>
      <c r="E119" s="461" t="s">
        <v>1366</v>
      </c>
      <c r="F119" s="462"/>
      <c r="G119" s="463"/>
      <c r="H119" s="464" t="s">
        <v>1150</v>
      </c>
      <c r="I119" s="465">
        <f>SUM(I120:I121)</f>
        <v>0</v>
      </c>
      <c r="J119" s="388"/>
      <c r="L119" s="382"/>
    </row>
    <row r="120" spans="2:54" s="422" customFormat="1" ht="24.75" customHeight="1">
      <c r="B120" s="414"/>
      <c r="C120" s="423" t="s">
        <v>171</v>
      </c>
      <c r="D120" s="424" t="s">
        <v>1152</v>
      </c>
      <c r="E120" s="425" t="s">
        <v>1367</v>
      </c>
      <c r="F120" s="426" t="s">
        <v>1206</v>
      </c>
      <c r="G120" s="427">
        <v>6</v>
      </c>
      <c r="H120" s="428"/>
      <c r="I120" s="428">
        <f>G120*H120</f>
        <v>0</v>
      </c>
      <c r="J120" s="421"/>
    </row>
    <row r="121" spans="2:54" s="435" customFormat="1" ht="26.1" customHeight="1">
      <c r="B121" s="433"/>
      <c r="C121" s="423" t="s">
        <v>1368</v>
      </c>
      <c r="D121" s="423" t="s">
        <v>1368</v>
      </c>
      <c r="E121" s="467" t="s">
        <v>1369</v>
      </c>
      <c r="F121" s="438" t="s">
        <v>106</v>
      </c>
      <c r="G121" s="439">
        <v>4</v>
      </c>
      <c r="H121" s="440"/>
      <c r="I121" s="440">
        <f>G121*H121</f>
        <v>0</v>
      </c>
      <c r="J121" s="434"/>
      <c r="L121" s="436"/>
    </row>
    <row r="122" spans="2:54" s="401" customFormat="1" ht="29.25" customHeight="1">
      <c r="B122" s="396"/>
      <c r="C122" s="471" t="s">
        <v>671</v>
      </c>
      <c r="D122" s="472"/>
      <c r="E122" s="472"/>
      <c r="F122" s="472"/>
      <c r="G122" s="472"/>
      <c r="H122" s="472"/>
      <c r="I122" s="410">
        <f>SUM(I13)</f>
        <v>0</v>
      </c>
      <c r="J122" s="400"/>
      <c r="N122" s="411"/>
      <c r="P122" s="411"/>
      <c r="R122" s="411"/>
      <c r="AK122" s="412"/>
      <c r="AL122" s="412"/>
      <c r="BB122" s="413"/>
    </row>
    <row r="123" spans="2:54" s="481" customFormat="1" ht="6.75" customHeight="1">
      <c r="B123" s="473"/>
      <c r="C123" s="375"/>
      <c r="D123" s="474"/>
      <c r="E123" s="475"/>
      <c r="F123" s="476"/>
      <c r="G123" s="477"/>
      <c r="H123" s="478"/>
      <c r="I123" s="479"/>
      <c r="J123" s="480"/>
      <c r="L123" s="482"/>
    </row>
  </sheetData>
  <mergeCells count="2">
    <mergeCell ref="C2:I2"/>
    <mergeCell ref="C7:I7"/>
  </mergeCells>
  <pageMargins left="0.36" right="0.23622047244094491" top="0.2" bottom="0.21" header="0.24" footer="0.19685039370078741"/>
  <pageSetup paperSize="9" orientation="portrait" r:id="rId1"/>
  <headerFooter alignWithMargins="0">
    <oddFooter>&amp;Rstrana &amp;P</oddFooter>
  </headerFooter>
  <rowBreaks count="3" manualBreakCount="3">
    <brk id="35" min="1" max="9" man="1"/>
    <brk id="70" min="1" max="9" man="1"/>
    <brk id="94"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13</vt:i4>
      </vt:variant>
    </vt:vector>
  </HeadingPairs>
  <TitlesOfParts>
    <vt:vector size="27" baseType="lpstr">
      <vt:lpstr>Titul</vt:lpstr>
      <vt:lpstr>REKAPITULACE</vt:lpstr>
      <vt:lpstr>ARS ODPOČET</vt:lpstr>
      <vt:lpstr>ARS PŘÍPOČET</vt:lpstr>
      <vt:lpstr>ZTI</vt:lpstr>
      <vt:lpstr>ÚT</vt:lpstr>
      <vt:lpstr>VZT</vt:lpstr>
      <vt:lpstr>ELEKTRO</vt:lpstr>
      <vt:lpstr>MAR</vt:lpstr>
      <vt:lpstr>STL.VZDUCH</vt:lpstr>
      <vt:lpstr>CHLAZENÍ</vt:lpstr>
      <vt:lpstr>CO2</vt:lpstr>
      <vt:lpstr>SVÍTIDLA</vt:lpstr>
      <vt:lpstr>PLYN</vt:lpstr>
      <vt:lpstr>'ARS PŘÍPOČET'!Názvy_tisku</vt:lpstr>
      <vt:lpstr>ÚT!Názvy_tisku</vt:lpstr>
      <vt:lpstr>'ARS ODPOČET'!Oblast_tisku</vt:lpstr>
      <vt:lpstr>'ARS PŘÍPOČET'!Oblast_tisku</vt:lpstr>
      <vt:lpstr>ELEKTRO!Oblast_tisku</vt:lpstr>
      <vt:lpstr>CHLAZENÍ!Oblast_tisku</vt:lpstr>
      <vt:lpstr>MAR!Oblast_tisku</vt:lpstr>
      <vt:lpstr>PLYN!Oblast_tisku</vt:lpstr>
      <vt:lpstr>REKAPITULACE!Oblast_tisku</vt:lpstr>
      <vt:lpstr>STL.VZDUCH!Oblast_tisku</vt:lpstr>
      <vt:lpstr>SVÍTIDLA!Oblast_tisku</vt:lpstr>
      <vt:lpstr>Titul!Oblast_tisku</vt:lpstr>
      <vt:lpstr>ÚT!Oblast_tisku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PROPOS06\Jirka</dc:creator>
  <cp:lastModifiedBy>Petr Šmakal</cp:lastModifiedBy>
  <cp:lastPrinted>2019-04-15T07:37:12Z</cp:lastPrinted>
  <dcterms:created xsi:type="dcterms:W3CDTF">2017-09-29T08:40:42Z</dcterms:created>
  <dcterms:modified xsi:type="dcterms:W3CDTF">2019-06-14T11:53:08Z</dcterms:modified>
</cp:coreProperties>
</file>