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/>
  <bookViews>
    <workbookView xWindow="28680" yWindow="65416" windowWidth="25440" windowHeight="15390" tabRatio="904" activeTab="0"/>
  </bookViews>
  <sheets>
    <sheet name="Rekapitulace stavby" sheetId="1" r:id="rId1"/>
    <sheet name="D1.1.neznei - Architekton..." sheetId="2" r:id="rId2"/>
    <sheet name="01 - Zařízení staveniště" sheetId="3" r:id="rId3"/>
    <sheet name="02 - Kompletační a koordi..." sheetId="4" r:id="rId4"/>
    <sheet name="03 - Ostatní náklady" sheetId="5" r:id="rId5"/>
    <sheet name="D1.3.1 - Zdravotechnika" sheetId="6" r:id="rId6"/>
    <sheet name="D1.3.2 - Vzduchotechnika" sheetId="7" r:id="rId7"/>
    <sheet name="D1.3.3 - Vytápění" sheetId="8" r:id="rId8"/>
    <sheet name="D1.3.4 - Elektroinstalace" sheetId="9" r:id="rId9"/>
    <sheet name="D1.1.zpin - Architektonic..." sheetId="10" r:id="rId10"/>
    <sheet name="D1.2.zpin - Úpravy venkov..." sheetId="11" r:id="rId11"/>
    <sheet name="01 - Zařízení staveniště_01" sheetId="12" r:id="rId12"/>
    <sheet name="02 - Kompletační a koordi..._01" sheetId="13" r:id="rId13"/>
    <sheet name="03 - Ostatní náklady_01" sheetId="14" r:id="rId14"/>
    <sheet name="D1.1.zpnei - Architektoni..." sheetId="15" r:id="rId15"/>
    <sheet name="01 - Zařízení staveniště_02" sheetId="16" r:id="rId16"/>
    <sheet name="02 - Kompletační a koordi..._02" sheetId="17" r:id="rId17"/>
    <sheet name="03 - Ostatní náklady_02" sheetId="18" r:id="rId18"/>
  </sheets>
  <definedNames>
    <definedName name="_xlnm._FilterDatabase" localSheetId="2" hidden="1">'01 - Zařízení staveniště'!$C$91:$K$94</definedName>
    <definedName name="_xlnm._FilterDatabase" localSheetId="11" hidden="1">'01 - Zařízení staveniště_01'!$C$91:$K$94</definedName>
    <definedName name="_xlnm._FilterDatabase" localSheetId="15" hidden="1">'01 - Zařízení staveniště_02'!$C$91:$K$94</definedName>
    <definedName name="_xlnm._FilterDatabase" localSheetId="3" hidden="1">'02 - Kompletační a koordi...'!$C$91:$K$95</definedName>
    <definedName name="_xlnm._FilterDatabase" localSheetId="12" hidden="1">'02 - Kompletační a koordi..._01'!$C$91:$K$95</definedName>
    <definedName name="_xlnm._FilterDatabase" localSheetId="16" hidden="1">'02 - Kompletační a koordi..._02'!$C$91:$K$95</definedName>
    <definedName name="_xlnm._FilterDatabase" localSheetId="4" hidden="1">'03 - Ostatní náklady'!$C$91:$K$94</definedName>
    <definedName name="_xlnm._FilterDatabase" localSheetId="13" hidden="1">'03 - Ostatní náklady_01'!$C$91:$K$94</definedName>
    <definedName name="_xlnm._FilterDatabase" localSheetId="17" hidden="1">'03 - Ostatní náklady_02'!$C$91:$K$94</definedName>
    <definedName name="_xlnm._FilterDatabase" localSheetId="1" hidden="1">'D1.1.neznei - Architekton...'!$C$95:$K$183</definedName>
    <definedName name="_xlnm._FilterDatabase" localSheetId="9" hidden="1">'D1.1.zpin - Architektonic...'!$C$107:$K$1124</definedName>
    <definedName name="_xlnm._FilterDatabase" localSheetId="14" hidden="1">'D1.1.zpnei - Architektoni...'!$C$97:$K$348</definedName>
    <definedName name="_xlnm._FilterDatabase" localSheetId="10" hidden="1">'D1.2.zpin - Úpravy venkov...'!$C$89:$K$205</definedName>
    <definedName name="_xlnm._FilterDatabase" localSheetId="5" hidden="1">'D1.3.1 - Zdravotechnika'!$C$95:$K$161</definedName>
    <definedName name="_xlnm._FilterDatabase" localSheetId="6" hidden="1">'D1.3.2 - Vzduchotechnika'!$C$93:$K$128</definedName>
    <definedName name="_xlnm._FilterDatabase" localSheetId="7" hidden="1">'D1.3.3 - Vytápění'!$C$96:$K$136</definedName>
    <definedName name="_xlnm._FilterDatabase" localSheetId="8" hidden="1">'D1.3.4 - Elektroinstalace'!$C$94:$K$211</definedName>
    <definedName name="_xlnm.Print_Area" localSheetId="2">'01 - Zařízení staveniště'!$C$75:$K$94</definedName>
    <definedName name="_xlnm.Print_Area" localSheetId="11">'01 - Zařízení staveniště_01'!$C$75:$K$94</definedName>
    <definedName name="_xlnm.Print_Area" localSheetId="15">'01 - Zařízení staveniště_02'!$C$75:$K$94</definedName>
    <definedName name="_xlnm.Print_Area" localSheetId="3">'02 - Kompletační a koordi...'!$C$75:$K$95</definedName>
    <definedName name="_xlnm.Print_Area" localSheetId="12">'02 - Kompletační a koordi..._01'!$C$75:$K$95</definedName>
    <definedName name="_xlnm.Print_Area" localSheetId="16">'02 - Kompletační a koordi..._02'!$C$75:$K$95</definedName>
    <definedName name="_xlnm.Print_Area" localSheetId="4">'03 - Ostatní náklady'!$C$75:$K$94</definedName>
    <definedName name="_xlnm.Print_Area" localSheetId="13">'03 - Ostatní náklady_01'!$C$75:$K$94</definedName>
    <definedName name="_xlnm.Print_Area" localSheetId="17">'03 - Ostatní náklady_02'!$C$75:$K$94</definedName>
    <definedName name="_xlnm.Print_Area" localSheetId="1">'D1.1.neznei - Architekton...'!$C$81:$K$183</definedName>
    <definedName name="_xlnm.Print_Area" localSheetId="9">'D1.1.zpin - Architektonic...'!$C$93:$K$1124</definedName>
    <definedName name="_xlnm.Print_Area" localSheetId="14">'D1.1.zpnei - Architektoni...'!$C$83:$K$348</definedName>
    <definedName name="_xlnm.Print_Area" localSheetId="10">'D1.2.zpin - Úpravy venkov...'!$C$75:$K$205</definedName>
    <definedName name="_xlnm.Print_Area" localSheetId="5">'D1.3.1 - Zdravotechnika'!$C$79:$K$161</definedName>
    <definedName name="_xlnm.Print_Area" localSheetId="6">'D1.3.2 - Vzduchotechnika'!$C$77:$K$128</definedName>
    <definedName name="_xlnm.Print_Area" localSheetId="7">'D1.3.3 - Vytápění'!$C$80:$K$136</definedName>
    <definedName name="_xlnm.Print_Area" localSheetId="8">'D1.3.4 - Elektroinstalace'!$C$78:$K$211</definedName>
    <definedName name="_xlnm.Print_Area" localSheetId="0">'Rekapitulace stavby'!$D$4:$AO$36,'Rekapitulace stavby'!$C$42:$AQ$79</definedName>
    <definedName name="_xlnm.Print_Titles" localSheetId="0">'Rekapitulace stavby'!$52:$52</definedName>
    <definedName name="_xlnm.Print_Titles" localSheetId="1">'D1.1.neznei - Architekton...'!$95:$95</definedName>
    <definedName name="_xlnm.Print_Titles" localSheetId="2">'01 - Zařízení staveniště'!$91:$91</definedName>
    <definedName name="_xlnm.Print_Titles" localSheetId="3">'02 - Kompletační a koordi...'!$91:$91</definedName>
    <definedName name="_xlnm.Print_Titles" localSheetId="4">'03 - Ostatní náklady'!$91:$91</definedName>
    <definedName name="_xlnm.Print_Titles" localSheetId="5">'D1.3.1 - Zdravotechnika'!$95:$95</definedName>
    <definedName name="_xlnm.Print_Titles" localSheetId="6">'D1.3.2 - Vzduchotechnika'!$93:$93</definedName>
    <definedName name="_xlnm.Print_Titles" localSheetId="7">'D1.3.3 - Vytápění'!$96:$96</definedName>
    <definedName name="_xlnm.Print_Titles" localSheetId="8">'D1.3.4 - Elektroinstalace'!$94:$94</definedName>
    <definedName name="_xlnm.Print_Titles" localSheetId="9">'D1.1.zpin - Architektonic...'!$107:$107</definedName>
    <definedName name="_xlnm.Print_Titles" localSheetId="10">'D1.2.zpin - Úpravy venkov...'!$89:$89</definedName>
    <definedName name="_xlnm.Print_Titles" localSheetId="11">'01 - Zařízení staveniště_01'!$91:$91</definedName>
    <definedName name="_xlnm.Print_Titles" localSheetId="12">'02 - Kompletační a koordi..._01'!$91:$91</definedName>
    <definedName name="_xlnm.Print_Titles" localSheetId="13">'03 - Ostatní náklady_01'!$91:$91</definedName>
    <definedName name="_xlnm.Print_Titles" localSheetId="14">'D1.1.zpnei - Architektoni...'!$97:$97</definedName>
    <definedName name="_xlnm.Print_Titles" localSheetId="15">'01 - Zařízení staveniště_02'!$91:$91</definedName>
    <definedName name="_xlnm.Print_Titles" localSheetId="16">'02 - Kompletační a koordi..._02'!$91:$91</definedName>
    <definedName name="_xlnm.Print_Titles" localSheetId="17">'03 - Ostatní náklady_02'!$91:$91</definedName>
  </definedNames>
  <calcPr calcId="191029"/>
  <extLst/>
</workbook>
</file>

<file path=xl/sharedStrings.xml><?xml version="1.0" encoding="utf-8"?>
<sst xmlns="http://schemas.openxmlformats.org/spreadsheetml/2006/main" count="21288" uniqueCount="2389">
  <si>
    <t>Export Komplet</t>
  </si>
  <si>
    <t>VZ</t>
  </si>
  <si>
    <t>2.0</t>
  </si>
  <si>
    <t>ZAMOK</t>
  </si>
  <si>
    <t>False</t>
  </si>
  <si>
    <t>{e3f3b498-0d35-42d4-8b7d-4983b3ace97b}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</si>
  <si>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</si>
  <si>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</si>
  <si>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</si>
  <si>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</si>
  <si>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</si>
  <si>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</si>
  <si>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</si>
  <si>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</si>
  <si>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TERTELOC0A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</si>
  <si>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</si>
  <si>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</si>
  <si>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TĚLOCVIČNY TUL - TĚLOCVIČNA HARCOV- OBJEKT A</t>
  </si>
  <si>
    <t>KSO:</t>
  </si>
  <si>
    <t>8015153</t>
  </si>
  <si>
    <t>CC-CZ:</t>
  </si>
  <si>
    <t/>
  </si>
  <si>
    <t>Místo:</t>
  </si>
  <si>
    <t>Liberec</t>
  </si>
  <si>
    <t>Datum:</t>
  </si>
  <si>
    <t>4. 2. 2020</t>
  </si>
  <si>
    <t>Zadavatel:</t>
  </si>
  <si>
    <t>IČ:</t>
  </si>
  <si>
    <t xml:space="preserve">Technická univerzita v Liberci </t>
  </si>
  <si>
    <t>DIČ:</t>
  </si>
  <si>
    <t>Uchazeč:</t>
  </si>
  <si>
    <t>Vyplň údaj</t>
  </si>
  <si>
    <t>Projektant:</t>
  </si>
  <si>
    <t>Ing.  Radovan  Novotný</t>
  </si>
  <si>
    <t>True</t>
  </si>
  <si>
    <t>Zpracovatel:</t>
  </si>
  <si>
    <t>Propos Liberec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</si>
  <si>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</si>
  <si>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</si>
  <si>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</si>
  <si>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</si>
  <si>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</si>
  <si>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</si>
  <si>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</si>
  <si>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</si>
  <si>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</si>
  <si>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</si>
  <si>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</si>
  <si>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</si>
  <si>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</si>
  <si>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</si>
  <si>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</si>
  <si>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</si>
  <si>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</si>
  <si>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</si>
  <si>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</si>
  <si>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</si>
  <si>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</si>
  <si>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</si>
  <si>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</si>
  <si>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</si>
  <si>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</si>
  <si>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</si>
  <si>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</si>
  <si>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</si>
  <si>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</si>
  <si>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</si>
  <si>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</si>
  <si>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</si>
  <si>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</si>
  <si>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</si>
  <si>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</si>
  <si>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</si>
  <si>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</si>
  <si>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</si>
  <si>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</si>
  <si>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</si>
  <si>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</si>
  <si>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Nezpůsobilé náklady neinvestiční</t>
  </si>
  <si>
    <t>STA</t>
  </si>
  <si>
    <t>1</t>
  </si>
  <si>
    <t>{bd11009b-126a-456e-a2f7-428be4c772b4}</t>
  </si>
  <si>
    <t>2</t>
  </si>
  <si>
    <t>/</t>
  </si>
  <si>
    <t>D1.1.neznei</t>
  </si>
  <si>
    <t>Architektonicko stavební řešení</t>
  </si>
  <si>
    <t>Soupis</t>
  </si>
  <si>
    <t>{104a34e2-c291-4b90-8845-cb9fcf6d4939}</t>
  </si>
  <si>
    <t>VRN.neznei</t>
  </si>
  <si>
    <t>Vedlejší rozpočtové náklady</t>
  </si>
  <si>
    <t>{ba8eeaca-a38f-4450-aee0-4542523d488d}</t>
  </si>
  <si>
    <t>Zařízení staveniště</t>
  </si>
  <si>
    <t>3</t>
  </si>
  <si>
    <t>{d7f0e61a-8a87-453b-a6e0-f61514ab8080}</t>
  </si>
  <si>
    <t>02</t>
  </si>
  <si>
    <t>Kompletační a koordinační činnost zhotovitele</t>
  </si>
  <si>
    <t>{335bb6d4-ff0f-4569-bbc1-8c453b0b8d66}</t>
  </si>
  <si>
    <t>03</t>
  </si>
  <si>
    <t>Ostatní náklady</t>
  </si>
  <si>
    <t>{a2e52631-213d-4247-b9ef-771040668a71}</t>
  </si>
  <si>
    <t>Způsobilé náklady investiční</t>
  </si>
  <si>
    <t>{9f6a6912-3a35-4ea9-a304-4e13968fce41}</t>
  </si>
  <si>
    <t>D.1.3.zpin</t>
  </si>
  <si>
    <t xml:space="preserve"> Specialisté</t>
  </si>
  <si>
    <t>{c40332e3-bb3d-42cd-87ce-f4b9205800d6}</t>
  </si>
  <si>
    <t>D1.3.1</t>
  </si>
  <si>
    <t>Zdravotechnika</t>
  </si>
  <si>
    <t>{8a683440-74b1-4066-873c-5207393d994d}</t>
  </si>
  <si>
    <t>D1.3.2</t>
  </si>
  <si>
    <t>Vzduchotechnika</t>
  </si>
  <si>
    <t>{f5ebd31b-9700-4f33-9b5b-bdc5471104b1}</t>
  </si>
  <si>
    <t>D1.3.3</t>
  </si>
  <si>
    <t>Vytápění</t>
  </si>
  <si>
    <t>{e166f4c1-e447-45d1-8a1f-428e5c32c733}</t>
  </si>
  <si>
    <t>D1.3.4</t>
  </si>
  <si>
    <t>Elektroinstalace</t>
  </si>
  <si>
    <t>{d8e704ec-23c8-4150-a9a1-e460e5ee1240}</t>
  </si>
  <si>
    <t>D1.1.zpin</t>
  </si>
  <si>
    <t>{0d06eb09-b83c-486f-8328-9aa6a442c02b}</t>
  </si>
  <si>
    <t>D1.2.zpin</t>
  </si>
  <si>
    <t>Úpravy venkovních ploch - rozšíření přístupového chodníku</t>
  </si>
  <si>
    <t>{d8c10381-be46-40c3-a148-c47c1993bf31}</t>
  </si>
  <si>
    <t>VRN.zpin</t>
  </si>
  <si>
    <t>{34fc7fe5-ad01-457d-ba45-1a2dede7b1f8}</t>
  </si>
  <si>
    <t>{ad94fa24-5329-44ae-bf79-6f0b15389adf}</t>
  </si>
  <si>
    <t>{181f0c47-efaa-42f0-abf0-ddafba33f82d}</t>
  </si>
  <si>
    <t>{10d8d25f-1959-4005-860e-205d274ad93c}</t>
  </si>
  <si>
    <t>Způsobilé náklady neinvestiční</t>
  </si>
  <si>
    <t>{de9c7f5f-9dfe-432c-a27c-fd83f670e2e7}</t>
  </si>
  <si>
    <t>D1.1.zpnei</t>
  </si>
  <si>
    <t>{fdecf42d-54d9-4e11-ab99-c87c59339112}</t>
  </si>
  <si>
    <t>VRN.zpnei</t>
  </si>
  <si>
    <t>{6265c210-2f6b-44f7-9bdc-d31fb9ea427c}</t>
  </si>
  <si>
    <t>{7a200171-b745-4e7e-81c7-5894757a8bb0}</t>
  </si>
  <si>
    <t>{c4dfe768-b3ae-4843-8ef8-007866c47f0a}</t>
  </si>
  <si>
    <t>{d9a609ba-16d4-4211-85e6-2e5e0fb7ee2f}</t>
  </si>
  <si>
    <t>KRYCÍ LIST SOUPISU PRACÍ</t>
  </si>
  <si>
    <t>Objekt:</t>
  </si>
  <si>
    <t>01 - Nezpůsobilé náklady neinvestiční</t>
  </si>
  <si>
    <t>Soupis:</t>
  </si>
  <si>
    <t>D1.1.neznei - Architektonicko stavební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</si>
  <si>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</si>
  <si>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</si>
  <si>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</si>
  <si>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</si>
  <si>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</si>
  <si>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</si>
  <si>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</si>
  <si>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</si>
  <si>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</si>
  <si>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</si>
  <si>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</si>
  <si>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 vč. přesunu hmot a povrchové úpravy</t>
  </si>
  <si>
    <t xml:space="preserve">    766.1 - Výplně vnějších otvorů vč. přesunu hmot</t>
  </si>
  <si>
    <t xml:space="preserve">    767 - Konstrukce zámečnické vč. přesunu hmot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</si>
  <si>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</si>
  <si>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</si>
  <si>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</si>
  <si>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</si>
  <si>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</si>
  <si>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</si>
  <si>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</si>
  <si>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</si>
  <si>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</si>
  <si>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</si>
  <si>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</si>
  <si>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</si>
  <si>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</si>
  <si>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</si>
  <si>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</si>
  <si>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</si>
  <si>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</si>
  <si>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</si>
  <si>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</si>
  <si>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310236251</t>
  </si>
  <si>
    <t>Zazdívka otvorů ve zdivu nadzákladovém cihlami pálenými plochy přes 0,0225 m2 do 0,09 m2, ve zdi tl. přes 300 do 450 mm</t>
  </si>
  <si>
    <t>kus</t>
  </si>
  <si>
    <t>CS ÚRS 2019 01</t>
  </si>
  <si>
    <t>4</t>
  </si>
  <si>
    <t>-1168915898</t>
  </si>
  <si>
    <t>VV</t>
  </si>
  <si>
    <t>větrací otvory mezipatro</t>
  </si>
  <si>
    <t>Součet</t>
  </si>
  <si>
    <t>6</t>
  </si>
  <si>
    <t>Úpravy povrchů, podlahy a osazování výplní</t>
  </si>
  <si>
    <t>6225210.01</t>
  </si>
  <si>
    <t>Omítka tenkovrstvá silikátová vnějších ploch probarvená, včetně penetrace podkladu zrnitá vč. finálního nátěru sjednoceného se stávajícím</t>
  </si>
  <si>
    <t>m2</t>
  </si>
  <si>
    <t>561625425</t>
  </si>
  <si>
    <t>1,5</t>
  </si>
  <si>
    <t>ostění a nadpraží v mč 108</t>
  </si>
  <si>
    <t>(3,3+0,75)*2*0,105</t>
  </si>
  <si>
    <t>(7,7+0,75)*2*0,105</t>
  </si>
  <si>
    <t>vz10</t>
  </si>
  <si>
    <t>0,5</t>
  </si>
  <si>
    <t>9</t>
  </si>
  <si>
    <t>Ostatní konstrukce a práce-bourání</t>
  </si>
  <si>
    <t>9431111.10</t>
  </si>
  <si>
    <t>Montáž, pronájem a demontáž lešení prostorového trubkového popřípadě pojízdného v do 10 m</t>
  </si>
  <si>
    <t>m3</t>
  </si>
  <si>
    <t>-167926061</t>
  </si>
  <si>
    <t>pro okna</t>
  </si>
  <si>
    <t>(4,4+7,7)*(5,4-1,8)*1,5</t>
  </si>
  <si>
    <t>12,9*(5,4-1,8)*1,5*2</t>
  </si>
  <si>
    <t>949101111</t>
  </si>
  <si>
    <t>Lešení pomocné pracovní pro objekty pozemních staveb pro zatížení do 150 kg/m2, o výšce lešeňové podlahy do 1,9 m</t>
  </si>
  <si>
    <t>-482917657</t>
  </si>
  <si>
    <t>rozdělení na neuznatelné</t>
  </si>
  <si>
    <t>venku</t>
  </si>
  <si>
    <t>13,79*1,0</t>
  </si>
  <si>
    <t>26,05*1,0</t>
  </si>
  <si>
    <t>12,27*1,0</t>
  </si>
  <si>
    <t>zídka u schodiště</t>
  </si>
  <si>
    <t>6,0*1,0*2</t>
  </si>
  <si>
    <t>5</t>
  </si>
  <si>
    <t>962032231</t>
  </si>
  <si>
    <t>Bourání zdiva nadzákladového z cihel nebo tvárnic z cihel pálených nebo vápenopískových, na maltu vápennou nebo vápenocementovou, objemu přes 1 m3</t>
  </si>
  <si>
    <t>-1368834732</t>
  </si>
  <si>
    <t>1.pp</t>
  </si>
  <si>
    <t>mč 108s</t>
  </si>
  <si>
    <t>7,7*0,75*0,31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</si>
  <si>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</si>
  <si>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</si>
  <si>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-1388872166</t>
  </si>
  <si>
    <t>0,75*0,31*4</t>
  </si>
  <si>
    <t>7</t>
  </si>
  <si>
    <t>971033651</t>
  </si>
  <si>
    <t>Vybourání otvorů ve zdivu základovém nebo nadzákladovém z cihel, tvárnic, příčkovek z cihel pálených na maltu vápennou nebo vápenocementovou plochy do 4 m2, tl. do 600 mm</t>
  </si>
  <si>
    <t>133060696</t>
  </si>
  <si>
    <t>3,3*0,75*0,31</t>
  </si>
  <si>
    <t>997</t>
  </si>
  <si>
    <t>Přesun sutě</t>
  </si>
  <si>
    <t>8</t>
  </si>
  <si>
    <t>997013111</t>
  </si>
  <si>
    <t>Vnitrostaveništní doprava suti a vybouraných hmot vodorovně do 50 m svisle s použitím mechanizace pro budovy a haly výšky do 6 m</t>
  </si>
  <si>
    <t>t</t>
  </si>
  <si>
    <t>-1757679222</t>
  </si>
  <si>
    <t>9970135.10</t>
  </si>
  <si>
    <t>Příplatek k odvozu suti a vybouraných hmot na skládku za každý další km přes 1 km</t>
  </si>
  <si>
    <t>1702288740</t>
  </si>
  <si>
    <t>10</t>
  </si>
  <si>
    <t>997013501</t>
  </si>
  <si>
    <t>Odvoz suti a vybouraných hmot na skládku nebo meziskládku se složením, na vzdálenost do 1 km</t>
  </si>
  <si>
    <t>-9684649</t>
  </si>
  <si>
    <t>11</t>
  </si>
  <si>
    <t>997013803</t>
  </si>
  <si>
    <t>Poplatek za uložení stavebního odpadu na skládce (skládkovné) cihelného zatříděného do Katalogu odpadů pod kódem 170 102</t>
  </si>
  <si>
    <t>-2061861654</t>
  </si>
  <si>
    <t>4,942</t>
  </si>
  <si>
    <t>998</t>
  </si>
  <si>
    <t>Přesun hmot</t>
  </si>
  <si>
    <t>12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</si>
  <si>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</si>
  <si>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</si>
  <si>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729206577</t>
  </si>
  <si>
    <t>PSV</t>
  </si>
  <si>
    <t>Práce a dodávky PSV</t>
  </si>
  <si>
    <t>764</t>
  </si>
  <si>
    <t>Konstrukce klempířské vč. přesunu hmot a povrchové úpravy</t>
  </si>
  <si>
    <t>13</t>
  </si>
  <si>
    <t>7642164.10</t>
  </si>
  <si>
    <t>Oplechování parapetů rovných mechanicky kotvené z Pz plechu rš 200 mm vč. povrchové úpravy dle stávajících parapetů</t>
  </si>
  <si>
    <t>m</t>
  </si>
  <si>
    <t>16</t>
  </si>
  <si>
    <t>-979539785</t>
  </si>
  <si>
    <t>K02</t>
  </si>
  <si>
    <t>7,7+3,3</t>
  </si>
  <si>
    <t>766.1</t>
  </si>
  <si>
    <t>Výplně vnějších otvorů vč. přesunu hmot</t>
  </si>
  <si>
    <t>14</t>
  </si>
  <si>
    <t>766999.10</t>
  </si>
  <si>
    <t>Úprava zámku dveří související s přepojením do systému ovládání z recepce, ozn. E/01- blíže viz výpis venkovních výplní</t>
  </si>
  <si>
    <t>ks</t>
  </si>
  <si>
    <t>951649903</t>
  </si>
  <si>
    <t>766999.14</t>
  </si>
  <si>
    <t>Montáž a dodávka plastové okenní sestavy vel. 3300 x 750 mm, sklopné, zasklení 2sklem, ovládáním táhlem vč. kování, povrch. úpravy, systémových detailů a prvků, ozn. O/02- blíže viz výpis venkovních výplní</t>
  </si>
  <si>
    <t>-15741677</t>
  </si>
  <si>
    <t>766999.15</t>
  </si>
  <si>
    <t>Montáž a dodávka plastové okenní sestavy vel. 7700 x 750 mm, sklopné, zasklení 2sklem, ovládáním táhlem vč. kování, povrch. úpravy, systémových detailů a prvků, ozn. O/03- blíže viz výpis venkovních výplní</t>
  </si>
  <si>
    <t>1595886010</t>
  </si>
  <si>
    <t>17</t>
  </si>
  <si>
    <t>766999.16</t>
  </si>
  <si>
    <t>Montáž a dodávka interiérového podávacího okna vel. 975 x 1000 mm, výsuvné, zasklení bezpečnostním sklem vč. kování, povrch. úpravy, systémových detailů a prvků, ozn. O/04- blíže viz výpis venkovních výplní</t>
  </si>
  <si>
    <t>-240667509</t>
  </si>
  <si>
    <t>767</t>
  </si>
  <si>
    <t>Konstrukce zámečnické vč. přesunu hmot</t>
  </si>
  <si>
    <t>18</t>
  </si>
  <si>
    <t>767810811</t>
  </si>
  <si>
    <t>Demontáž větracích mřížek ocelových čtyřhranných neho kruhových</t>
  </si>
  <si>
    <t>1691582550</t>
  </si>
  <si>
    <t>783</t>
  </si>
  <si>
    <t>Dokončovací práce - nátěry</t>
  </si>
  <si>
    <t>19</t>
  </si>
  <si>
    <t>783806.10</t>
  </si>
  <si>
    <t>Odstranění graffiti ze stávajícího obkladu fasády</t>
  </si>
  <si>
    <t>-457917092</t>
  </si>
  <si>
    <t>12,27*2,5</t>
  </si>
  <si>
    <t>6,0*2,0*2</t>
  </si>
  <si>
    <t>20</t>
  </si>
  <si>
    <t>7838465.10</t>
  </si>
  <si>
    <t xml:space="preserve">Antigraffiti preventivní nátěr stávající fasády trvalý pro opakované odstraňování graffiti </t>
  </si>
  <si>
    <t>-381401595</t>
  </si>
  <si>
    <t>VRN.neznei - Vedlejší rozpočtové náklady</t>
  </si>
  <si>
    <t>Úroveň 3:</t>
  </si>
  <si>
    <t>01 - Zařízení staveniště</t>
  </si>
  <si>
    <t>VRN - Vedlejší rozpočtové náklady</t>
  </si>
  <si>
    <t>VRN</t>
  </si>
  <si>
    <t>030001000</t>
  </si>
  <si>
    <t>soub</t>
  </si>
  <si>
    <t>1024</t>
  </si>
  <si>
    <t>-857894255</t>
  </si>
  <si>
    <t>02 - Kompletační a koordinační činnost zhotovitele</t>
  </si>
  <si>
    <t>013254000</t>
  </si>
  <si>
    <t>Dokumentace skutečného provedení stavby</t>
  </si>
  <si>
    <t>-1031470427</t>
  </si>
  <si>
    <t>045002000</t>
  </si>
  <si>
    <t>Kompletační a koordinační činnost vč. dílenské dokumentace, průzkumných a doplňkových prací, sond stáv.kcí zajištovaných zhotovitelem, přípravných prací a zednických výpomocí</t>
  </si>
  <si>
    <t>1261185769</t>
  </si>
  <si>
    <t>03 - Ostatní náklady</t>
  </si>
  <si>
    <t>091003000.1</t>
  </si>
  <si>
    <t>Ostatní náklady spojené s umístěním stavby popř. stanovenými požadavky investora</t>
  </si>
  <si>
    <t>-950740465</t>
  </si>
  <si>
    <t>02 - Způsobilé náklady investiční</t>
  </si>
  <si>
    <t>D.1.3.zpin -  Specialisté</t>
  </si>
  <si>
    <t>D1.3.1 -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</si>
  <si>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</si>
  <si>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</si>
  <si>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</si>
  <si>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</si>
  <si>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721</t>
  </si>
  <si>
    <t>Zdravotechnika - vnitřní kanalizace</t>
  </si>
  <si>
    <t>721173722</t>
  </si>
  <si>
    <t>Potrubí PVC DN 25-odvod kondenzázu od VZT jednotek</t>
  </si>
  <si>
    <t>-849530859</t>
  </si>
  <si>
    <t>721174043</t>
  </si>
  <si>
    <t>Potrubí kanalizační z PP připojovací systém HT DN 50</t>
  </si>
  <si>
    <t>398388842</t>
  </si>
  <si>
    <t>721175012</t>
  </si>
  <si>
    <t>Potrubí kanalizační plastové odpadní zvuk tlumící vícevrstvé 20 dB(A) DN 75</t>
  </si>
  <si>
    <t>1373519037</t>
  </si>
  <si>
    <t>721175013</t>
  </si>
  <si>
    <t>Potrubí kanalizační plastové odpadní zvuk tlumící vícevrstvé 20 dB(A) DN 125</t>
  </si>
  <si>
    <t>-969555990</t>
  </si>
  <si>
    <t>721194105</t>
  </si>
  <si>
    <t>Vyvedení a upevnění odpadních výpustek DN 50</t>
  </si>
  <si>
    <t>331420139</t>
  </si>
  <si>
    <t>721194109</t>
  </si>
  <si>
    <t>Vyvedení a upevnění odpadních výpustek DN 100</t>
  </si>
  <si>
    <t>3361459</t>
  </si>
  <si>
    <t>7212741103</t>
  </si>
  <si>
    <t>Ventil přivzdušňovací PP DN (75)110</t>
  </si>
  <si>
    <t>-798619664</t>
  </si>
  <si>
    <t>721290111</t>
  </si>
  <si>
    <t>Zkouška těsnosti potrubí kanalizace vodou do DN 125</t>
  </si>
  <si>
    <t>-1371221527</t>
  </si>
  <si>
    <t>72140806</t>
  </si>
  <si>
    <t>Demontáž potrubí z litinových trub DN 125</t>
  </si>
  <si>
    <t>M</t>
  </si>
  <si>
    <t>936592022</t>
  </si>
  <si>
    <t>72140916</t>
  </si>
  <si>
    <t>Propojení dosavadního potrubí litinového DN 125</t>
  </si>
  <si>
    <t>1713579072</t>
  </si>
  <si>
    <t>72140926</t>
  </si>
  <si>
    <t>Krácení trub litinového potrubí DN 125</t>
  </si>
  <si>
    <t>330186145</t>
  </si>
  <si>
    <t>72141803</t>
  </si>
  <si>
    <t>Demontáž potrubí z PVC trub do DN 75</t>
  </si>
  <si>
    <t>-1055705806</t>
  </si>
  <si>
    <t>998721102</t>
  </si>
  <si>
    <t>Přesun hmot tonážní pro vnitřní kanalizace v objektech v do 24 m</t>
  </si>
  <si>
    <t>-2113655417</t>
  </si>
  <si>
    <t>722</t>
  </si>
  <si>
    <t>Zdravotechnika - vnitřní vodovod</t>
  </si>
  <si>
    <t>722130802</t>
  </si>
  <si>
    <t>Demontáž vodovodního potrubí z ocelových trubek pozinkovaných do DN 32</t>
  </si>
  <si>
    <t>-1481746735</t>
  </si>
  <si>
    <t>722174022</t>
  </si>
  <si>
    <t>Potrubí vodovodní plastové PP-RCT svar polyfuze D 20, SDR 9</t>
  </si>
  <si>
    <t>1818703153</t>
  </si>
  <si>
    <t>722174023</t>
  </si>
  <si>
    <t>Potrubí vodovodní plastové PP-RCT svar polyfuze D 25, SDR 9</t>
  </si>
  <si>
    <t>-637176172</t>
  </si>
  <si>
    <t>722174024</t>
  </si>
  <si>
    <t>Potrubí vodovodní plastové PP-RCT svar polyfuze D 32, SDR 9</t>
  </si>
  <si>
    <t>1349251866</t>
  </si>
  <si>
    <t>722174045</t>
  </si>
  <si>
    <t>Potrubí vodovodní plastové PP-RCT svar polyfuze vyztužené čedičovými vlákny D 20, SDR 9</t>
  </si>
  <si>
    <t>-912089969</t>
  </si>
  <si>
    <t>722174046</t>
  </si>
  <si>
    <t>Potrubí vodovodní plastové PP-RCT svar polyfuze vyztužené čedičovými vlákny D 25, SDR 9</t>
  </si>
  <si>
    <t>-577684278</t>
  </si>
  <si>
    <t>722174047</t>
  </si>
  <si>
    <t>Potrubí vodovodní plastové PP-RCT svar polyfuze vyztužené čedičovými vlákny D 32, SDR 9</t>
  </si>
  <si>
    <t>2104588386</t>
  </si>
  <si>
    <t>722181211</t>
  </si>
  <si>
    <t>Ochrana vodovodního potrubí přilepenými termoizolačními trubicemi z PE tl do 6 mm DN do 22 mm</t>
  </si>
  <si>
    <t>1772907041</t>
  </si>
  <si>
    <t>22</t>
  </si>
  <si>
    <t>722181212</t>
  </si>
  <si>
    <t>Ochrana vodovodního potrubí přilepenými termoizolačními trubicemi z PE tl do 6 mm DN do 32 mm</t>
  </si>
  <si>
    <t>-1253521946</t>
  </si>
  <si>
    <t>23</t>
  </si>
  <si>
    <t>722181231</t>
  </si>
  <si>
    <t>Ochrana vodovodního potrubí přilepenými termoizolačními trubicemi z PE tl do 15 mm DN do 22 mm</t>
  </si>
  <si>
    <t>-221901265</t>
  </si>
  <si>
    <t>24</t>
  </si>
  <si>
    <t>722181232</t>
  </si>
  <si>
    <t>Ochrana vodovod. potrubí přilepenými termoizol. trubicemi z PE tl do 25 mm DN do 45 mm</t>
  </si>
  <si>
    <t>561594906</t>
  </si>
  <si>
    <t>25</t>
  </si>
  <si>
    <t>722190401</t>
  </si>
  <si>
    <t>Vyvedení a upevnění výpustku do DN 25</t>
  </si>
  <si>
    <t>-785224523</t>
  </si>
  <si>
    <t>26</t>
  </si>
  <si>
    <t>722212440</t>
  </si>
  <si>
    <t>Orientační štítky na zeď</t>
  </si>
  <si>
    <t>soubor</t>
  </si>
  <si>
    <t>-1342609841</t>
  </si>
  <si>
    <t>27</t>
  </si>
  <si>
    <t>722220121</t>
  </si>
  <si>
    <t>Nástěnka pro baterii G 1/2 s jedním závitem</t>
  </si>
  <si>
    <t>pár</t>
  </si>
  <si>
    <t>378713625</t>
  </si>
  <si>
    <t>28</t>
  </si>
  <si>
    <t>722232045</t>
  </si>
  <si>
    <t>Kohout kulový přímý G 1 do 185°C vnitřní závit</t>
  </si>
  <si>
    <t>-581814603</t>
  </si>
  <si>
    <t>29</t>
  </si>
  <si>
    <t>722232045.1</t>
  </si>
  <si>
    <t>Vodoměr na studenou vodu Q3 2.5 m3/h. R 1/2". st.délka 110 mm</t>
  </si>
  <si>
    <t>1025887436</t>
  </si>
  <si>
    <t>30</t>
  </si>
  <si>
    <t>722232047</t>
  </si>
  <si>
    <t>Vodoměr na teplou vodu Q3 2.5 m3/h. R 1/2". st.délka 110 mm</t>
  </si>
  <si>
    <t>290875260</t>
  </si>
  <si>
    <t>31</t>
  </si>
  <si>
    <t>722290226</t>
  </si>
  <si>
    <t>Zkouška těsnosti vodovodního potrubí závitového do DN 50</t>
  </si>
  <si>
    <t>63831204</t>
  </si>
  <si>
    <t>32</t>
  </si>
  <si>
    <t>722290234</t>
  </si>
  <si>
    <t>Proplach a dezinfekce vodovodního potrubí do DN 80</t>
  </si>
  <si>
    <t>274269197</t>
  </si>
  <si>
    <t>33</t>
  </si>
  <si>
    <t>722290236</t>
  </si>
  <si>
    <t>Samoregulační kabel na teplou vodu</t>
  </si>
  <si>
    <t>-392698892</t>
  </si>
  <si>
    <t>34</t>
  </si>
  <si>
    <t>998722102</t>
  </si>
  <si>
    <t>Přesun hmot tonážní pro vnitřní vodovod v objektech v do 24 m</t>
  </si>
  <si>
    <t>2106395785</t>
  </si>
  <si>
    <t>725</t>
  </si>
  <si>
    <t>Zdravotechnika - zařizovací předměty</t>
  </si>
  <si>
    <t>35</t>
  </si>
  <si>
    <t>725110811</t>
  </si>
  <si>
    <t>Demontáž klozetů s nádrží</t>
  </si>
  <si>
    <t>-79031833</t>
  </si>
  <si>
    <t>36</t>
  </si>
  <si>
    <t>725110813</t>
  </si>
  <si>
    <t>Demontáž pisoárů</t>
  </si>
  <si>
    <t>-1554058156</t>
  </si>
  <si>
    <t>37</t>
  </si>
  <si>
    <t>725110821</t>
  </si>
  <si>
    <t>Demontáž umývadel a dřezů bez výtokových armatur</t>
  </si>
  <si>
    <t>1090800752</t>
  </si>
  <si>
    <t>38</t>
  </si>
  <si>
    <t>725112022</t>
  </si>
  <si>
    <t>Klozet keramický závěsný na nosné pvky s hlubokým splachováním odpad vodorovný</t>
  </si>
  <si>
    <t>1073239398</t>
  </si>
  <si>
    <t>39</t>
  </si>
  <si>
    <t>725112099</t>
  </si>
  <si>
    <t>Klozet keramický závěs. na nosné prvky prodlouž. pro imobilní, výška s prkénkem 460 mm</t>
  </si>
  <si>
    <t>-223530837</t>
  </si>
  <si>
    <t>40</t>
  </si>
  <si>
    <t>725121527</t>
  </si>
  <si>
    <t>Pisoárový záchodek automatický s integrovaným napájecím zdrojem</t>
  </si>
  <si>
    <t>476924749</t>
  </si>
  <si>
    <t>41</t>
  </si>
  <si>
    <t>725211602</t>
  </si>
  <si>
    <t>Umyvadlo keramické s otvorem připevněné na stěnu šrouby bílé bez krytu na sifon 550 mm</t>
  </si>
  <si>
    <t>-1006870493</t>
  </si>
  <si>
    <t>42</t>
  </si>
  <si>
    <t>725211681</t>
  </si>
  <si>
    <t>Umyvadlo keramické zdravotní s otvorem připevněné na stěnu šrouby bílé 600 mm</t>
  </si>
  <si>
    <t>-1876776302</t>
  </si>
  <si>
    <t>43</t>
  </si>
  <si>
    <t>725241212</t>
  </si>
  <si>
    <t>Vanička sprchová z litého polymermramoru čtvercová 800x800 mm</t>
  </si>
  <si>
    <t>351052668</t>
  </si>
  <si>
    <t>44</t>
  </si>
  <si>
    <t>725331199</t>
  </si>
  <si>
    <t>Výlevka závěsná bez výtokových armatur keramická se sklopnou plastovou mřížkou</t>
  </si>
  <si>
    <t>-687140571</t>
  </si>
  <si>
    <t>45</t>
  </si>
  <si>
    <t>725813111</t>
  </si>
  <si>
    <t>Ventil rohový bez připojovací trubičky nebo flexi hadičky G 1/2</t>
  </si>
  <si>
    <t>836090964</t>
  </si>
  <si>
    <t>46</t>
  </si>
  <si>
    <t>725820802</t>
  </si>
  <si>
    <t>Demontáž baterií stojánkových a nástěnných</t>
  </si>
  <si>
    <t>-72838366</t>
  </si>
  <si>
    <t>47</t>
  </si>
  <si>
    <t>725821326</t>
  </si>
  <si>
    <t>Baterie dřezové stojánkové pákové s otáčivým kulatým ústím a délkou ramínka 265 mm</t>
  </si>
  <si>
    <t>303511223</t>
  </si>
  <si>
    <t>48</t>
  </si>
  <si>
    <t>725822611</t>
  </si>
  <si>
    <t>Baterie umyvadlové stojánkové pákové bez výpusti</t>
  </si>
  <si>
    <t>1546418870</t>
  </si>
  <si>
    <t>49</t>
  </si>
  <si>
    <t>725822612</t>
  </si>
  <si>
    <t>Baterie umyvadlové stojánkové pákové s výpustí</t>
  </si>
  <si>
    <t>-1945033622</t>
  </si>
  <si>
    <t>50</t>
  </si>
  <si>
    <t>725841311</t>
  </si>
  <si>
    <t>Sprchová směšovací baterie určená pro montáž do SDK nebo zdi, doba výtoku 20-30 sec</t>
  </si>
  <si>
    <t>-1536303462</t>
  </si>
  <si>
    <t>51</t>
  </si>
  <si>
    <t>725841399</t>
  </si>
  <si>
    <t>Sprchová hlavice odolná proti vandalismu,aretace proti vytočení ze zdi výtoková tryska nezarůstá vodním kamenem</t>
  </si>
  <si>
    <t>311129036</t>
  </si>
  <si>
    <t>52</t>
  </si>
  <si>
    <t>725841495</t>
  </si>
  <si>
    <t>Dvířka nerezová revizní 300/300</t>
  </si>
  <si>
    <t>-243483725</t>
  </si>
  <si>
    <t>53</t>
  </si>
  <si>
    <t>998725102</t>
  </si>
  <si>
    <t>Přesun hmot tonážní pro zařizovací předměty v objektech v do 12 m</t>
  </si>
  <si>
    <t>1320099404</t>
  </si>
  <si>
    <t>726</t>
  </si>
  <si>
    <t>Zdravotechnika - předstěnové instalace</t>
  </si>
  <si>
    <t>54</t>
  </si>
  <si>
    <t>726131001</t>
  </si>
  <si>
    <t>Instalační předstěna - umyvadlo v 1120 mm se stojánkovou baterií do lehkých stěn s kovovou kcí</t>
  </si>
  <si>
    <t>1395101668</t>
  </si>
  <si>
    <t>55</t>
  </si>
  <si>
    <t>726131021</t>
  </si>
  <si>
    <t>Instalační předstěna - pisoár v 1300 mm do lehkých stěn s kovovou kcí</t>
  </si>
  <si>
    <t>1239627653</t>
  </si>
  <si>
    <t>56</t>
  </si>
  <si>
    <t>726131041</t>
  </si>
  <si>
    <t>Instalační předstěna - klozet závěsný v 1120 mm s ovládáním zepředu do leh. stěn s kovovou kcí</t>
  </si>
  <si>
    <t>-883653328</t>
  </si>
  <si>
    <t>57</t>
  </si>
  <si>
    <t>726131043</t>
  </si>
  <si>
    <t>Instalační předstěna - klozet závěsný v 1120 mm s ovlád.zepředu pro postižené do stěn s kov kcí</t>
  </si>
  <si>
    <t>856072050</t>
  </si>
  <si>
    <t>58</t>
  </si>
  <si>
    <t>726131098</t>
  </si>
  <si>
    <t>krycí deska - chrom + oddálené splach. pneumatické podomítkové tlač. ve výšce 900 mm</t>
  </si>
  <si>
    <t>-36040255</t>
  </si>
  <si>
    <t>59</t>
  </si>
  <si>
    <t>726131099</t>
  </si>
  <si>
    <t>Instalační předstěna - pro výlevku do stěn s kov kcí</t>
  </si>
  <si>
    <t>896547167</t>
  </si>
  <si>
    <t>60</t>
  </si>
  <si>
    <t>998726112</t>
  </si>
  <si>
    <t>Přesun hmot tonážní pro instalační prefabrikáty v objektech v do 12 m</t>
  </si>
  <si>
    <t>-1380669603</t>
  </si>
  <si>
    <t>D1.3.2 - Vzduchotechnika</t>
  </si>
  <si>
    <t>zař.č.1  - Šatny, um - zař.č.1  - Šatny, umývárny</t>
  </si>
  <si>
    <t>zař.č.2 - tělocvična - zař.č.2 - tělocvična</t>
  </si>
  <si>
    <t>zař.č.3 - ostatní - zař.č.3 - ostatní</t>
  </si>
  <si>
    <t>zař.č.1  - Šatny, um</t>
  </si>
  <si>
    <t>zař.č.1  - Šatny, umývárny</t>
  </si>
  <si>
    <t>1-1</t>
  </si>
  <si>
    <t>vzduchotechnická jednotka kompaktní stojaté provedení, akustický plášť 30mm, filtrace přívod, F7, filtrace odvod F5, deskový rekuperační výměník s obtokem, elektrický dohřívač 4,5kW, ventilátory přívodu a odvodu vzduchu V=710m3/hod., dpext=200Pa, EC motory, konstantní průtok vzduchu, vestavěný řidící systém vč. čidel, pohonů a ovladadače, vybavení Exoline a Modbus s komunikací přes RS-485 a vestavěný WEB serverem přes TCP/IP a BACnet/IP- , 4x pružná manžeta, 2x uzavírací klapka se servopohonem, modul. , časový spínač digitální, prokabelování příslušenství, zprovoznění jednotky, zaregulování, nastavení provozního režimu</t>
  </si>
  <si>
    <t>76348469</t>
  </si>
  <si>
    <t>1-A</t>
  </si>
  <si>
    <t>uzavírací klapka těsná DN250 se servopohonem k pozici 1-1, prokabelování jednotky se servopohonem</t>
  </si>
  <si>
    <t>257685158</t>
  </si>
  <si>
    <t>1-2</t>
  </si>
  <si>
    <t>protidešťová žaluzie 355x355, RAL</t>
  </si>
  <si>
    <t>338587714</t>
  </si>
  <si>
    <t>1-3</t>
  </si>
  <si>
    <t>tlumič hluku kruhový DN200/900</t>
  </si>
  <si>
    <t>1023900325</t>
  </si>
  <si>
    <t>1-4</t>
  </si>
  <si>
    <t>talířový ventil přívod DN125</t>
  </si>
  <si>
    <t>1512075046</t>
  </si>
  <si>
    <t>1-5</t>
  </si>
  <si>
    <t>talířový ventil odvod DN125</t>
  </si>
  <si>
    <t>-1732464026</t>
  </si>
  <si>
    <t>1-6</t>
  </si>
  <si>
    <t>talířový ventil odvod DN160</t>
  </si>
  <si>
    <t>-211681313</t>
  </si>
  <si>
    <t>1-7</t>
  </si>
  <si>
    <t>talířový ventil přívod DN160</t>
  </si>
  <si>
    <t>-44283810</t>
  </si>
  <si>
    <t>1-8</t>
  </si>
  <si>
    <t>stěnová mřížka uzavřená SMU-20 200x200</t>
  </si>
  <si>
    <t>-938803076</t>
  </si>
  <si>
    <t>7511001</t>
  </si>
  <si>
    <t>tepelná izolace kaučuková tl.25mm s povrchovou úpravou Al folií</t>
  </si>
  <si>
    <t>2063096784</t>
  </si>
  <si>
    <t>7511002</t>
  </si>
  <si>
    <t>vzduchotechnické potrubí z pozink.plechu SPIRO s pryžovým těsněním spojů, DN125-DN250/ 20% tvarovek</t>
  </si>
  <si>
    <t>bm</t>
  </si>
  <si>
    <t>1998362573</t>
  </si>
  <si>
    <t>7511003</t>
  </si>
  <si>
    <t>vzduchotechnické potrubí z pozink.plechu sk.I, vodotěsné dle ON120405/100% tvarovek</t>
  </si>
  <si>
    <t>-1328873643</t>
  </si>
  <si>
    <t>7511004</t>
  </si>
  <si>
    <t>spojovací, těsnící a montážní materiál</t>
  </si>
  <si>
    <t>kg</t>
  </si>
  <si>
    <t>1578919507</t>
  </si>
  <si>
    <t>zař.č.2 - tělocvična</t>
  </si>
  <si>
    <t>2-1</t>
  </si>
  <si>
    <t>vzduchotechnická jednotka kompaktní podstropní provedení, akustický plášť 50mm, filtrace přívod, F7, filtrace odvod F5, rotační rekuperační výměník s obtokem, elektrický dohřívač 9,9kW, ventilátory přívodu a odvodu vzduchu V=1800m3/hod., dpext=200Pa, EC motory, konstantní průtok vzduchu, vestavěný řidící systém vč. čidel, pohonů, ovladadač s kabelem 7m, čidla CO2 pro  ovládání 0-10V, vybavení Exoline a Modbus s komunikací přes RS-485 a vestavěný WEB serverem přes TCP/IP a BACnet/IP- , 4x pružná manžeta, 2x uzavírací klapka vč. servopohonu, modul. , časový spínač digitální, prokabelování příslušenství, zprovoznění jednotky, zaregulování, nastavení provozního režimu. Hlučnost - akustický výkon sání 65dB(A), přívod 78dB(A), odvod 65dB(A), výfuk 79dB(A) do okolí 59dB(A)</t>
  </si>
  <si>
    <t>1392144886</t>
  </si>
  <si>
    <t>2-2</t>
  </si>
  <si>
    <t>protidešťová žaluzie 600x500, RAL</t>
  </si>
  <si>
    <t>-1788263876</t>
  </si>
  <si>
    <t>2-3</t>
  </si>
  <si>
    <t>tlumič hluku buňkový 200x500x1000</t>
  </si>
  <si>
    <t>-2135497292</t>
  </si>
  <si>
    <t>2-4</t>
  </si>
  <si>
    <t>vyústka dvouřadá na kruhové potrubí 825x125 s regulací R1</t>
  </si>
  <si>
    <t>892202102</t>
  </si>
  <si>
    <t>2-5</t>
  </si>
  <si>
    <t>mřížka obdélníková na čtyřhrannou přírubu potrubí 600x500- z tahokovu</t>
  </si>
  <si>
    <t>-1760045554</t>
  </si>
  <si>
    <t>7512001</t>
  </si>
  <si>
    <t>-829559607</t>
  </si>
  <si>
    <t>7512002</t>
  </si>
  <si>
    <t>vzduchotechnické potrubí z pozink.plechu SPIRO s pryžovým těsněním spojů, DN315-DN400/ 10% tvarovek</t>
  </si>
  <si>
    <t>193375411</t>
  </si>
  <si>
    <t>7512003</t>
  </si>
  <si>
    <t>vzduchotechnické potrubí z pozink.plechu sk.I, těsné dle ON120405/40% tvarovek- přívodní a odsávací potrubí</t>
  </si>
  <si>
    <t>353565782</t>
  </si>
  <si>
    <t>7512004</t>
  </si>
  <si>
    <t>vzduchotechnické potrubí z pozink.plechu sk.I, vodotěsné dle ON120405/40% tvarovek- sací a výfukové potrubí</t>
  </si>
  <si>
    <t>238871589</t>
  </si>
  <si>
    <t>7512005</t>
  </si>
  <si>
    <t>1524844152</t>
  </si>
  <si>
    <t>zař.č.3 - ostatní</t>
  </si>
  <si>
    <t>7513001</t>
  </si>
  <si>
    <t>Doprava zařízení</t>
  </si>
  <si>
    <t>-687925375</t>
  </si>
  <si>
    <t>7513002</t>
  </si>
  <si>
    <t>Přesuny do výšek</t>
  </si>
  <si>
    <t>-285149659</t>
  </si>
  <si>
    <t>7513003</t>
  </si>
  <si>
    <t>Přesuny</t>
  </si>
  <si>
    <t>-1443648568</t>
  </si>
  <si>
    <t>7513004</t>
  </si>
  <si>
    <t>Příprava ke komplexnímu vyzkoušení, oživení a vyregulování zařízení</t>
  </si>
  <si>
    <t>hod</t>
  </si>
  <si>
    <t>1608898717</t>
  </si>
  <si>
    <t>7513005</t>
  </si>
  <si>
    <t>Vypracování protokolu o proměření a vyregulování</t>
  </si>
  <si>
    <t>-1365751407</t>
  </si>
  <si>
    <t>7513006</t>
  </si>
  <si>
    <t>Komplexní vyzkoušení zařízení</t>
  </si>
  <si>
    <t>1912109360</t>
  </si>
  <si>
    <t>7513007</t>
  </si>
  <si>
    <t>Zaškolení obsluhy</t>
  </si>
  <si>
    <t>-531563280</t>
  </si>
  <si>
    <t>7513008</t>
  </si>
  <si>
    <t>Vypracování provozních předpisů</t>
  </si>
  <si>
    <t>1285686538</t>
  </si>
  <si>
    <t>D1.3.3 - Vytápění</t>
  </si>
  <si>
    <t>D1 - DEMONTÁŽE</t>
  </si>
  <si>
    <t>D2 - TOPNÁ TĚLESA</t>
  </si>
  <si>
    <t>D3 - POTRUBÍ</t>
  </si>
  <si>
    <t>D4 - Montáž</t>
  </si>
  <si>
    <t>D5 - Stavební přípomoce, konstrukce a ostatní</t>
  </si>
  <si>
    <t>D6 - Zprovoznění, zkoušky, revize, hydraulická regulace, dokumentace</t>
  </si>
  <si>
    <t>D1</t>
  </si>
  <si>
    <t>DEMONTÁŽE</t>
  </si>
  <si>
    <t>7311001</t>
  </si>
  <si>
    <t>Demontáž deskového ocelového radiátoru TYP10, výška600mm, délka1400mm</t>
  </si>
  <si>
    <t>754342494</t>
  </si>
  <si>
    <t>7311002</t>
  </si>
  <si>
    <t>Demontáž registru LIKON 2prameny, délka 8000mm, včetně radiátorových armatur a potrubních přípojek DN15</t>
  </si>
  <si>
    <t>-1894468731</t>
  </si>
  <si>
    <t>7311003</t>
  </si>
  <si>
    <t>Demontáž ocelového potrubí DN10-DN25 bez izolace</t>
  </si>
  <si>
    <t>-1630805454</t>
  </si>
  <si>
    <t>7311004</t>
  </si>
  <si>
    <t>Demontáž nezaměřeného potrubí pod ostěním a v podhledech</t>
  </si>
  <si>
    <t>939774333</t>
  </si>
  <si>
    <t>7311005</t>
  </si>
  <si>
    <t>Odvoz demontovaných kovových odpadů do sběrny do 5km</t>
  </si>
  <si>
    <t>-683826403</t>
  </si>
  <si>
    <t>D2</t>
  </si>
  <si>
    <t>TOPNÁ TĚLESA</t>
  </si>
  <si>
    <t>7311006</t>
  </si>
  <si>
    <t>Radiátorová hlavice termostatická kapalinová</t>
  </si>
  <si>
    <t>-1632144875</t>
  </si>
  <si>
    <t>K 21/ 60/40</t>
  </si>
  <si>
    <t>Deskový, ocelový radiátor bez vestavěného ventilu, boční připojení, včetně stěnových konzol, typ K21, výška600mm, délka400mm</t>
  </si>
  <si>
    <t>-696641098</t>
  </si>
  <si>
    <t>K 21/ 60/60</t>
  </si>
  <si>
    <t>Deskový, ocelový radiátor bez vestavěného ventilu, boční připojení, včetně stěnových konzol, typ K21, výška600mm, délka600mm</t>
  </si>
  <si>
    <t>-104278137</t>
  </si>
  <si>
    <t>K 21/ 90/60</t>
  </si>
  <si>
    <t>Deskový, ocelový radiátor bez vestavěného ventilu, boční připojení, včetně stěnových konzol, typ K21, výška900mm, délka600mm</t>
  </si>
  <si>
    <t>561418486</t>
  </si>
  <si>
    <t>K 22/ 60/180</t>
  </si>
  <si>
    <t>Deskový, ocelový radiátor bez vestavěného ventilu, boční připojení, včetně stěnových konzol, typ K22, výška600mm, délka1800mm</t>
  </si>
  <si>
    <t>-755943064</t>
  </si>
  <si>
    <t>KALOR</t>
  </si>
  <si>
    <t>Repase stávajícího litinového článkového radiátoru KALOR 24č/500/160 (vyčištění, proplach, nátěr)</t>
  </si>
  <si>
    <t>673973441</t>
  </si>
  <si>
    <t>RŠ</t>
  </si>
  <si>
    <t>Radiátorové regulační šroubení 1/2"</t>
  </si>
  <si>
    <t>690285128</t>
  </si>
  <si>
    <t>VP</t>
  </si>
  <si>
    <t>Přímý radiátorový ventil 1/2“</t>
  </si>
  <si>
    <t>-598013195</t>
  </si>
  <si>
    <t>D3</t>
  </si>
  <si>
    <t>POTRUBÍ</t>
  </si>
  <si>
    <t>7311007</t>
  </si>
  <si>
    <t>Pomocné ocelové konstrukce</t>
  </si>
  <si>
    <t>-1418461492</t>
  </si>
  <si>
    <t>oprava DN15</t>
  </si>
  <si>
    <t>Oprava stávajícího potrubí 1/2“, nátěr(základ+2x), proplach</t>
  </si>
  <si>
    <t>1029977148</t>
  </si>
  <si>
    <t>OV</t>
  </si>
  <si>
    <t>Odvzdušnění automatické</t>
  </si>
  <si>
    <t>485626135</t>
  </si>
  <si>
    <t>pr. 15x1,2</t>
  </si>
  <si>
    <t>Ocelové potrubí svařované 1/2“ nebo spojovaná lisováním-pressfitinky pr.15x1.2mm bez tepelné izolace, nátěr(základ+2x), závěsy, tvarovky (délka bez prořezu)</t>
  </si>
  <si>
    <t>524132621</t>
  </si>
  <si>
    <t>pr. 18x1,2</t>
  </si>
  <si>
    <t>Ocelové potrubí svařované 1/2“ nebo spojovaná lisováním-pressfitinky pr.18x1.2mm bez tepelné izolace, nátěr(základ+2x), závěsy, tvarovky (délka bez prořezu)</t>
  </si>
  <si>
    <t>82190337</t>
  </si>
  <si>
    <t>pr. 22x1,2</t>
  </si>
  <si>
    <t>Ocelové potrubí svařované 3/4“ nebo spojovaná lisováním-pressfitinky pr.22x1.2mm bez tepelné izolace, nátěr(základ+2x), závěsy, tvarovky (délka bez prořezu)</t>
  </si>
  <si>
    <t>1728674835</t>
  </si>
  <si>
    <t>pr. 28x1,5</t>
  </si>
  <si>
    <t>Ocelové potrubí svařované 1“ nebo spojovaná lisováním-pressfitinky pr.28x1.5mm bez tepelné izolace, nátěr(základ+2x), závěsy, tvarovky (délka bez prořezu)</t>
  </si>
  <si>
    <t>893311129</t>
  </si>
  <si>
    <t>pr. 35x1,5</t>
  </si>
  <si>
    <t>Ocelové potrubí svařované 5/4“ nebo spojovaná lisováním-pressfitinky pr.35x1.5mm bez tepelné izolace, nátěr(základ+2x), závěsy, tvarovky (délka bez prořezu)</t>
  </si>
  <si>
    <t>-982229185</t>
  </si>
  <si>
    <t>VK</t>
  </si>
  <si>
    <t>Vypouštěcí kulový ventil DN15 (1/2")</t>
  </si>
  <si>
    <t>-971820733</t>
  </si>
  <si>
    <t>D4</t>
  </si>
  <si>
    <t>Montáž</t>
  </si>
  <si>
    <t>mont</t>
  </si>
  <si>
    <t>Montáž komponent vytápění a pomocný materiál (příruby, šroubení, fitinky, těsnění)</t>
  </si>
  <si>
    <t>379650730</t>
  </si>
  <si>
    <t>D5</t>
  </si>
  <si>
    <t>Stavební přípomoce, konstrukce a ostatní</t>
  </si>
  <si>
    <t>7311008</t>
  </si>
  <si>
    <t>Stavební přípomoce - prostupy pro rozvody ÚT, včetně jádrových vrtů betonovými konstrukcemi</t>
  </si>
  <si>
    <t>-550979721</t>
  </si>
  <si>
    <t>7311009</t>
  </si>
  <si>
    <t>Požární utěsnění prostupů potrubí stavebními konstrukcemi, které tvoří hranici mezi požárními úseky.</t>
  </si>
  <si>
    <t>-393414268</t>
  </si>
  <si>
    <t>7311010</t>
  </si>
  <si>
    <t>Pomocné pracovní lešení</t>
  </si>
  <si>
    <t>-2093840402</t>
  </si>
  <si>
    <t>7311011</t>
  </si>
  <si>
    <t>Dozdění prostupů potrubí konstrukcemi DN15 - DN25</t>
  </si>
  <si>
    <t>-1925010613</t>
  </si>
  <si>
    <t>D6</t>
  </si>
  <si>
    <t>Zprovoznění, zkoušky, revize, hydraulická regulace, dokumentace</t>
  </si>
  <si>
    <t>7311012</t>
  </si>
  <si>
    <t>Napouštění otopného systému vodou po montáži a propláchnutí systému</t>
  </si>
  <si>
    <t>1362765417</t>
  </si>
  <si>
    <t>7311013</t>
  </si>
  <si>
    <t>Tlaková zkouška dle ČSN 06 0610 (DN15 - DN100)</t>
  </si>
  <si>
    <t>1004609827</t>
  </si>
  <si>
    <t>7311014</t>
  </si>
  <si>
    <t>Zkouška zařízení provozní (topná a dilatační zkouška), včetně zaregulování systému</t>
  </si>
  <si>
    <t>-1569888522</t>
  </si>
  <si>
    <t>7311015</t>
  </si>
  <si>
    <t>Po tlakové zkoušce se systém vypustí, propláchne se, odkalí včetně vyčištění filtrů. Naplní se upravenou vodou a celý systém se odvzdušní</t>
  </si>
  <si>
    <t>1900686856</t>
  </si>
  <si>
    <t>7311016</t>
  </si>
  <si>
    <t>Tříkolové, hydraulické vyregulování systému, seřízení a měření průtoku jednotlivých větví se sepsáním protokolu o nastavení regulačních armatur</t>
  </si>
  <si>
    <t>h</t>
  </si>
  <si>
    <t>719236276</t>
  </si>
  <si>
    <t>7311017</t>
  </si>
  <si>
    <t>1985669109</t>
  </si>
  <si>
    <t>D1.3.4 - Elektroinstalace</t>
  </si>
  <si>
    <t>D1 - Svítidla včetně zdrojů, poplatku za recyklaci a montáže</t>
  </si>
  <si>
    <t xml:space="preserve">    D3 - Rozvaděč  (10kA)</t>
  </si>
  <si>
    <t xml:space="preserve">    D4 - Elektroinstalace slaboproud S.K. - materiál a montáže</t>
  </si>
  <si>
    <t xml:space="preserve">    D2.1 - Elektroinstalace - materiál a montáže</t>
  </si>
  <si>
    <t>Svítidla včetně zdrojů, poplatku za recyklaci a montáže</t>
  </si>
  <si>
    <t>7421001</t>
  </si>
  <si>
    <t>LED svítidlo s mikroprismatickým krytem do podhledu M600, zdroj 35W/840, 230W, IP40 pro celé svítidlo, výška svítidla 60mm</t>
  </si>
  <si>
    <t>-1761438728</t>
  </si>
  <si>
    <t>7421002</t>
  </si>
  <si>
    <t>LED svítidlo přisazené s lesklou mřížkou, zdroj 81W/840, 230V, IP20</t>
  </si>
  <si>
    <t>-348540201</t>
  </si>
  <si>
    <t>7421003</t>
  </si>
  <si>
    <t>LED průmyslové svítidlo přisazené, zdroj 23W/840, 230V, IP66</t>
  </si>
  <si>
    <t>-283736814</t>
  </si>
  <si>
    <t>7421004</t>
  </si>
  <si>
    <t>LED svítidlo přisazené s lesklou mřížkou, zdroj 40W/840, 230V, IP20, rozměr svítidla 1625/1084/57</t>
  </si>
  <si>
    <t>-866300207</t>
  </si>
  <si>
    <t>7421005</t>
  </si>
  <si>
    <t>LED svítidlo, downlight,interiérové kruhové přisazené, kryt z čirého tvrzeného bezpečnostního skla, zdroj 29W/840, 230V, IP44</t>
  </si>
  <si>
    <t>-152202929</t>
  </si>
  <si>
    <t>7421006</t>
  </si>
  <si>
    <t>LED svítidlo, downlight,interiérové kruhové přisazené, kryt z čirého tvrzeného bezpečnostního skla, zdroj 11W/840, 230V, IP44</t>
  </si>
  <si>
    <t>-1177539200</t>
  </si>
  <si>
    <t>7421007</t>
  </si>
  <si>
    <t>Plastové LED svítidlo s krytím IP 42 určené pro nouzové s autotestem při výpadku NN přisazené,  s difuzorem z opalizovaného polykarbonátu. Svítidlo s piktogramem se směrem úniku. Výbava autest. 80lm, 1W, 230V, doba dobíjení 12hod, doba autonomnosti 1hod.</t>
  </si>
  <si>
    <t>-71125072</t>
  </si>
  <si>
    <t>7421008</t>
  </si>
  <si>
    <t>Plastové LED svítidlo určené pro nouzové a orientační osvětlení s umístěním na strop z čirého polykarbonátu a krytím svítidla IP 41. Univerzální optika pro plošné osvětlení. Svítidlo svítící při výpadku. Výbava autest. 3W, 230V, doba dobíjení 12hod, doba autonomnosti 1hod.</t>
  </si>
  <si>
    <t>-1476191196</t>
  </si>
  <si>
    <t>7421009</t>
  </si>
  <si>
    <t>Přesun materiálu</t>
  </si>
  <si>
    <t>-1398633515</t>
  </si>
  <si>
    <t>Rozvaděč  (10kA)</t>
  </si>
  <si>
    <t>7423001</t>
  </si>
  <si>
    <t>Oceloplechová zapuštěná rozvodnice 600 x 1050 x 160 mm, včetně montážní desky s lištami a krycími panely. Světle šedá barva, krytí IP30/20. Dle standardů TUL musí být krycí maska kotvena klasickými šrouby a ne plastovými rychlouzávěry.</t>
  </si>
  <si>
    <t>1740787584</t>
  </si>
  <si>
    <t>7423002</t>
  </si>
  <si>
    <t>Hlavní vypínač na lištu třípólový 40A</t>
  </si>
  <si>
    <t>1371834984</t>
  </si>
  <si>
    <t>7423003</t>
  </si>
  <si>
    <t>Výkonný svodič přepětí s kombinací varistoru a uzavřeného plynového jiskřiště tříd B+C pro síť TN-C, maximální výbojový proud 60kA, bleskový impulsní proud 25kA.</t>
  </si>
  <si>
    <t>-448630081</t>
  </si>
  <si>
    <t>7423004</t>
  </si>
  <si>
    <t>Přímý digitální jednosazbový třífázový elektroměr dp 63A v provedení na lištu</t>
  </si>
  <si>
    <t>-1890147525</t>
  </si>
  <si>
    <t>7423005</t>
  </si>
  <si>
    <t>Jistič jednopólový B2/1</t>
  </si>
  <si>
    <t>1011353276</t>
  </si>
  <si>
    <t>7423006</t>
  </si>
  <si>
    <t>Jistič jednopólový B6/1</t>
  </si>
  <si>
    <t>1579851712</t>
  </si>
  <si>
    <t>7423007</t>
  </si>
  <si>
    <t>Jistič jednopólový B10/1</t>
  </si>
  <si>
    <t>-589998483</t>
  </si>
  <si>
    <t>7423008</t>
  </si>
  <si>
    <t>Jistič jednopólový + proudový chránič 10A/0,03A/B 10kA</t>
  </si>
  <si>
    <t>652709190</t>
  </si>
  <si>
    <t>7423009</t>
  </si>
  <si>
    <t>Jistič jednopólový B16/1</t>
  </si>
  <si>
    <t>1412004641</t>
  </si>
  <si>
    <t>7423010</t>
  </si>
  <si>
    <t>Jistič třípólový C16/3</t>
  </si>
  <si>
    <t>1217473266</t>
  </si>
  <si>
    <t>7423011</t>
  </si>
  <si>
    <t>Jistič třípólový C20/3</t>
  </si>
  <si>
    <t>-132842071</t>
  </si>
  <si>
    <t>7423012</t>
  </si>
  <si>
    <t>Proudový chránič 40A/4/0,03A</t>
  </si>
  <si>
    <t>27935213</t>
  </si>
  <si>
    <t>7423013</t>
  </si>
  <si>
    <t>Impulsní spínač 16A 230V 1P</t>
  </si>
  <si>
    <t>-1316477292</t>
  </si>
  <si>
    <t>7423014</t>
  </si>
  <si>
    <t>Lišta propojovací, 3pól/10mm2/1m</t>
  </si>
  <si>
    <t>1305011135</t>
  </si>
  <si>
    <t>7423015</t>
  </si>
  <si>
    <t>Řadová svorka 2 až 4 mm2</t>
  </si>
  <si>
    <t>-465779004</t>
  </si>
  <si>
    <t>7423016</t>
  </si>
  <si>
    <t>Řadová svorka 10 mm2</t>
  </si>
  <si>
    <t>1714961556</t>
  </si>
  <si>
    <t>7423017</t>
  </si>
  <si>
    <t>Přídavná nulová sběrna PA</t>
  </si>
  <si>
    <t>331772266</t>
  </si>
  <si>
    <t>7423018</t>
  </si>
  <si>
    <t>Popis přístrojů, svorek a okruhů</t>
  </si>
  <si>
    <t>-918689993</t>
  </si>
  <si>
    <t>7423019</t>
  </si>
  <si>
    <t>Drobný pomocný materiál</t>
  </si>
  <si>
    <t>1942899452</t>
  </si>
  <si>
    <t>7423020</t>
  </si>
  <si>
    <t>Protokol o kusové zkoušce a kompletnosti rozvaděče</t>
  </si>
  <si>
    <t>33932910</t>
  </si>
  <si>
    <t>7423021</t>
  </si>
  <si>
    <t>Výrobní štítek</t>
  </si>
  <si>
    <t>2060413255</t>
  </si>
  <si>
    <t>Elektroinstalace slaboproud S.K. - materiál a montáže</t>
  </si>
  <si>
    <t>7424001</t>
  </si>
  <si>
    <t>Kabel UTP cat. 5e. LSOH</t>
  </si>
  <si>
    <t>-796480794</t>
  </si>
  <si>
    <t>7424002</t>
  </si>
  <si>
    <t>Datová dvojzásuvka 2xRJ45, cat.5e</t>
  </si>
  <si>
    <t>-1891648942</t>
  </si>
  <si>
    <t>7424003</t>
  </si>
  <si>
    <t>Datová zásuvka RJ45, cat.5e</t>
  </si>
  <si>
    <t>320036211</t>
  </si>
  <si>
    <t>7424004</t>
  </si>
  <si>
    <t>Popis zásuvek</t>
  </si>
  <si>
    <t>1819880723</t>
  </si>
  <si>
    <t>7424005</t>
  </si>
  <si>
    <t>Přístrojová instalační krabice plastová, universální (montáž do dutých stěn i pod omítku) pr. 68 mm</t>
  </si>
  <si>
    <t>-341619704</t>
  </si>
  <si>
    <t>7424006</t>
  </si>
  <si>
    <t>Krabice přístrojová lištová typ dle použité řady koncových prvků</t>
  </si>
  <si>
    <t>-1377190140</t>
  </si>
  <si>
    <t>7424007</t>
  </si>
  <si>
    <t>Ohebná elektroinstalační trubka se střední mechanickou odolností 16/10,7</t>
  </si>
  <si>
    <t>-1494478349</t>
  </si>
  <si>
    <t>7424008</t>
  </si>
  <si>
    <t>Elektroinstalační lišta 40x20</t>
  </si>
  <si>
    <t>1093478309</t>
  </si>
  <si>
    <t>7424009</t>
  </si>
  <si>
    <t>Izolační páska</t>
  </si>
  <si>
    <t>823932346</t>
  </si>
  <si>
    <t>7424010</t>
  </si>
  <si>
    <t>Stahovací pásek 2,6mm/200</t>
  </si>
  <si>
    <t>950185708</t>
  </si>
  <si>
    <t>7424011</t>
  </si>
  <si>
    <t>Hmoždinka HM8 + vrut</t>
  </si>
  <si>
    <t>746166666</t>
  </si>
  <si>
    <t>7424012</t>
  </si>
  <si>
    <t>Průraz cihelnou zdí 300-500mm. Včetně úklidu a likvidace sutě.</t>
  </si>
  <si>
    <t>2145879724</t>
  </si>
  <si>
    <t>7424013</t>
  </si>
  <si>
    <t>Průraz stropní konstrukcí hloubka 300-400x150x30mm. Včetně úklidu a likvidace  sutě.</t>
  </si>
  <si>
    <t>158867223</t>
  </si>
  <si>
    <t>7424014</t>
  </si>
  <si>
    <t>Protipožární prostup E60 ve stavební konstrukci s atestem</t>
  </si>
  <si>
    <t>1697779468</t>
  </si>
  <si>
    <t>7424015</t>
  </si>
  <si>
    <t>Demontáž stávajících nefunkčních rozvodů a ekologická likvidace. Včetně stavebních přípomocí a začištění.</t>
  </si>
  <si>
    <t>-587878196</t>
  </si>
  <si>
    <t>7424016</t>
  </si>
  <si>
    <t>Spolupráce se správcem sítě při realizaci stavby</t>
  </si>
  <si>
    <t>1685097019</t>
  </si>
  <si>
    <t>7424017</t>
  </si>
  <si>
    <t>Certifikační měření kabeláže</t>
  </si>
  <si>
    <t>487358359</t>
  </si>
  <si>
    <t>7424018</t>
  </si>
  <si>
    <t>Výchozí revize</t>
  </si>
  <si>
    <t>708984706</t>
  </si>
  <si>
    <t>7424019</t>
  </si>
  <si>
    <t>Proškolení uživatele</t>
  </si>
  <si>
    <t>-1529775625</t>
  </si>
  <si>
    <t>7424021</t>
  </si>
  <si>
    <t>-829193935</t>
  </si>
  <si>
    <t>7424022</t>
  </si>
  <si>
    <t>-1487219907</t>
  </si>
  <si>
    <t>7424023</t>
  </si>
  <si>
    <t>Stavební přípomoci</t>
  </si>
  <si>
    <t>1535725125</t>
  </si>
  <si>
    <t>7424024</t>
  </si>
  <si>
    <t>Likvidace odpadu</t>
  </si>
  <si>
    <t>912588910</t>
  </si>
  <si>
    <t>D2.1</t>
  </si>
  <si>
    <t>Elektroinstalace - materiál a montáže</t>
  </si>
  <si>
    <t>7422001</t>
  </si>
  <si>
    <t>Přístrojová instalační krabice plastová, universální (montáž do dutých stěn i pod omítku)</t>
  </si>
  <si>
    <t>-630273257</t>
  </si>
  <si>
    <t>7422002</t>
  </si>
  <si>
    <t>Rozvodná instalační krabice plastová, samozhášivá, pr. 68 mm, universální (montáž do dutých stěn i pod omítku), pro svorkování a odbočování kabelů typu CYKY, se svorkovnicí a víčkem.</t>
  </si>
  <si>
    <t>1028117983</t>
  </si>
  <si>
    <t>7422003</t>
  </si>
  <si>
    <t>-1234762716</t>
  </si>
  <si>
    <t>7422004</t>
  </si>
  <si>
    <t>Krabice rozvodná lištová s víčkem a svorkovnicí</t>
  </si>
  <si>
    <t>1944637236</t>
  </si>
  <si>
    <t>7422005</t>
  </si>
  <si>
    <t>Rozvodná krabice nástěná IP54 pro svorkování a odbočování kabelů typu CYKY, se svorkovnicí a průchodkami.</t>
  </si>
  <si>
    <t>-364393035</t>
  </si>
  <si>
    <t>7422006</t>
  </si>
  <si>
    <t>Krabice KT 250 na omítku se svorkovnicí a s víčkem.</t>
  </si>
  <si>
    <t>2105410093</t>
  </si>
  <si>
    <t>7422007</t>
  </si>
  <si>
    <t>Spínač jednopólový v provedení pod omítku, 10A/230V, barva bílá, plastové provedení, samozhášivé, zapojení 1, krytí IP20</t>
  </si>
  <si>
    <t>-370564242</t>
  </si>
  <si>
    <t>61</t>
  </si>
  <si>
    <t>7422008</t>
  </si>
  <si>
    <t>Spínač sériový v provedení pod omítku, 10A/230V, barva bílá, plastové provedení, samozhášivé, zapojení 5, krytí IP20</t>
  </si>
  <si>
    <t>1257660701</t>
  </si>
  <si>
    <t>62</t>
  </si>
  <si>
    <t>7422009</t>
  </si>
  <si>
    <t>Spínač střídavý v provedení pod omítku, 10A/230V, barva bílá, plastové provedení, samozhášivé, zapojení 6, krytí IP20</t>
  </si>
  <si>
    <t>1129091209</t>
  </si>
  <si>
    <t>63</t>
  </si>
  <si>
    <t>7422010</t>
  </si>
  <si>
    <t>Tlačítko zapínací jednofázové v provedení pod omítku, 10A/230V, barva bílá, plastové provedení, samozhášivé, krytí IP20</t>
  </si>
  <si>
    <t>-1561859983</t>
  </si>
  <si>
    <t>64</t>
  </si>
  <si>
    <t>7422011</t>
  </si>
  <si>
    <t>Infrapasivní automatiký spínač 180 stupňů IP44</t>
  </si>
  <si>
    <t>-194121526</t>
  </si>
  <si>
    <t>65</t>
  </si>
  <si>
    <t>7422012</t>
  </si>
  <si>
    <t>Infrapasivní automatiký spínač 360 stupňů IP44</t>
  </si>
  <si>
    <t>-1839848961</t>
  </si>
  <si>
    <t>66</t>
  </si>
  <si>
    <t>7422013</t>
  </si>
  <si>
    <t>Tlačítko signální tahové, krytí IP20, systém signalizace pro wc imobilní</t>
  </si>
  <si>
    <t>42576008</t>
  </si>
  <si>
    <t>67</t>
  </si>
  <si>
    <t>7422014</t>
  </si>
  <si>
    <t>Tlačítko prosvětlené, krytí IP20, systém signalizace pro wc imobilní</t>
  </si>
  <si>
    <t>1041767543</t>
  </si>
  <si>
    <t>68</t>
  </si>
  <si>
    <t>7422015</t>
  </si>
  <si>
    <t>Napájecí zdroj pro signalizační moduly, systém signalizace pro wc imobilní</t>
  </si>
  <si>
    <t>-882053770</t>
  </si>
  <si>
    <t>69</t>
  </si>
  <si>
    <t>7422016</t>
  </si>
  <si>
    <t>Akustický a světelný alarm, systém signalizace pro wc imobilní</t>
  </si>
  <si>
    <t>-200914212</t>
  </si>
  <si>
    <t>70</t>
  </si>
  <si>
    <t>7422017</t>
  </si>
  <si>
    <t>Zásuvka jednonásobná jednofázová s ochranným kolíkem a s přepěťovou ochranou D v provedení pod omítku, 16A/230V, barva bílá, IP 40</t>
  </si>
  <si>
    <t>71800379</t>
  </si>
  <si>
    <t>71</t>
  </si>
  <si>
    <t>7422018</t>
  </si>
  <si>
    <t>Zásuvka jednonásobná jednofázová s ochranným kolíkem v provedení pod omítku, 16A/230V, barva bílá, plastové  krytí IP 40</t>
  </si>
  <si>
    <t>365279583</t>
  </si>
  <si>
    <t>72</t>
  </si>
  <si>
    <t>7422019</t>
  </si>
  <si>
    <t>Popis zásuvek dle standardu TUL</t>
  </si>
  <si>
    <t>-766830796</t>
  </si>
  <si>
    <t>73</t>
  </si>
  <si>
    <t>7422020</t>
  </si>
  <si>
    <t>Kabel CYKY 2Ax1,5</t>
  </si>
  <si>
    <t>1573235841</t>
  </si>
  <si>
    <t>74</t>
  </si>
  <si>
    <t>7422021</t>
  </si>
  <si>
    <t>Kabel CYKY 3Ax1,5</t>
  </si>
  <si>
    <t>2022797279</t>
  </si>
  <si>
    <t>75</t>
  </si>
  <si>
    <t>7422022</t>
  </si>
  <si>
    <t>Kabel CYKY 3Cx1,5</t>
  </si>
  <si>
    <t>-393608091</t>
  </si>
  <si>
    <t>76</t>
  </si>
  <si>
    <t>7422023</t>
  </si>
  <si>
    <t>Kabel CYKY 3Cx2,5</t>
  </si>
  <si>
    <t>224813784</t>
  </si>
  <si>
    <t>77</t>
  </si>
  <si>
    <t>7422024</t>
  </si>
  <si>
    <t>Kabel CYKY 5Cx1,5</t>
  </si>
  <si>
    <t>-1663027350</t>
  </si>
  <si>
    <t>78</t>
  </si>
  <si>
    <t>7422025</t>
  </si>
  <si>
    <t>Kabel CYKY 5Cx2,5</t>
  </si>
  <si>
    <t>859452223</t>
  </si>
  <si>
    <t>79</t>
  </si>
  <si>
    <t>7422026</t>
  </si>
  <si>
    <t>Kabel CYKY 5Cx4</t>
  </si>
  <si>
    <t>556190731</t>
  </si>
  <si>
    <t>80</t>
  </si>
  <si>
    <t>7422027</t>
  </si>
  <si>
    <t>Kabel CYKY 4Bx10</t>
  </si>
  <si>
    <t>1203538816</t>
  </si>
  <si>
    <t>81</t>
  </si>
  <si>
    <t>7422028</t>
  </si>
  <si>
    <t>Kabel JYTY 7x1</t>
  </si>
  <si>
    <t>-1324220657</t>
  </si>
  <si>
    <t>82</t>
  </si>
  <si>
    <t>7422029</t>
  </si>
  <si>
    <t>Vodič CY6  zelenožlutý</t>
  </si>
  <si>
    <t>-234421768</t>
  </si>
  <si>
    <t>83</t>
  </si>
  <si>
    <t>7422030</t>
  </si>
  <si>
    <t>-627916162</t>
  </si>
  <si>
    <t>84</t>
  </si>
  <si>
    <t>7422031</t>
  </si>
  <si>
    <t>Příchytky samozhášivé provedení, pro použití v mezistropech s hmoždinkou a šroubem max. pro 8 kabelů 3x2,5mm2</t>
  </si>
  <si>
    <t>1937576311</t>
  </si>
  <si>
    <t>85</t>
  </si>
  <si>
    <t>7422032</t>
  </si>
  <si>
    <t>Plastový parapetní zásuvkový žlab 110/70 dvoukomorový se stínícím profilem. Žlab včetně tvarových a koncových prvků.</t>
  </si>
  <si>
    <t>-2003054766</t>
  </si>
  <si>
    <t>86</t>
  </si>
  <si>
    <t>7422033</t>
  </si>
  <si>
    <t>Bílá vkládací lišta hranatá bezhalogenová 40x20</t>
  </si>
  <si>
    <t>-1874459772</t>
  </si>
  <si>
    <t>87</t>
  </si>
  <si>
    <t>7422034</t>
  </si>
  <si>
    <t>1770646883</t>
  </si>
  <si>
    <t>88</t>
  </si>
  <si>
    <t>7422035</t>
  </si>
  <si>
    <t>Elektroinstalační lišta 20x20</t>
  </si>
  <si>
    <t>417294639</t>
  </si>
  <si>
    <t>89</t>
  </si>
  <si>
    <t>7422036</t>
  </si>
  <si>
    <t>Sádra elektroinstalační</t>
  </si>
  <si>
    <t>kq</t>
  </si>
  <si>
    <t>-582033914</t>
  </si>
  <si>
    <t>90</t>
  </si>
  <si>
    <t>7422037</t>
  </si>
  <si>
    <t>767806087</t>
  </si>
  <si>
    <t>91</t>
  </si>
  <si>
    <t>7422038</t>
  </si>
  <si>
    <t>Smršťovací bužírka 20mm sada 10ks</t>
  </si>
  <si>
    <t>1630447380</t>
  </si>
  <si>
    <t>92</t>
  </si>
  <si>
    <t>7422039</t>
  </si>
  <si>
    <t>-872217895</t>
  </si>
  <si>
    <t>93</t>
  </si>
  <si>
    <t>7422040</t>
  </si>
  <si>
    <t>Svorka na spojování vodičů 2x1-2,5</t>
  </si>
  <si>
    <t>2127019109</t>
  </si>
  <si>
    <t>94</t>
  </si>
  <si>
    <t>7422041</t>
  </si>
  <si>
    <t>Svorka na spojování vodičů 3x1-2,5</t>
  </si>
  <si>
    <t>300620385</t>
  </si>
  <si>
    <t>95</t>
  </si>
  <si>
    <t>7422042</t>
  </si>
  <si>
    <t>1375704624</t>
  </si>
  <si>
    <t>96</t>
  </si>
  <si>
    <t>7422043</t>
  </si>
  <si>
    <t>Vyvrtání otvoru do stěny, pro rozvodnou nebo přístrojovou krabici  pr.68mm včetně úklidu a likvidace  sutě</t>
  </si>
  <si>
    <t>646913018</t>
  </si>
  <si>
    <t>97</t>
  </si>
  <si>
    <t>7422044</t>
  </si>
  <si>
    <t>-268409365</t>
  </si>
  <si>
    <t>98</t>
  </si>
  <si>
    <t>7422045</t>
  </si>
  <si>
    <t>1783218061</t>
  </si>
  <si>
    <t>99</t>
  </si>
  <si>
    <t>7422046</t>
  </si>
  <si>
    <t>Připojení VZT</t>
  </si>
  <si>
    <t>1559367430</t>
  </si>
  <si>
    <t>100</t>
  </si>
  <si>
    <t>7422047</t>
  </si>
  <si>
    <t>Ukončení drátu do 6mm2</t>
  </si>
  <si>
    <t>-2121867237</t>
  </si>
  <si>
    <t>101</t>
  </si>
  <si>
    <t>7422048</t>
  </si>
  <si>
    <t>Ukončení kabelu do 2x4mm2</t>
  </si>
  <si>
    <t>-256314900</t>
  </si>
  <si>
    <t>102</t>
  </si>
  <si>
    <t>7422049</t>
  </si>
  <si>
    <t>Ukončení kabelu do 3x4mm2</t>
  </si>
  <si>
    <t>-1515252786</t>
  </si>
  <si>
    <t>103</t>
  </si>
  <si>
    <t>7422050</t>
  </si>
  <si>
    <t>Ukončení kabelu do 5x4mm2</t>
  </si>
  <si>
    <t>-910710779</t>
  </si>
  <si>
    <t>104</t>
  </si>
  <si>
    <t>7422051</t>
  </si>
  <si>
    <t>Ukončení kabelu do 4x6mm2</t>
  </si>
  <si>
    <t>-770472251</t>
  </si>
  <si>
    <t>105</t>
  </si>
  <si>
    <t>7422052</t>
  </si>
  <si>
    <t>Montáž rozvodnice do 50kg</t>
  </si>
  <si>
    <t>1152872760</t>
  </si>
  <si>
    <t>106</t>
  </si>
  <si>
    <t>7422053</t>
  </si>
  <si>
    <t>Demontáž a likvidace stávajících rozvodů</t>
  </si>
  <si>
    <t>1645760635</t>
  </si>
  <si>
    <t>107</t>
  </si>
  <si>
    <t>7422054</t>
  </si>
  <si>
    <t>1561330555</t>
  </si>
  <si>
    <t>108</t>
  </si>
  <si>
    <t>7422055</t>
  </si>
  <si>
    <t>1458282124</t>
  </si>
  <si>
    <t>109</t>
  </si>
  <si>
    <t>7422056</t>
  </si>
  <si>
    <t>Dílčí revize el. zařízení</t>
  </si>
  <si>
    <t>2130608524</t>
  </si>
  <si>
    <t>110</t>
  </si>
  <si>
    <t>7422057</t>
  </si>
  <si>
    <t>Zkouška a prohlídka rozvodných zařízení</t>
  </si>
  <si>
    <t>-1261120595</t>
  </si>
  <si>
    <t>111</t>
  </si>
  <si>
    <t>7422059</t>
  </si>
  <si>
    <t>Proškolení obsluhy</t>
  </si>
  <si>
    <t>789855475</t>
  </si>
  <si>
    <t>112</t>
  </si>
  <si>
    <t>7422060</t>
  </si>
  <si>
    <t>-892369890</t>
  </si>
  <si>
    <t>itstrop140</t>
  </si>
  <si>
    <t>38,65</t>
  </si>
  <si>
    <t>keramdlazba</t>
  </si>
  <si>
    <t>4,15</t>
  </si>
  <si>
    <t>keramdlestava</t>
  </si>
  <si>
    <t>3,64</t>
  </si>
  <si>
    <t>keramobkladnovy</t>
  </si>
  <si>
    <t>44,441</t>
  </si>
  <si>
    <t>malba</t>
  </si>
  <si>
    <t>337,736</t>
  </si>
  <si>
    <t>naterzamecnik</t>
  </si>
  <si>
    <t>2,37</t>
  </si>
  <si>
    <t>skladp03</t>
  </si>
  <si>
    <t>104,65</t>
  </si>
  <si>
    <t>sklp01</t>
  </si>
  <si>
    <t>33,44</t>
  </si>
  <si>
    <t>sklp02</t>
  </si>
  <si>
    <t>4,79</t>
  </si>
  <si>
    <t>D1.1.zpin - Architektonicko stavební řešení</t>
  </si>
  <si>
    <t>sklp04</t>
  </si>
  <si>
    <t>131,68</t>
  </si>
  <si>
    <t>sklp05</t>
  </si>
  <si>
    <t>sklp06</t>
  </si>
  <si>
    <t>11,22</t>
  </si>
  <si>
    <t>tiosteni100</t>
  </si>
  <si>
    <t>8,55</t>
  </si>
  <si>
    <t>tisteny140</t>
  </si>
  <si>
    <t>68,797</t>
  </si>
  <si>
    <t xml:space="preserve">    1 - Zemní práce</t>
  </si>
  <si>
    <t xml:space="preserve">    711 - Izolace proti vodě, vlhkosti a plynům</t>
  </si>
  <si>
    <t xml:space="preserve">    713 - Izolace tepelné</t>
  </si>
  <si>
    <t xml:space="preserve">    751 - Vzduchotechnika</t>
  </si>
  <si>
    <t xml:space="preserve">    763 - Konstrukce suché výstavby</t>
  </si>
  <si>
    <t xml:space="preserve">    766 - Konstrukce truhlářské vč. přesunu hmot</t>
  </si>
  <si>
    <t xml:space="preserve">    766.2 - Výplně vnitřních otvorů vč. přesunu hmot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</si>
  <si>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</si>
  <si>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</si>
  <si>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</si>
  <si>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777 - Podlahy lité vč. přesunu hmot</t>
  </si>
  <si>
    <t xml:space="preserve">    781 - Dokončovací práce - obklady</t>
  </si>
  <si>
    <t xml:space="preserve">    784 - Dokončovací práce - malby a tapety</t>
  </si>
  <si>
    <t>Zemní práce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</si>
  <si>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</si>
  <si>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</si>
  <si>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404984034</t>
  </si>
  <si>
    <t>zasyp kanálu</t>
  </si>
  <si>
    <t>7,665*0,36*0,45*2</t>
  </si>
  <si>
    <t>58154413</t>
  </si>
  <si>
    <t>písek křemičitý sušený pytlovaný frakce 0,06/0,31</t>
  </si>
  <si>
    <t>2074588064</t>
  </si>
  <si>
    <t>7,665*0,36*0,45*2*1,8</t>
  </si>
  <si>
    <t>310237241</t>
  </si>
  <si>
    <t>Zazdívka otvorů ve zdivu nadzákladovém cihlami pálenými plochy přes 0,09 m2 do 0,25 m2, ve zdi tl. do 300 mm</t>
  </si>
  <si>
    <t>189004697</t>
  </si>
  <si>
    <t>VZ10</t>
  </si>
  <si>
    <t>1,0</t>
  </si>
  <si>
    <t>310239211</t>
  </si>
  <si>
    <t>Zazdívka otvorů ve zdivu nadzákladovém cihlami pálenými plochy přes 1 m2 do 4 m2 na maltu vápenocementovou</t>
  </si>
  <si>
    <t>-2106516487</t>
  </si>
  <si>
    <t>mč 106</t>
  </si>
  <si>
    <t>1,57*2,14*0,25</t>
  </si>
  <si>
    <t>odpočet niky</t>
  </si>
  <si>
    <t>-0,6*0,12*0,2</t>
  </si>
  <si>
    <t>317234410</t>
  </si>
  <si>
    <t>Vyzdívka mezi nosníky cihlami pálenými na maltu cementovou</t>
  </si>
  <si>
    <t>-614035991</t>
  </si>
  <si>
    <t>1,59*0,16*0,12*4</t>
  </si>
  <si>
    <t>317944321</t>
  </si>
  <si>
    <t>Válcované nosníky dodatečně osazované do připravených otvorů bez zazdění hlav do č. 12</t>
  </si>
  <si>
    <t>803959433</t>
  </si>
  <si>
    <t>N01</t>
  </si>
  <si>
    <t>179,4*0,001</t>
  </si>
  <si>
    <t>340239212</t>
  </si>
  <si>
    <t>Zazdívka otvorů v příčkách nebo stěnách cihlami plnými pálenými plochy přes 1 m2 do 4 m2, tloušťky přes 100 mm</t>
  </si>
  <si>
    <t>2008958559</t>
  </si>
  <si>
    <t>Mč 201</t>
  </si>
  <si>
    <t>0,565*2,1</t>
  </si>
  <si>
    <t>1,37*2,0</t>
  </si>
  <si>
    <t>mč 102</t>
  </si>
  <si>
    <t>1,63*2,14</t>
  </si>
  <si>
    <t>-0,9*1,97</t>
  </si>
  <si>
    <t>342291131</t>
  </si>
  <si>
    <t>Ukotvení příček plochými kotvami, do konstrukce betonové</t>
  </si>
  <si>
    <t>-1077558658</t>
  </si>
  <si>
    <t>mezipatro</t>
  </si>
  <si>
    <t>2,1*1</t>
  </si>
  <si>
    <t>2,0*6</t>
  </si>
  <si>
    <t>346244381</t>
  </si>
  <si>
    <t>Plentování ocelových válcovaných nosníků jednostranné cihlami na maltu, výška stojiny do 200 mm</t>
  </si>
  <si>
    <t>1296021065</t>
  </si>
  <si>
    <t>1,59*(0,12*2)</t>
  </si>
  <si>
    <t>611142001</t>
  </si>
  <si>
    <t>Potažení vnitřních ploch pletivem v ploše nebo pruzích, na plném podkladu sklovláknitým vtlačením do tmelu stropů</t>
  </si>
  <si>
    <t>456219860</t>
  </si>
  <si>
    <t>611315121</t>
  </si>
  <si>
    <t>Vápenná omítka rýh štuková ve stropech, šířky rýhy do 150 mm</t>
  </si>
  <si>
    <t>-2029970694</t>
  </si>
  <si>
    <t>(2,96+0,955+3,37)*0,15</t>
  </si>
  <si>
    <t>4,46*0,15</t>
  </si>
  <si>
    <t>611999.100</t>
  </si>
  <si>
    <t>Začištění prostupů stěnou a stropem specialistů do pr. 250mm</t>
  </si>
  <si>
    <t>-1521130331</t>
  </si>
  <si>
    <t>vz2</t>
  </si>
  <si>
    <t>vz3</t>
  </si>
  <si>
    <t>vz5</t>
  </si>
  <si>
    <t>zt1</t>
  </si>
  <si>
    <t>zt2</t>
  </si>
  <si>
    <t>zt3</t>
  </si>
  <si>
    <t>612142001</t>
  </si>
  <si>
    <t>Potažení vnitřních ploch pletivem v ploše nebo pruzích, na plném podkladu sklovláknitým vtlačením do tmelu stěn</t>
  </si>
  <si>
    <t>1044204314</t>
  </si>
  <si>
    <t>612315121</t>
  </si>
  <si>
    <t>Vápenná omítka rýh štuková ve stěnách, šířky rýhy do 150 mm</t>
  </si>
  <si>
    <t>-1896389612</t>
  </si>
  <si>
    <t>2,68*0,15*5</t>
  </si>
  <si>
    <t>61232114.10</t>
  </si>
  <si>
    <t>Vápenocementová omítka štuková dvouvrstvá vnitřních stěn nanášená ručně vč. podomítkových lišt</t>
  </si>
  <si>
    <t>-731251022</t>
  </si>
  <si>
    <t>mč 201</t>
  </si>
  <si>
    <t>0,565*2,1*2</t>
  </si>
  <si>
    <t>mč 203 - větrací otvory</t>
  </si>
  <si>
    <t>0,05*4</t>
  </si>
  <si>
    <t>mč104</t>
  </si>
  <si>
    <t>1,63*2,14*2</t>
  </si>
  <si>
    <t>-0,9*1,97*2</t>
  </si>
  <si>
    <t>1,37*2,0*2</t>
  </si>
  <si>
    <t>1,57*2,14*2</t>
  </si>
  <si>
    <t>mč 107</t>
  </si>
  <si>
    <t>ostění</t>
  </si>
  <si>
    <t>(1,2+2,15*2)*0,15</t>
  </si>
  <si>
    <t>po odstraněném obkladu</t>
  </si>
  <si>
    <t>(0,915+2,51)*2,0</t>
  </si>
  <si>
    <t>13,6*0,5</t>
  </si>
  <si>
    <t>(1,215+1,08)*2,0</t>
  </si>
  <si>
    <t>1,75*2,08</t>
  </si>
  <si>
    <t>3,075*0,15</t>
  </si>
  <si>
    <t>odpočet neivestiční</t>
  </si>
  <si>
    <t>-3,85*2,0</t>
  </si>
  <si>
    <t>0,45*0,45*1</t>
  </si>
  <si>
    <t>začištění protupu</t>
  </si>
  <si>
    <t>Vz11</t>
  </si>
  <si>
    <t>(0,65+0,55)*2*0,3+0,5</t>
  </si>
  <si>
    <t>612521011</t>
  </si>
  <si>
    <t>Omítka tenkovrstvá silikátová vnitřních ploch probarvená, včetně penetrace podkladu zrnitá, tloušťky 1,5 mm svislých konstrukcí stěn v podlaží i na schodišti</t>
  </si>
  <si>
    <t>-1921473873</t>
  </si>
  <si>
    <t>pouze k podhledu v mč 104</t>
  </si>
  <si>
    <t>stěny</t>
  </si>
  <si>
    <t>38,65*1,1</t>
  </si>
  <si>
    <t>615142012</t>
  </si>
  <si>
    <t>Potažení vnitřních ploch pletivem v ploše nebo pruzích, na plném podkladu rabicovým provizorním přichycením nosníků</t>
  </si>
  <si>
    <t>-818607160</t>
  </si>
  <si>
    <t>1,59*(0,12*2+0,335)</t>
  </si>
  <si>
    <t>1,59*(0,12*2+0,335+0,3)</t>
  </si>
  <si>
    <t>619991011</t>
  </si>
  <si>
    <t>Zakrytí vnitřních ploch před znečištěním včetně pozdějšího odkrytí konstrukcí a prvků obalením fólií a přelepením páskou</t>
  </si>
  <si>
    <t>1529201439</t>
  </si>
  <si>
    <t>13,4*2,5*2</t>
  </si>
  <si>
    <t>3,3*3,5</t>
  </si>
  <si>
    <t>ostatní</t>
  </si>
  <si>
    <t>619996125</t>
  </si>
  <si>
    <t>Ochrana stavebních konstrukcí a samostatných prvků včetně pozdějšího odstranění obedněním svislých ploch</t>
  </si>
  <si>
    <t>-276787094</t>
  </si>
  <si>
    <t>3,45*2,6</t>
  </si>
  <si>
    <t>1,25*2,6</t>
  </si>
  <si>
    <t>631311135</t>
  </si>
  <si>
    <t>Mazanina z betonu prostého bez zvýšených nároků na prostředí tl. přes 120 do 240 mm tř. C 20/25</t>
  </si>
  <si>
    <t>1103980334</t>
  </si>
  <si>
    <t>7,665*0,36*0,15*2</t>
  </si>
  <si>
    <t>631312141</t>
  </si>
  <si>
    <t>Doplnění dosavadních mazanin prostým betonem s dodáním hmot, bez potěru, plochy jednotlivě rýh v dosavadních mazaninách</t>
  </si>
  <si>
    <t>-1585887143</t>
  </si>
  <si>
    <t>ZT4</t>
  </si>
  <si>
    <t>0,17*0,12*2</t>
  </si>
  <si>
    <t>(3,34+0,955)*0,1*0,05</t>
  </si>
  <si>
    <t>4,46*0,1*0,05</t>
  </si>
  <si>
    <t xml:space="preserve">sprchová vyzdívka </t>
  </si>
  <si>
    <t>mč 106s</t>
  </si>
  <si>
    <t>1,06*0,1*0,05</t>
  </si>
  <si>
    <t>1,2*0,3*0,05</t>
  </si>
  <si>
    <t>1,8*0,1*0,05</t>
  </si>
  <si>
    <t>1,165*0,15*0,05</t>
  </si>
  <si>
    <t>1,2*0,335*0,05*2</t>
  </si>
  <si>
    <t>prah do nářaďovny</t>
  </si>
  <si>
    <t>0,24*0,025*2</t>
  </si>
  <si>
    <t>631319175</t>
  </si>
  <si>
    <t>Příplatek k cenám mazanin za stržení povrchu spodní vrstvy mazaniny latí před vložením výztuže nebo pletiva pro tl. obou vrstev mazaniny přes 120 do 240 mm</t>
  </si>
  <si>
    <t>-1730061866</t>
  </si>
  <si>
    <t>6324511.01</t>
  </si>
  <si>
    <t>Rychletvrdnoucí samonivelační potěr tloušťky 15 mm se sklovláknitou mřížkou vč. penetrace a přípravy stávajícího podkladu např. očištěním a zbavením nesoudržného materiálu, odmaštění</t>
  </si>
  <si>
    <t>1517870014</t>
  </si>
  <si>
    <t>skladba P04</t>
  </si>
  <si>
    <t>Mezisoučet</t>
  </si>
  <si>
    <t>6324511.02</t>
  </si>
  <si>
    <t>Rychletvrdnoucí samonivelační potěr tloušťky přes 2 do 5 mm vč. penetrace a přípravy stávajícího podkladu např. očištěním a zbavením nesoudržného materiálu, odmaštění</t>
  </si>
  <si>
    <t>-224506827</t>
  </si>
  <si>
    <t>skladba P06</t>
  </si>
  <si>
    <t>5,69+5,53</t>
  </si>
  <si>
    <t>skladba P05</t>
  </si>
  <si>
    <t>6324511.03</t>
  </si>
  <si>
    <t>Rychletvrdnoucí samonivelační hmota, pevnost 30 MPa - tolerovaná nerovnost max ±2mm/2m lať - tl.5 mm</t>
  </si>
  <si>
    <t>2054900960</t>
  </si>
  <si>
    <t>6324512.11</t>
  </si>
  <si>
    <t>Vyrovnávací stěrka tl. 20mm vč. penetrace a přípravy stávajícího podkladu např. očištěním a zbavením nesoudržného materiálu, odmaštění</t>
  </si>
  <si>
    <t>1324113379</t>
  </si>
  <si>
    <t>skladba P02</t>
  </si>
  <si>
    <t>2,88</t>
  </si>
  <si>
    <t>6,26-4,35</t>
  </si>
  <si>
    <t>6324512.15</t>
  </si>
  <si>
    <t>Vyrovnávací vrstva - cementová podlahová hmota se sklovláknitou mřížkou oka 40x40, pevnost 30 MPa tl. 15mm vč. penetrace</t>
  </si>
  <si>
    <t>867726710</t>
  </si>
  <si>
    <t>6324512.22</t>
  </si>
  <si>
    <t>Rychletvrdnoucí samonivelační hmota s pevností 30 MPa tl. do 12mm - tolerovaná nerovnost max ±2mm/2m vč. případné sanace podkladu, penetrace a přípravy stávajícího podkladu např. očištěním a zbavením nesoudržného materiálu, odmaštění</t>
  </si>
  <si>
    <t>2098118324</t>
  </si>
  <si>
    <t>skladba P03</t>
  </si>
  <si>
    <t>skladba P01</t>
  </si>
  <si>
    <t>8,82+7,43+4,35+12,84</t>
  </si>
  <si>
    <t>962031132</t>
  </si>
  <si>
    <t>Bourání příček z cihel, tvárnic nebo příčkovek z cihel pálených, plných nebo dutých na maltu vápennou nebo vápenocementovou, tl. do 100 mm</t>
  </si>
  <si>
    <t>699313587</t>
  </si>
  <si>
    <t>(3,34+0,955)*2,68</t>
  </si>
  <si>
    <t>-0,6*1,97*2</t>
  </si>
  <si>
    <t>4,46*2,69</t>
  </si>
  <si>
    <t>-0,6*1,97</t>
  </si>
  <si>
    <t>1,06*0,5</t>
  </si>
  <si>
    <t>962032230</t>
  </si>
  <si>
    <t>Bourání zdiva nadzákladového z cihel nebo tvárnic z cihel pálených nebo vápenopískových, na maltu vápennou nebo vápenocementovou, objemu do 1 m3</t>
  </si>
  <si>
    <t>-1956898161</t>
  </si>
  <si>
    <t>1,2*2,15*0,3</t>
  </si>
  <si>
    <t>plopříčky</t>
  </si>
  <si>
    <t>1,385*1,745*0,155*2</t>
  </si>
  <si>
    <t>962051115</t>
  </si>
  <si>
    <t>Bourání příček železobetonových tloušťky do 100 mm</t>
  </si>
  <si>
    <t>-658790916</t>
  </si>
  <si>
    <t>1,8*2,68</t>
  </si>
  <si>
    <t>962051116</t>
  </si>
  <si>
    <t>Bourání příček železobetonových tloušťky do 150 mm</t>
  </si>
  <si>
    <t>-165560916</t>
  </si>
  <si>
    <t>1,165*2,68</t>
  </si>
  <si>
    <t>962052211</t>
  </si>
  <si>
    <t>Bourání zdiva železobetonového nadzákladového, objemu přes 1 m3</t>
  </si>
  <si>
    <t>1626718785</t>
  </si>
  <si>
    <t>1,2*2,15*0,335*2+5,0</t>
  </si>
  <si>
    <t>9650812.10</t>
  </si>
  <si>
    <t>Odstranění nesoudržných částí podlah z dlaždic keramických</t>
  </si>
  <si>
    <t>-1476027744</t>
  </si>
  <si>
    <t>3% dle projektanta</t>
  </si>
  <si>
    <t>mč 104s</t>
  </si>
  <si>
    <t>105,96*0,03</t>
  </si>
  <si>
    <t>mč 107s a 105s</t>
  </si>
  <si>
    <t>(12,35+6,75)*0,03</t>
  </si>
  <si>
    <t>965081213</t>
  </si>
  <si>
    <t>Bourání podlah z dlaždic bez podkladního lože nebo mazaniny, s jakoukoliv výplní spár keramických nebo xylolitových tl. do 10 mm, plochy přes 1 m2</t>
  </si>
  <si>
    <t>-2135923408</t>
  </si>
  <si>
    <t>mč 205s</t>
  </si>
  <si>
    <t>9,55*0</t>
  </si>
  <si>
    <t>mš 204s</t>
  </si>
  <si>
    <t>1,76*0</t>
  </si>
  <si>
    <t>10,3</t>
  </si>
  <si>
    <t>5,0</t>
  </si>
  <si>
    <t>1002793061</t>
  </si>
  <si>
    <t>-0,75*0,31*4*0</t>
  </si>
  <si>
    <t>2,15*0,635*2</t>
  </si>
  <si>
    <t>2,15*0,335*2</t>
  </si>
  <si>
    <t>2,08*0,1*4</t>
  </si>
  <si>
    <t>968062455</t>
  </si>
  <si>
    <t>Vybourání dřevěných rámů oken s křídly, dveřních zárubní, vrat, stěn, ostění nebo obkladů dveřních zárubní, plochy do 2 m2</t>
  </si>
  <si>
    <t>-447973032</t>
  </si>
  <si>
    <t>0,6*1,97*2</t>
  </si>
  <si>
    <t>0,8*1,97*2*0</t>
  </si>
  <si>
    <t>1.np</t>
  </si>
  <si>
    <t>0,6*1,97</t>
  </si>
  <si>
    <t>0,7*1,97</t>
  </si>
  <si>
    <t>0,9*1,97</t>
  </si>
  <si>
    <t>968062456</t>
  </si>
  <si>
    <t>Vybourání dřevěných rámů oken s křídly, dveřních zárubní, vrat, stěn, ostění nebo obkladů dveřních zárubní, plochy přes 2 m2</t>
  </si>
  <si>
    <t>883325275</t>
  </si>
  <si>
    <t>1,45*1,97*2</t>
  </si>
  <si>
    <t>-1,45*1,97*1</t>
  </si>
  <si>
    <t>971033441</t>
  </si>
  <si>
    <t>Vybourání otvorů ve zdivu základovém nebo nadzákladovém z cihel, tvárnic, příčkovek z cihel pálených na maltu vápennou nebo vápenocementovou plochy do 0,25 m2, tl. do 300 mm</t>
  </si>
  <si>
    <t>1856384133</t>
  </si>
  <si>
    <t>VZ4</t>
  </si>
  <si>
    <t>2,0</t>
  </si>
  <si>
    <t>971033541</t>
  </si>
  <si>
    <t>Vybourání otvorů ve zdivu základovém nebo nadzákladovém z cihel, tvárnic, příčkovek z cihel pálených na maltu vápennou nebo vápenocementovou plochy do 1 m2, tl. do 300 mm</t>
  </si>
  <si>
    <t>899526623</t>
  </si>
  <si>
    <t>vz11</t>
  </si>
  <si>
    <t>0,65*0,55*0,3*2</t>
  </si>
  <si>
    <t>971042331</t>
  </si>
  <si>
    <t>Vybourání otvorů v betonových příčkách a zdech základových nebo nadzákladových plochy do 0,09 m2, tl. do 150 mm</t>
  </si>
  <si>
    <t>95535341</t>
  </si>
  <si>
    <t>VZ5</t>
  </si>
  <si>
    <t>971042341</t>
  </si>
  <si>
    <t>Vybourání otvorů v betonových příčkách a zdech základových nebo nadzákladových plochy do 0,09 m2, tl. do 300 mm</t>
  </si>
  <si>
    <t>2034841824</t>
  </si>
  <si>
    <t>vz9</t>
  </si>
  <si>
    <t>971042431</t>
  </si>
  <si>
    <t>Vybourání otvorů v betonových příčkách a zdech základových nebo nadzákladových plochy do 0,25 m2, tl. do 150 mm</t>
  </si>
  <si>
    <t>1350068159</t>
  </si>
  <si>
    <t>971052531</t>
  </si>
  <si>
    <t>Vybourání a prorážení otvorů v železobetonových příčkách a zdech základových nebo nadzákladových, plochy do 1 m2, tl. do 150 mm</t>
  </si>
  <si>
    <t>754334708</t>
  </si>
  <si>
    <t>0,975*1,0</t>
  </si>
  <si>
    <t>971052631</t>
  </si>
  <si>
    <t>Vybourání a prorážení otvorů v železobetonových příčkách a zdech základových nebo nadzákladových, plochy do 4 m2, tl. do 150 mm</t>
  </si>
  <si>
    <t>1834100700</t>
  </si>
  <si>
    <t>0,8*2,05</t>
  </si>
  <si>
    <t>1,73*2,05</t>
  </si>
  <si>
    <t>973041511</t>
  </si>
  <si>
    <t>Vysekání výklenků nebo kapes ve zdivu betonovém výklenků, pohledové plochy přes 0,25 m2</t>
  </si>
  <si>
    <t>-792771715</t>
  </si>
  <si>
    <t>0,19*0,15*0,12*12</t>
  </si>
  <si>
    <t>974049164</t>
  </si>
  <si>
    <t>Vysekání rýh v betonových zdech do hl. 150 mm a šířky do 150 mm</t>
  </si>
  <si>
    <t>1715612405</t>
  </si>
  <si>
    <t>1,59*2</t>
  </si>
  <si>
    <t>974049167</t>
  </si>
  <si>
    <t>Vysekání rýh v betonových zdech do hl. 150 mm a šířky do 300 mm</t>
  </si>
  <si>
    <t>-1870783519</t>
  </si>
  <si>
    <t>976085311</t>
  </si>
  <si>
    <t>Vybourání drobných zámečnických a jiných konstrukcí kanalizačních rámů litinových, z rýhovaného plechu nebo betonových včetně poklopů nebo mříží, plochy do 0,60 m2</t>
  </si>
  <si>
    <t>-1345635621</t>
  </si>
  <si>
    <t>977151123</t>
  </si>
  <si>
    <t>Jádrové vrty diamantovými korunkami do stavebních materiálů (železobetonu, betonu, cihel, obkladů, dlažeb, kamene) průměru přes 130 do 150 mm</t>
  </si>
  <si>
    <t>-1738071944</t>
  </si>
  <si>
    <t>ZT3</t>
  </si>
  <si>
    <t>0,15*1</t>
  </si>
  <si>
    <t>977151125</t>
  </si>
  <si>
    <t>Jádrové vrty diamantovými korunkami do stavebních materiálů (železobetonu, betonu, cihel, obkladů, dlažeb, kamene) průměru přes 180 do 200 mm</t>
  </si>
  <si>
    <t>-94583053</t>
  </si>
  <si>
    <t>VZ3</t>
  </si>
  <si>
    <t>977151127</t>
  </si>
  <si>
    <t>Jádrové vrty diamantovými korunkami do stavebních materiálů (železobetonu, betonu, cihel, obkladů, dlažeb, kamene) průměru přes 225 do 250 mm</t>
  </si>
  <si>
    <t>1686899869</t>
  </si>
  <si>
    <t>VZ6</t>
  </si>
  <si>
    <t>0,15*2</t>
  </si>
  <si>
    <t>VZ7</t>
  </si>
  <si>
    <t>VZ2</t>
  </si>
  <si>
    <t>977151221</t>
  </si>
  <si>
    <t>Jádrové vrty diamantovými korunkami do stavebních materiálů (železobetonu, betonu, cihel, obkladů, dlažeb, kamene) dovrchní (směrem vzhůru), průměru přes 110 do 120 mm</t>
  </si>
  <si>
    <t>-980678773</t>
  </si>
  <si>
    <t>0,18*1</t>
  </si>
  <si>
    <t>977151223</t>
  </si>
  <si>
    <t>Jádrové vrty diamantovými korunkami do stavebních materiálů (železobetonu, betonu, cihel, obkladů, dlažeb, kamene) dovrchní (směrem vzhůru), průměru přes 130 do 150 mm</t>
  </si>
  <si>
    <t>1712929551</t>
  </si>
  <si>
    <t>ZT1</t>
  </si>
  <si>
    <t>0,18*2</t>
  </si>
  <si>
    <t>977151227</t>
  </si>
  <si>
    <t>Jádrové vrty diamantovými korunkami do stavebních materiálů (železobetonu, betonu, cihel, obkladů, dlažeb, kamene) dovrchní (směrem vzhůru), průměru přes 225 do 250 mm</t>
  </si>
  <si>
    <t>159761504</t>
  </si>
  <si>
    <t>VZ1</t>
  </si>
  <si>
    <t>977211111</t>
  </si>
  <si>
    <t>Řezání konstrukcí stěnovou pilou železobetonových průměru řezané výztuže do 16 mm hloubka řezu do 200 mm</t>
  </si>
  <si>
    <t>-1759414700</t>
  </si>
  <si>
    <t>(0,975+1,0)*2</t>
  </si>
  <si>
    <t>(0,8+2,05)*2</t>
  </si>
  <si>
    <t>(1,73+2,05)*2</t>
  </si>
  <si>
    <t>977211112</t>
  </si>
  <si>
    <t>Řezání konstrukcí stěnovou pilou železobetonových průměru řezané výztuže do 16 mm hloubka řezu přes 200 do 350 mm</t>
  </si>
  <si>
    <t>-1123950633</t>
  </si>
  <si>
    <t>(1,2+2,15)*2*2</t>
  </si>
  <si>
    <t>10,0</t>
  </si>
  <si>
    <t>978059541</t>
  </si>
  <si>
    <t>Odsekání obkladů stěn včetně otlučení podkladní omítky až na zdivo z obkládaček vnitřních, z jakýchkoliv materiálů, plochy přes 1 m2</t>
  </si>
  <si>
    <t>-1142352089</t>
  </si>
  <si>
    <t>999700.10</t>
  </si>
  <si>
    <t>Montáž (nalepení) a dodávka uhlíkových lamel do napraží před vyříznutí otboru v žb panelu</t>
  </si>
  <si>
    <t>1744385522</t>
  </si>
  <si>
    <t>0,975</t>
  </si>
  <si>
    <t>1,73</t>
  </si>
  <si>
    <t>0,8</t>
  </si>
  <si>
    <t>ostaní</t>
  </si>
  <si>
    <t>999700.18</t>
  </si>
  <si>
    <t>Kompletní demontáž hlavního podia z dřevěné konstrukce tvořené z hranolů a osb desky vč. pokrytí kobercem a podepřením z tvárnic - půdorysná plocha vč. likvidace</t>
  </si>
  <si>
    <t>-1308582079</t>
  </si>
  <si>
    <t>2,535*8,12</t>
  </si>
  <si>
    <t>999700.19</t>
  </si>
  <si>
    <t>Kompletní demontáž podia se sedačkami z dřevěné konstrukce tvořené z hranolů a osb desky vč. pokrytí kobercem a podepřením z tvárnic - půdorysná plocha vč. likvidace</t>
  </si>
  <si>
    <t>229573910</t>
  </si>
  <si>
    <t>8,8*1,615</t>
  </si>
  <si>
    <t>999700.20</t>
  </si>
  <si>
    <t>Odstranění nesoudržných částí okolo kanálu š-360mm, h-600mm v podlaze pod hlavním podiem vč. případného lemování a nefunkčních částí topení a likvidace</t>
  </si>
  <si>
    <t>2088181683</t>
  </si>
  <si>
    <t>7,655*2</t>
  </si>
  <si>
    <t>999700.25</t>
  </si>
  <si>
    <t>Kompletní demontáž konstrukcí balkonu, podia se stupni z dřevěného obložení, tahokového zábradlí a podlahové konstrukce půdor. rozměru cca 5,4x2,2m vč. likvidace</t>
  </si>
  <si>
    <t>-478893978</t>
  </si>
  <si>
    <t>999700.30</t>
  </si>
  <si>
    <t>Demontáž potrubí pro propojení výčepu se sudy v mč 105s vč. likvidace</t>
  </si>
  <si>
    <t>1588770395</t>
  </si>
  <si>
    <t>999700.35</t>
  </si>
  <si>
    <t>Demontáž VZT potrubí do jeho částí (cca 30m potrubí průměr250, 1 vzduchotechnická jednotka, 2 axiální ventilátory) vč. likvidace</t>
  </si>
  <si>
    <t>kpl</t>
  </si>
  <si>
    <t>-1085329483</t>
  </si>
  <si>
    <t>99999110</t>
  </si>
  <si>
    <t>Montáž a dodávka výstražných a bezpečnostních tabulek dle PBŘ</t>
  </si>
  <si>
    <t>512</t>
  </si>
  <si>
    <t>-857353967</t>
  </si>
  <si>
    <t>997013802</t>
  </si>
  <si>
    <t>Poplatek za uložení stavebního odpadu na skládce (skládkovné) z armovaného betonu zatříděného do Katalogu odpadů pod kódem 170 101</t>
  </si>
  <si>
    <t>-1631970956</t>
  </si>
  <si>
    <t>1,8+4,15+2,417</t>
  </si>
  <si>
    <t>2,68+4,27+3,22+0,326+1,7+0,39</t>
  </si>
  <si>
    <t>-5,017</t>
  </si>
  <si>
    <t>997013807</t>
  </si>
  <si>
    <t>Poplatek za uložení stavebního odpadu na skládce (skládkovné) z tašek a keramických výrobků zatříděného do Katalogu odpadů pod kódem 170 103</t>
  </si>
  <si>
    <t>-1960051528</t>
  </si>
  <si>
    <t>1,1+2,0</t>
  </si>
  <si>
    <t>odpočet neivestice</t>
  </si>
  <si>
    <t>-(1,1+2,0-(0,4+0,48+0,52))</t>
  </si>
  <si>
    <t>997013811</t>
  </si>
  <si>
    <t>Poplatek za uložení stavebního odpadu na skládce (skládkovné) dřevěného zatříděného do Katalogu odpadů pod kódem 170 201</t>
  </si>
  <si>
    <t>1765317004</t>
  </si>
  <si>
    <t>4,35+1,12</t>
  </si>
  <si>
    <t>odpočet ivnestice</t>
  </si>
  <si>
    <t>-(4,35+1,12-(0,4+3,2))</t>
  </si>
  <si>
    <t>997013831</t>
  </si>
  <si>
    <t>Poplatek za uložení stavebního odpadu na skládce (skládkovné) směsného stavebního a demoličního zatříděného do Katalogu odpadů pod kódem 170 904</t>
  </si>
  <si>
    <t>370627796</t>
  </si>
  <si>
    <t>35,794-(8,367+7,569+1,4+3,6)</t>
  </si>
  <si>
    <t>711</t>
  </si>
  <si>
    <t>Izolace proti vodě, vlhkosti a plynům</t>
  </si>
  <si>
    <t>7114131.10</t>
  </si>
  <si>
    <t>Pojistná hydroizolační stěrka tl. 2mm (vodorovná i svislá) vč. systémových detailů a prvků (vybandážování přechodů)</t>
  </si>
  <si>
    <t>1011682723</t>
  </si>
  <si>
    <t>7114131.12</t>
  </si>
  <si>
    <t>Pojistný hydroizolačný nátěr na sdk konstrukcích vč. systémových detailů a prvků (vybandážování přechodů)</t>
  </si>
  <si>
    <t>-1119918163</t>
  </si>
  <si>
    <t>mč 203/205</t>
  </si>
  <si>
    <t>3,585*2,0</t>
  </si>
  <si>
    <t>0,6*2,0*2</t>
  </si>
  <si>
    <t>mč 105</t>
  </si>
  <si>
    <t>6,08*2,0</t>
  </si>
  <si>
    <t>4,8*2,0</t>
  </si>
  <si>
    <t>3,43*1,5</t>
  </si>
  <si>
    <t>998711101</t>
  </si>
  <si>
    <t>Přesun hmot pro izolace proti vodě, vlhkosti a plynům stanovený z hmotnosti přesunovaného materiálu vodorovná dopravní vzdálenost do 50 m v objektech výšky do 6 m</t>
  </si>
  <si>
    <t>595064770</t>
  </si>
  <si>
    <t>713</t>
  </si>
  <si>
    <t>Izolace tepelné</t>
  </si>
  <si>
    <t>713110833</t>
  </si>
  <si>
    <t>Odstranění tepelné izolace běžných stavebních konstrukcí z rohoží, pásů, dílců, desek, bloků stropů nebo podhledů připevněných přibitím nebo nastřelením z vláknitých materiálů, tloušťka izolace přes 100 mm</t>
  </si>
  <si>
    <t>239945897</t>
  </si>
  <si>
    <t>(10,73+10,73)*0,5</t>
  </si>
  <si>
    <t>713111127</t>
  </si>
  <si>
    <t>Montáž tepelné izolace stropů rohožemi, pásy, dílci, deskami, bloky (izolační materiál ve specifikaci) rovných spodem lepením celoplošně</t>
  </si>
  <si>
    <t>297130971</t>
  </si>
  <si>
    <t>podhled</t>
  </si>
  <si>
    <t>38,65*1,0</t>
  </si>
  <si>
    <t>63482269</t>
  </si>
  <si>
    <t>deska tepelně izolační z pěnového skla bez povrchové úpravy λ=0,038-0,039 tl 140mm</t>
  </si>
  <si>
    <t>1592021252</t>
  </si>
  <si>
    <t>ztratné</t>
  </si>
  <si>
    <t>itstrop140*0,05</t>
  </si>
  <si>
    <t>713130833</t>
  </si>
  <si>
    <t>Odstranění tepelné izolace běžných stavebních konstrukcí z rohoží, pásů, dílců, desek, bloků stěn a příček připevněných přibitím nebo nastřelením z vláknitých materiálů, tloušťka izolace přes 100 mm</t>
  </si>
  <si>
    <t>1375128977</t>
  </si>
  <si>
    <t>(10,73+10,73)*1,85</t>
  </si>
  <si>
    <t>713131141</t>
  </si>
  <si>
    <t>Montáž tepelné izolace stěn rohožemi, pásy, deskami, dílci, bloky (izolační materiál ve specifikaci) lepením celoplošně</t>
  </si>
  <si>
    <t>1085417702</t>
  </si>
  <si>
    <t>38,65*1,78</t>
  </si>
  <si>
    <t>13,79*0,31*2</t>
  </si>
  <si>
    <t>-400644247</t>
  </si>
  <si>
    <t>tisteny140*0,05</t>
  </si>
  <si>
    <t>63482267</t>
  </si>
  <si>
    <t>deska tepelně izolační z pěnového skla bez povrchové úpravy λ=0,038-0,039 tl 100mm</t>
  </si>
  <si>
    <t>1770808763</t>
  </si>
  <si>
    <t>tiosteni100*0,05</t>
  </si>
  <si>
    <t>998713101</t>
  </si>
  <si>
    <t>Přesun hmot pro izolace tepelné stanovený z hmotnosti přesunovaného materiálu vodorovná dopravní vzdálenost do 50 m v objektech výšky do 6 m</t>
  </si>
  <si>
    <t>1253958734</t>
  </si>
  <si>
    <t>751</t>
  </si>
  <si>
    <t>751111812</t>
  </si>
  <si>
    <t>Demontáž ventilátoru axiálního nízkotlakého kruhové potrubí, průměru přes 200 do 400 mm</t>
  </si>
  <si>
    <t>-553641069</t>
  </si>
  <si>
    <t>763</t>
  </si>
  <si>
    <t>Konstrukce suché výstavby</t>
  </si>
  <si>
    <t>7631114.1</t>
  </si>
  <si>
    <t>Příčka do prostředí se zvýšenou vlhkostí tl. 150 mm - odpovídá W 112 s podkonstrukcí ocelovou z profilů CW, UW 100 opláštěná z obou stran 2x sádrokartonovou deskou 12,5 mm do vlhkého prostředí s TI tloušťky 40 mm, ozn. SD/08</t>
  </si>
  <si>
    <t>1086227949</t>
  </si>
  <si>
    <t>3,585*2,62</t>
  </si>
  <si>
    <t>76311142.12</t>
  </si>
  <si>
    <t>Příčka tvořící předěl požárních úseků tl.100 mm - požadavek (R)EI 45/DP1, odpovídá W112 s podkonstrukcí ocelovou z profilů CW, UW 50, kolem dveří UA50, opláštěná z každé strany 2x sdk 12,5 se zvýšenou požární odolností s TI tloušťky 50 mm, ozn. SD/05</t>
  </si>
  <si>
    <t>-250888321</t>
  </si>
  <si>
    <t>2,2*2,62</t>
  </si>
  <si>
    <t>763111431.10</t>
  </si>
  <si>
    <t>Příčka do prostředí se zvýšenou vlhkostí tl. 100 mm - odpovídá W 112 s podkonstrukcí ocelovou z profilů CW, UW 50 opláštěná z obou stran 2x sdk deskou 12,5 mm do vlhkého prostředí s TI tloušťky 40 mm, ozn. SD/01</t>
  </si>
  <si>
    <t>-805489169</t>
  </si>
  <si>
    <t>(1,84+1,49+4,36)*2,62</t>
  </si>
  <si>
    <t>763111811</t>
  </si>
  <si>
    <t>Demontáž příček ze sádrokartonových desek s nosnou konstrukcí z ocelových profilů jednoduchých, opláštění jednoduché</t>
  </si>
  <si>
    <t>2031979111</t>
  </si>
  <si>
    <t>1,7*2,69</t>
  </si>
  <si>
    <t>-0,7*1,97</t>
  </si>
  <si>
    <t>2,96*2,62</t>
  </si>
  <si>
    <t>763111911</t>
  </si>
  <si>
    <t>Zhotovení otvorů v příčkách ze sádrokartonových desek pro prostupy (voda, elektro, topení, VZT), osvětlení, okna, revizní klapky včetně vyztužení profily pro příčku tl. do 100 mm, velikost do 0,10 m2</t>
  </si>
  <si>
    <t>1705469870</t>
  </si>
  <si>
    <t>763111921</t>
  </si>
  <si>
    <t>Zhotovení otvorů v příčkách ze sádrokartonových desek pro prostupy (voda, elektro, topení, VZT), osvětlení, okna, revizní klapky včetně vyztužení profily pro příčku tl. přes 100 mm, velikost do 0,10 m2</t>
  </si>
  <si>
    <t>-26804106</t>
  </si>
  <si>
    <t>VZ8</t>
  </si>
  <si>
    <t>7631133.1</t>
  </si>
  <si>
    <t>Předstěna pro osazení instalačního modulu pro závěsný zařizovací předmět s konstrukcí ocelovou z profilů CW, UW 100+50 opláštěná 2x sádrokartonovou deskou 12,5 mm do vlhkého prostředí bez izolace, ozn. SD/09</t>
  </si>
  <si>
    <t>1399783060</t>
  </si>
  <si>
    <t>mč 203,204</t>
  </si>
  <si>
    <t>1,075*1,4</t>
  </si>
  <si>
    <t>1,075*0,175</t>
  </si>
  <si>
    <t>1,964*1,4</t>
  </si>
  <si>
    <t>1,964*0,175</t>
  </si>
  <si>
    <t>76311334.1</t>
  </si>
  <si>
    <t>Instalační příčka s dvojitou podkonstrukcí a jednoduchým opláštěním - odpovídá W116, kostrukce CW, UW 50 + 50, opláštěná z každé strany 1x sdk deskou 12,5 mm do vlhkého prostředí – s TI tl. 40 mm, tl. 275 mm, tl.mezery 150 mm, ozn. SD/03</t>
  </si>
  <si>
    <t>1978809715</t>
  </si>
  <si>
    <t>1,79*2,62</t>
  </si>
  <si>
    <t>763121211.12</t>
  </si>
  <si>
    <t>Zaplentování drážky se zvýšenou mechanickou odolností - 2x sádrovláknitá deska 12,5 mm se zvýšenou mechanickou odolností na ocelové podkonstrukci, ozn. SD/06</t>
  </si>
  <si>
    <t>-1437644402</t>
  </si>
  <si>
    <t>0,41*5,48*2</t>
  </si>
  <si>
    <t>7631214.1</t>
  </si>
  <si>
    <t xml:space="preserve">Předsazná stěna spřažená pro vytvoření prostoru pro vedení instalací, nosná konstrukce ocelová z profilů CD, UD kotvená ke stěně pomocí stavěcích třmenů,opláštěná 1x sádrokartonovou deskou 12,5 mm do vlhkého prostředí bez izolace, ozn. SD/02 </t>
  </si>
  <si>
    <t>536307427</t>
  </si>
  <si>
    <t>1,84*2,62</t>
  </si>
  <si>
    <t>7631214.10</t>
  </si>
  <si>
    <t>Stěna předsazená ze sádrokartonových desek s nosnou konstrukcí z ocelových profilů CW, UW jednoduše opláštěná deskou standardní A tl. 12,5 mm, bez TI, EI 15 stěna tl. 62,5 mm, profil 50</t>
  </si>
  <si>
    <t>-1616292220</t>
  </si>
  <si>
    <t>mč 104</t>
  </si>
  <si>
    <t>16,15*1,8</t>
  </si>
  <si>
    <t>(1,0+1,97*2)*0,355</t>
  </si>
  <si>
    <t>763121427.11</t>
  </si>
  <si>
    <t xml:space="preserve">Zaplentování instalačních rozvodů a rozvodů VZT - 1x deska sádrovláknitá 12,5 mm, podkonstrukce ocelová, ozn. SD/07 </t>
  </si>
  <si>
    <t>1138742439</t>
  </si>
  <si>
    <t>mč 204,202</t>
  </si>
  <si>
    <t>(0,75+0,88+0,88)*2,68</t>
  </si>
  <si>
    <t>0,365*2,62</t>
  </si>
  <si>
    <t>763131511</t>
  </si>
  <si>
    <t>Podhled ze sádrokartonových desek jednovrstvá zavěšená spodní konstrukce z ocelových profilů CD, UD jednoduše opláštěná deskou standardní A, tl. 12,5 mm, bez TI</t>
  </si>
  <si>
    <t>92147491</t>
  </si>
  <si>
    <t>PO/02</t>
  </si>
  <si>
    <t>(2,73+2,13)*(0,355+0,41)</t>
  </si>
  <si>
    <t>1,47*0,35</t>
  </si>
  <si>
    <t>2,5</t>
  </si>
  <si>
    <t>763131551</t>
  </si>
  <si>
    <t>Podhled ze sádrokartonových desek jednovrstvá zavěšená spodní konstrukce z ocelových profilů CD, UD jednoduše opláštěná deskou impregnovanou H2, tl. 12,5 mm, bez TI</t>
  </si>
  <si>
    <t>-807468520</t>
  </si>
  <si>
    <t>P03</t>
  </si>
  <si>
    <t>mč 205</t>
  </si>
  <si>
    <t>3,585*(0,355+0,41)</t>
  </si>
  <si>
    <t>4,35</t>
  </si>
  <si>
    <t>3,35*0,17</t>
  </si>
  <si>
    <t>1,7</t>
  </si>
  <si>
    <t>1,84*0,17</t>
  </si>
  <si>
    <t>mč105</t>
  </si>
  <si>
    <t>2,9</t>
  </si>
  <si>
    <t>1,5*0,17</t>
  </si>
  <si>
    <t>763131767</t>
  </si>
  <si>
    <t>Podhled ze sádrokartonových desek Příplatek k cenám za výšku zavěšení přes 1,5 m</t>
  </si>
  <si>
    <t>-1776092441</t>
  </si>
  <si>
    <t>mč 108</t>
  </si>
  <si>
    <t>131,68*0</t>
  </si>
  <si>
    <t>763135.10</t>
  </si>
  <si>
    <t>Demontáž zbytků závěsů a ostatní prvků po již odstranění zavěšeného podhledu</t>
  </si>
  <si>
    <t>-1397414426</t>
  </si>
  <si>
    <t>105,96</t>
  </si>
  <si>
    <t>763135101</t>
  </si>
  <si>
    <t>Montáž sádrokartonového podhledu kazetového demontovatelného, velikosti kazet 600x600 mm včetně zavěšené nosné konstrukce viditelné</t>
  </si>
  <si>
    <t>-1103431028</t>
  </si>
  <si>
    <t>590305.10</t>
  </si>
  <si>
    <t>podhled minerál. rastrový - rastr 600x600, přiznaná nosná konstrukce T24 , kazeta - deska 600x600 mm z minerální vlny s kašírovaným povrchem, hrana pro viditelnou konstrukci, vzhled hladký, barva bílá</t>
  </si>
  <si>
    <t>-906821630</t>
  </si>
  <si>
    <t>104,65*1,05</t>
  </si>
  <si>
    <t>131,68*1,05*0</t>
  </si>
  <si>
    <t>7631731.100</t>
  </si>
  <si>
    <t>Přípočet na zesílení prvků sdk konstrukcí pro uchycení předmětů</t>
  </si>
  <si>
    <t>-77345740</t>
  </si>
  <si>
    <t>763411811</t>
  </si>
  <si>
    <t>Demontáž sanitárních příček vhodných do mokrého nebo suchého prostředí z desek</t>
  </si>
  <si>
    <t>1550551664</t>
  </si>
  <si>
    <t>1,365*2,0</t>
  </si>
  <si>
    <t>763411821</t>
  </si>
  <si>
    <t>Demontáž sanitárních příček vhodných do mokrého nebo suchého prostředí dveří</t>
  </si>
  <si>
    <t>-1743824761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</si>
  <si>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</si>
  <si>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</si>
  <si>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510100045</t>
  </si>
  <si>
    <t>766</t>
  </si>
  <si>
    <t>Konstrukce truhlářské vč. přesunu hmot</t>
  </si>
  <si>
    <t>766100.10</t>
  </si>
  <si>
    <t>Montáž a dodávka 2křídlých skládacích dveří s nadpražím pro vestavěnou skříň vel. 926x2620mm z laminované dřevotřískové desky vč. kování, povrch. úpravy, systémových detailů a prvků, ozn. T/01- blíže viz výpis truhlářských výrobků</t>
  </si>
  <si>
    <t>-346692593</t>
  </si>
  <si>
    <t>766100.12</t>
  </si>
  <si>
    <t>Montáž a dodávka 2křídlých skládacích dveří s nadpražím pro vestavěnou skříň vel. 1110x2620mm z laminované dřevotřískové desky s větracími mřížkami PVC vč. kování, povrcho. úpravy, systémových detailů a prvků, ozn. T/02- blíže viz výpis truhlářských výrobků</t>
  </si>
  <si>
    <t>-845702737</t>
  </si>
  <si>
    <t>766111820</t>
  </si>
  <si>
    <t>Demontáž dřevěných stěn plných</t>
  </si>
  <si>
    <t>-1878813010</t>
  </si>
  <si>
    <t>technická kabina</t>
  </si>
  <si>
    <t>9,7*2,55</t>
  </si>
  <si>
    <t>mzi 105s a 108s</t>
  </si>
  <si>
    <t>1,4*2,2</t>
  </si>
  <si>
    <t>113</t>
  </si>
  <si>
    <t>766221811</t>
  </si>
  <si>
    <t>Demontáž schodů celodřevěných samonosných</t>
  </si>
  <si>
    <t>711983298</t>
  </si>
  <si>
    <t>114</t>
  </si>
  <si>
    <t>766411821</t>
  </si>
  <si>
    <t>Demontáž obložení stěn palubkami</t>
  </si>
  <si>
    <t>-272375734</t>
  </si>
  <si>
    <t>0,36*3,5</t>
  </si>
  <si>
    <t>115</t>
  </si>
  <si>
    <t>7666919.1</t>
  </si>
  <si>
    <t xml:space="preserve">Ostatní práce- seřízení kování stávajících větracích křídel v místnosti 104 </t>
  </si>
  <si>
    <t>-1893741707</t>
  </si>
  <si>
    <t>116</t>
  </si>
  <si>
    <t>7666919.2</t>
  </si>
  <si>
    <t xml:space="preserve">Ostatní práce- opravy kování stávajících větracích křídel v místnosti 104 </t>
  </si>
  <si>
    <t>-300180365</t>
  </si>
  <si>
    <t>117</t>
  </si>
  <si>
    <t>7668128.10</t>
  </si>
  <si>
    <t>Demontáž stávajícího baru v-1,3m z dřavěných hranolů a překližek celkové délky cca 10,7m vč. vnějšího oplechování a ostatních prvků a detailů, likvidace</t>
  </si>
  <si>
    <t>2040624861</t>
  </si>
  <si>
    <t>118</t>
  </si>
  <si>
    <t>766812840</t>
  </si>
  <si>
    <t>Demontáž kuchyňských linek dřevěných nebo kovových včetně skříněk uchycených na stěně, délky přes 1800 do 2100 mm</t>
  </si>
  <si>
    <t>-19567864</t>
  </si>
  <si>
    <t>mč 107s</t>
  </si>
  <si>
    <t>119</t>
  </si>
  <si>
    <t>766999.20</t>
  </si>
  <si>
    <t>Montáž a dodávka úpravy stávajícího okna nalepením diskrétní fólie matové interiérové, barva bílá průsvitná, plocha 1 skla 525 x 1020 mm, celkem 36ks, ozn. O/05- blíže viz výpis venkovních výplní</t>
  </si>
  <si>
    <t>-1836693790</t>
  </si>
  <si>
    <t>0,525*1,02*36</t>
  </si>
  <si>
    <t>120</t>
  </si>
  <si>
    <t>766999.21</t>
  </si>
  <si>
    <t>Montáž a dodávka úpravy stávajícího skla dveří nalepením diskrétní fólie matové interiérové do výšky 1,55m, barva bílá průsvitná, plocha 1 skla 3000 x 1400 mm, celkem 1ks, ozn. O/06- blíže viz výpis venkovních výplní</t>
  </si>
  <si>
    <t>285262638</t>
  </si>
  <si>
    <t>3,0*1,4*1</t>
  </si>
  <si>
    <t>766.2</t>
  </si>
  <si>
    <t>Výplně vnitřních otvorů vč. přesunu hmot</t>
  </si>
  <si>
    <t>121</t>
  </si>
  <si>
    <t>766200.04</t>
  </si>
  <si>
    <t>Montáž a dodávka dveří vel.700x1970mm požárně odolné EI30/DP3-C, HPL lamino hladké s prosklením, sklo protipožární vč. požární ocel. zárubně, samozavírače, kování, prahu, syst. detailů a prvků,ozn. D/02 - blíže viz výpis vnitřních výplní</t>
  </si>
  <si>
    <t>699143181</t>
  </si>
  <si>
    <t>122</t>
  </si>
  <si>
    <t>766200.06</t>
  </si>
  <si>
    <t>Montáž a dodávka dveří vel.800x1970mm požárně odolné EI30/DP3-C, HPL lamino hladké plné vč. požární ocel. dvourám. zárubně, samozavírače, kování, prahu, syst. detailů a prvků,ozn. D/03 - blíže viz výpis vnitřních výplní</t>
  </si>
  <si>
    <t>1731884547</t>
  </si>
  <si>
    <t>-1,0</t>
  </si>
  <si>
    <t>123</t>
  </si>
  <si>
    <t>766200.08</t>
  </si>
  <si>
    <t>Montáž a dodávka dveří vel. 900x1950mm HPL lamino hladké, ze 2/3 prosklené vč. ocel. zárubně, kování, prahu, syst. detailů a prvků,ozn. D/04 - blíže viz výpis vnitřních výplní</t>
  </si>
  <si>
    <t>1329288312</t>
  </si>
  <si>
    <t>124</t>
  </si>
  <si>
    <t>766200.09</t>
  </si>
  <si>
    <t>Příplatek na úpravu snížením dveří D04 pro vložení pod stávající překlad</t>
  </si>
  <si>
    <t>842699410</t>
  </si>
  <si>
    <t>125</t>
  </si>
  <si>
    <t>766200.10</t>
  </si>
  <si>
    <t>Montáž a dodávka dveří vel.1000x1970mm HPL lamino hladké plné vč. ocel. zárubně, kování, prahu, syst. detailů a prvků,ozn. D/05 - blíže viz výpis vnitřních výplní</t>
  </si>
  <si>
    <t>-1982264706</t>
  </si>
  <si>
    <t>126</t>
  </si>
  <si>
    <t>766200.12</t>
  </si>
  <si>
    <t>Montáž a dodávka dveří vel.800x1970mm HPL lamino hladké plné vč. ocel. zárubně, samolepící tabulky, mob. madla, kování, přech. lišty, syst. detailů a prvků,ozn. D/06 - blíže viz výpis vnitřních výplní</t>
  </si>
  <si>
    <t>-1911339884</t>
  </si>
  <si>
    <t>127</t>
  </si>
  <si>
    <t>766200.14</t>
  </si>
  <si>
    <t>Montáž a dodávka dveří vel.800x1970mm HPL lamino hladké plné vč. ocel. zárubně, kování, prahu, syst. detailů a prvků,ozn. D/07 - blíže viz výpis vnitřních výplní</t>
  </si>
  <si>
    <t>-275537005</t>
  </si>
  <si>
    <t>128</t>
  </si>
  <si>
    <t>766200.16</t>
  </si>
  <si>
    <t>Montáž a dodávka dveří vel.800x1970mm HPL lamino hladké plné vč. ocel. zárubně, oboustranné mřížky kovové 475 x 80 mm, kování, prahu, syst. detailů a prvků,ozn. D/09 - blíže viz výpis vnitřních výplní</t>
  </si>
  <si>
    <t>-537962836</t>
  </si>
  <si>
    <t>129</t>
  </si>
  <si>
    <t>766201.20</t>
  </si>
  <si>
    <t>Montáž a dodávka přechodové lišty vyrovnávací Al - spoj dlažba - dlažba, rozdíl výškových úrovní do 10 mm, dl-0,8m vč. ukotvení, syst. detailů a prvků,ozn. D/11 - blíže viz výpis vnitřních výplní</t>
  </si>
  <si>
    <t>-1867175765</t>
  </si>
  <si>
    <t>130</t>
  </si>
  <si>
    <t>767111.10</t>
  </si>
  <si>
    <t>Montáž a dodávka ochranného rohu zdiva, rozměr: 40x40x1450, bílá barva, ozn. KP/01- blíže viz výpis kompletačních prvků</t>
  </si>
  <si>
    <t>-1825530052</t>
  </si>
  <si>
    <t>131</t>
  </si>
  <si>
    <t>767111.12</t>
  </si>
  <si>
    <t>Montáž a dodávka Al sprchových dveří, zalamovací do niky šířky 700 mm, výplň bezpečnostní sklo, ozn. KP/02- blíže viz výpis kompletačních prvků</t>
  </si>
  <si>
    <t>-175991848</t>
  </si>
  <si>
    <t>132</t>
  </si>
  <si>
    <t>767111.14</t>
  </si>
  <si>
    <t>Montáž a dodávka madla pevného U 900 mm, ozn. KP/03- blíže viz výpis kompletačních prvků</t>
  </si>
  <si>
    <t>910138814</t>
  </si>
  <si>
    <t>133</t>
  </si>
  <si>
    <t>767111.16</t>
  </si>
  <si>
    <t>Montáž a dodávka madla sklopného U 600 mm, ozn. KP/04- blíže viz výpis kompletačních prvků</t>
  </si>
  <si>
    <t>-1663357905</t>
  </si>
  <si>
    <t>134</t>
  </si>
  <si>
    <t>767111.18</t>
  </si>
  <si>
    <t>Montáž a dodávka madla pevného přímého 500 mm, ozn. KP/05- blíže viz výpis kompletačních prvků</t>
  </si>
  <si>
    <t>-1285156174</t>
  </si>
  <si>
    <t>135</t>
  </si>
  <si>
    <t>767111.20</t>
  </si>
  <si>
    <t>Montáž a dodávka parapetu plastového vnitřního, povrch potažený CPL fólií odolnou proti mechanickému poškození, š.200mm vč. systémových prvků a detailů, ozn. KP/06- blíže viz výpis kompletačních prvků</t>
  </si>
  <si>
    <t>-283118788</t>
  </si>
  <si>
    <t>3,3+7,7</t>
  </si>
  <si>
    <t>136</t>
  </si>
  <si>
    <t>767111.22</t>
  </si>
  <si>
    <t>Montáž a dodávka sestavy sanitárních příček do vlhkého prostředí v-2,0m s 2x dveřmi š- 700mm, nosná kce Al + desky z vysokotlakého laminátu (cca 8,2m2), ozn. KP/07- blíže viz výpis kompletačních prvků</t>
  </si>
  <si>
    <t>-633816925</t>
  </si>
  <si>
    <t>137</t>
  </si>
  <si>
    <t>767111.24</t>
  </si>
  <si>
    <t>Montáž a dodávka sestavy sanitárních příček do vlhkého prostředí v-2,0m s 1x dveřmi š- 700mm, nosná kce Al + desky z vysokotlakého laminátu (cca 3,26m2), ozn. KP/08- blíže viz výpis kompletačních prvků</t>
  </si>
  <si>
    <t>1671429681</t>
  </si>
  <si>
    <t>138</t>
  </si>
  <si>
    <t>767111.26</t>
  </si>
  <si>
    <t>Montáž a dodávka sestavy sanitárních příček do vlhkého prostředí v-2,0m s 1x dveřmi š- 700mm, nosná kce Al + desky z vysokotlakého laminátu (cca 4,9m2), ozn. KP/09- blíže viz výpis kompletačních prvků</t>
  </si>
  <si>
    <t>-1517983089</t>
  </si>
  <si>
    <t>139</t>
  </si>
  <si>
    <t>767111.27</t>
  </si>
  <si>
    <t>Montáž a dodávka čistící rohože vel. 2000x1250mm (s gumovou lištou š 2 cm volně položená), ozn. KP/11- blíže viz výpis kompletačních prvků</t>
  </si>
  <si>
    <t>-419526143</t>
  </si>
  <si>
    <t>140</t>
  </si>
  <si>
    <t>767111.32</t>
  </si>
  <si>
    <t>Montáž a dodávka kovových revizních dvířek vel. 300x300mm do skd, ocel s odolnou práškovou barvou, ozn. KP/10- blíže viz výpis vnitřních výplní</t>
  </si>
  <si>
    <t>-1407600349</t>
  </si>
  <si>
    <t>141</t>
  </si>
  <si>
    <t>767111.50</t>
  </si>
  <si>
    <t>Montáž a dodávka Al orientační venkovní tabule určená pro polepení fólií – rozměr A2 , ozn. KP/13- blíže viz výpis kompletačních prvků</t>
  </si>
  <si>
    <t>-521815461</t>
  </si>
  <si>
    <t>142</t>
  </si>
  <si>
    <t>767111.52</t>
  </si>
  <si>
    <t>Montáž a dodávka plastových štítků pro označení účelu místností, samolepící , ozn. KP/12- blíže viz výpis kompletačních prvků</t>
  </si>
  <si>
    <t>-2025475633</t>
  </si>
  <si>
    <t>143</t>
  </si>
  <si>
    <t>767111.56</t>
  </si>
  <si>
    <t>Aplikace a dodávka samolepek pro označení únikových cest, ozn. KP/12- blíže viz výpis kompletačních prvků</t>
  </si>
  <si>
    <t>1534393581</t>
  </si>
  <si>
    <t>144</t>
  </si>
  <si>
    <t>767111.60</t>
  </si>
  <si>
    <t>Montáž a dodávka šachtového poklopu vel. 600x600mm do interiéru budovy pro pěší provoz (15 kN), s rámem, pachotěsný, hliníková slitina vč. protiskluzné úpravy, ozn. Z01 - blíže viz výpis zámečnických výrobků</t>
  </si>
  <si>
    <t>-828554154</t>
  </si>
  <si>
    <t>145</t>
  </si>
  <si>
    <t>767122812</t>
  </si>
  <si>
    <t>Demontáž stěn a příček s výplní z drátěné sítě svařovaných</t>
  </si>
  <si>
    <t>-1065718026</t>
  </si>
  <si>
    <t>polopříčka v mč 180s</t>
  </si>
  <si>
    <t>1,7*2,0</t>
  </si>
  <si>
    <t>146</t>
  </si>
  <si>
    <t>767581803</t>
  </si>
  <si>
    <t>Demontáž podhledů tvarovaných plechů</t>
  </si>
  <si>
    <t>-1268319335</t>
  </si>
  <si>
    <t>bar</t>
  </si>
  <si>
    <t>11,2</t>
  </si>
  <si>
    <t>147</t>
  </si>
  <si>
    <t>767582800</t>
  </si>
  <si>
    <t>Demontáž podhledů roštů</t>
  </si>
  <si>
    <t>-1955983113</t>
  </si>
  <si>
    <t>148</t>
  </si>
  <si>
    <t>767641805</t>
  </si>
  <si>
    <t>Demontáž dveřních zárubní odřezáním od upevnění, plochy dveří přes 2,5 do 4,5 m2</t>
  </si>
  <si>
    <t>-2008405834</t>
  </si>
  <si>
    <t>zárubeň</t>
  </si>
  <si>
    <t>149</t>
  </si>
  <si>
    <t>7678968.04</t>
  </si>
  <si>
    <t>Demontáž vlakových sedaček vč. likvidace</t>
  </si>
  <si>
    <t>1238273224</t>
  </si>
  <si>
    <t>150</t>
  </si>
  <si>
    <t>7678968.06</t>
  </si>
  <si>
    <t>Demontáž zavěšených polic vč. likvidace</t>
  </si>
  <si>
    <t>-1758569713</t>
  </si>
  <si>
    <t>4,0*2+7,4</t>
  </si>
  <si>
    <t>151</t>
  </si>
  <si>
    <t>7678968.08</t>
  </si>
  <si>
    <t>Demontáž zrcadlové obkladu š-cca 30cm v rámečku vč. likvidace</t>
  </si>
  <si>
    <t>1432474038</t>
  </si>
  <si>
    <t>4,0</t>
  </si>
  <si>
    <t>771</t>
  </si>
  <si>
    <t>Podlahy z dlaždic</t>
  </si>
  <si>
    <t>152</t>
  </si>
  <si>
    <t>771474112</t>
  </si>
  <si>
    <t>Montáž soklů z dlaždic keramických lepených flexibilním lepidlem rovných, výšky přes 65 do 90 mm</t>
  </si>
  <si>
    <t>688836480</t>
  </si>
  <si>
    <t>mč 204</t>
  </si>
  <si>
    <t>7,56-0,8*2</t>
  </si>
  <si>
    <t>mč 101</t>
  </si>
  <si>
    <t>2,3-0,7</t>
  </si>
  <si>
    <t>153</t>
  </si>
  <si>
    <t>7715742.2</t>
  </si>
  <si>
    <t>Montáž podlah keramických pro mechanické zatížení protiskluzných lepených flexibilním lepidlem vč. případné přípravy podkladu</t>
  </si>
  <si>
    <t>-1534535475</t>
  </si>
  <si>
    <t>sklp06*0</t>
  </si>
  <si>
    <t>odpočet vaničky</t>
  </si>
  <si>
    <t>-0,8*0,8*2*0</t>
  </si>
  <si>
    <t>-0,8*0,8</t>
  </si>
  <si>
    <t>154</t>
  </si>
  <si>
    <t>597610.20</t>
  </si>
  <si>
    <t xml:space="preserve">dlažba keramická - slinuté dlaždice neglazované keramické, nerektifikované, s úhlem kluzu ˃18°, µ≥0,6 za mokra, (R10/B), matný povrch, pevnost v ohybu ≥ 35N/m2, lomové zatížení ≥ 1500N
</t>
  </si>
  <si>
    <t>1012990138</t>
  </si>
  <si>
    <t>P</t>
  </si>
  <si>
    <t>Poznámka k položce:
Zhotovitel předloží objednateli k výběru vzorník materiálu jednoho nebo více výrobců, který bude splňovat technické i cenové (nabídkové) zadávací parametry v počtu min 5 vzorků. Minimální požadovaný technický standard použité dlažby odpovídá referenčnímu výrobku RAKO Taurus Granit SRU/reliéfní 30x60 cm resp. RAKO Taurus Granit S 10x10 cm.</t>
  </si>
  <si>
    <t>sokl</t>
  </si>
  <si>
    <t>(7,56-0,8*2)*0,08</t>
  </si>
  <si>
    <t>keramdlazba*0,1</t>
  </si>
  <si>
    <t>(7,56-0,8*2)*0,08*0,1</t>
  </si>
  <si>
    <t>155</t>
  </si>
  <si>
    <t>597610.22</t>
  </si>
  <si>
    <t>dlažba keramická - slinuté dlaždice neglazované keramické, nerektifikované, s úhlem kluzu ˃18°, µ≥0,6 za mokra, (R10/B), matný povrch, pevnost v ohybu ≥ 35N/m2, lomové zatížení ≥ 1500N, barevnost dle stávající</t>
  </si>
  <si>
    <t>716614539</t>
  </si>
  <si>
    <t>(7,56-0,8*2)*0,1</t>
  </si>
  <si>
    <t>(2,3-0,7)*0,1</t>
  </si>
  <si>
    <t>keramdlestava*0,1</t>
  </si>
  <si>
    <t>(7,56-0,8*2)*0,1*0,1</t>
  </si>
  <si>
    <t>(2,3-0,7)*0,1*0,1</t>
  </si>
  <si>
    <t>156</t>
  </si>
  <si>
    <t>998771101</t>
  </si>
  <si>
    <t>Přesun hmot pro podlahy z dlaždic stanovený z hmotnosti přesunovaného materiálu vodorovná dopravní vzdálenost do 50 m v objektech výšky do 6 m</t>
  </si>
  <si>
    <t>-1441410388</t>
  </si>
  <si>
    <t>775</t>
  </si>
  <si>
    <t>Podlahy skládané</t>
  </si>
  <si>
    <t>157</t>
  </si>
  <si>
    <t>775511800</t>
  </si>
  <si>
    <t>Demontáž podlah vlysových s lištami lepených</t>
  </si>
  <si>
    <t>87525071</t>
  </si>
  <si>
    <t>106,2</t>
  </si>
  <si>
    <t>776</t>
  </si>
  <si>
    <t>Podlahy povlakové</t>
  </si>
  <si>
    <t>158</t>
  </si>
  <si>
    <t>776201812</t>
  </si>
  <si>
    <t>Demontáž povlakových podlahovin lepených ručně s podložkou</t>
  </si>
  <si>
    <t>-2015101723</t>
  </si>
  <si>
    <t>2,16*2,495</t>
  </si>
  <si>
    <t>159</t>
  </si>
  <si>
    <t>7762411.10</t>
  </si>
  <si>
    <t>Lepení pásů ze vinylu disperzním lepidlem</t>
  </si>
  <si>
    <t>-1917344498</t>
  </si>
  <si>
    <t>160</t>
  </si>
  <si>
    <t>284110.10</t>
  </si>
  <si>
    <t>vinyl v rolích, tř.zátěže 34,43, protiskluzný, odolný proti opotřebení, µ≥0,5, lepený, reakce výrobku na oheň Bfl-s1, emisní třída E1, dekor granit světlé odstíny</t>
  </si>
  <si>
    <t>808190702</t>
  </si>
  <si>
    <t xml:space="preserve">Poznámka k položce:
Zhotovitel předloží objednateli k výběru vzorník materiálu jednoho nebo více výrobců, který bude splňovat technické i cenové (nabídkové) zadávací parametry v počtu min 5 vzorků. 
Minimální požadovaný technický standard vinylu odpovídá referenčnímu výrobku FATRA Novoflor Extra Amos.
</t>
  </si>
  <si>
    <t>sklp01*0,1</t>
  </si>
  <si>
    <t>36,784*1,1 'Přepočtené koeficientem množství</t>
  </si>
  <si>
    <t>161</t>
  </si>
  <si>
    <t>7762411.22</t>
  </si>
  <si>
    <t>Montáž a dodávka bodově pružné sportovní podlahoviny pryžové určené pro posilovny, souč. smyk. tření min 0,6 - tl. 8 mm a systémového soklu - blíže viz skladby konstrukcí P/04</t>
  </si>
  <si>
    <t>409515356</t>
  </si>
  <si>
    <t>162</t>
  </si>
  <si>
    <t>776410811</t>
  </si>
  <si>
    <t>Demontáž soklíků nebo lišt pryžových nebo plastových</t>
  </si>
  <si>
    <t>103677156</t>
  </si>
  <si>
    <t>1,8-0,8</t>
  </si>
  <si>
    <t>1,675+1,7*2-0,7*2</t>
  </si>
  <si>
    <t>163</t>
  </si>
  <si>
    <t>7764211.10</t>
  </si>
  <si>
    <t>Montáž a dodávka systémových lišt obvodových lepených pro vinylovou podlahu</t>
  </si>
  <si>
    <t>-1364555839</t>
  </si>
  <si>
    <t>3,45-0,8*2</t>
  </si>
  <si>
    <t>mč 103</t>
  </si>
  <si>
    <t>4,46-0,7</t>
  </si>
  <si>
    <t>16,37-0,9-0,8*2-1,45*2</t>
  </si>
  <si>
    <t>7,165-0,7</t>
  </si>
  <si>
    <t>8,74-0,7-0,8</t>
  </si>
  <si>
    <t>14,99-1,0*2</t>
  </si>
  <si>
    <t>164</t>
  </si>
  <si>
    <t>776991821</t>
  </si>
  <si>
    <t>Ostatní práce odstranění lepidla ručně z podlah</t>
  </si>
  <si>
    <t>1656989474</t>
  </si>
  <si>
    <t>165</t>
  </si>
  <si>
    <t>998776101</t>
  </si>
  <si>
    <t>Přesun hmot pro podlahy povlakové stanovený z hmotnosti přesunovaného materiálu vodorovná dopravní vzdálenost do 50 m v objektech výšky do 6 m</t>
  </si>
  <si>
    <t>1585351091</t>
  </si>
  <si>
    <t>777</t>
  </si>
  <si>
    <t>Podlahy lité vč. přesunu hmot</t>
  </si>
  <si>
    <t>166</t>
  </si>
  <si>
    <t>7771311.10</t>
  </si>
  <si>
    <t>Penetrační nátěr podlahy epoxidový na podklad z čerstvého betonu</t>
  </si>
  <si>
    <t>1265154781</t>
  </si>
  <si>
    <t>781</t>
  </si>
  <si>
    <t>Dokončovací práce - obklady</t>
  </si>
  <si>
    <t>167</t>
  </si>
  <si>
    <t>781474111</t>
  </si>
  <si>
    <t>Montáž obkladů vnitřních stěn z dlaždic keramických lepených flexibilním lepidlem maloformátových hladkých přes 6 do 9 ks/m2</t>
  </si>
  <si>
    <t>-727759554</t>
  </si>
  <si>
    <t>nový obklad</t>
  </si>
  <si>
    <t>mč 203</t>
  </si>
  <si>
    <t>4,0*2,0</t>
  </si>
  <si>
    <t>(1,4+0,9)*0,175</t>
  </si>
  <si>
    <t>8,14*2,0</t>
  </si>
  <si>
    <t>(1,4+1,76)*0,175</t>
  </si>
  <si>
    <t>168</t>
  </si>
  <si>
    <t>597610.10</t>
  </si>
  <si>
    <t>obklad keramický- glazovaná keramická obkladačka rektifikovaná, povrch mat, rozměr do velikosti 20x40 cm, možnost použití více barevných odstínů, nepředpokládá se červená pigmentace</t>
  </si>
  <si>
    <t>1001224241</t>
  </si>
  <si>
    <t xml:space="preserve">Poznámka k položce:
Zhotovitel předloží objednateli k výběru vzorník materiálu jednoho nebo více výrobců, který bude splňovat technické i cenové (nabídkové) zadávací parametry v počtu min 5 vzorků. Minimální požadovaný technický standard použitého obkladu odpovídá referenčnímu výrobku RAKO COLOR ONE, 20x40 cm
</t>
  </si>
  <si>
    <t>keramobkladnovy*0,1</t>
  </si>
  <si>
    <t>169</t>
  </si>
  <si>
    <t>781494111</t>
  </si>
  <si>
    <t>Obklad - dokončující práce profily ukončovací lepené flexibilním lepidlem rohové</t>
  </si>
  <si>
    <t>1879079255</t>
  </si>
  <si>
    <t>1,4*2</t>
  </si>
  <si>
    <t>2,0*2</t>
  </si>
  <si>
    <t>1,5*4</t>
  </si>
  <si>
    <t>170</t>
  </si>
  <si>
    <t>781494511</t>
  </si>
  <si>
    <t>Obklad - dokončující práce profily ukončovací lepené flexibilním lepidlem ukončovací</t>
  </si>
  <si>
    <t>-530210171</t>
  </si>
  <si>
    <t>(1,4+0,9)</t>
  </si>
  <si>
    <t>8,14</t>
  </si>
  <si>
    <t>(1,4+1,76)</t>
  </si>
  <si>
    <t>6,08</t>
  </si>
  <si>
    <t>4,8</t>
  </si>
  <si>
    <t>3,43</t>
  </si>
  <si>
    <t>-3,85</t>
  </si>
  <si>
    <t>171</t>
  </si>
  <si>
    <t>998781101</t>
  </si>
  <si>
    <t>Přesun hmot pro obklady keramické stanovený z hmotnosti přesunovaného materiálu vodorovná dopravní vzdálenost do 50 m v objektech výšky do 6 m</t>
  </si>
  <si>
    <t>1578191562</t>
  </si>
  <si>
    <t>172</t>
  </si>
  <si>
    <t>783301311</t>
  </si>
  <si>
    <t>Příprava podkladu zámečnických konstrukcí před provedením nátěru odmaštění odmašťovačem vodou ředitelným</t>
  </si>
  <si>
    <t>-741574491</t>
  </si>
  <si>
    <t>zárubne D10</t>
  </si>
  <si>
    <t>(0,8+1,97*2)*0,25*2</t>
  </si>
  <si>
    <t>173</t>
  </si>
  <si>
    <t>783306807</t>
  </si>
  <si>
    <t>Odstranění nátěrů ze zámečnických konstrukcí odstraňovačem nátěrů s obroušením</t>
  </si>
  <si>
    <t>1886950082</t>
  </si>
  <si>
    <t>174</t>
  </si>
  <si>
    <t>783315101</t>
  </si>
  <si>
    <t>Mezinátěr zámečnických konstrukcí jednonásobný syntetický standardní</t>
  </si>
  <si>
    <t>-899909209</t>
  </si>
  <si>
    <t>175</t>
  </si>
  <si>
    <t>783317101</t>
  </si>
  <si>
    <t>Krycí nátěr (email) zámečnických konstrukcí jednonásobný syntetický standardní</t>
  </si>
  <si>
    <t>571781629</t>
  </si>
  <si>
    <t>176</t>
  </si>
  <si>
    <t>783813101</t>
  </si>
  <si>
    <t>Penetrační nátěr omítek hladkých betonových povrchů syntetický</t>
  </si>
  <si>
    <t>-491397646</t>
  </si>
  <si>
    <t>177</t>
  </si>
  <si>
    <t>783827.10</t>
  </si>
  <si>
    <t xml:space="preserve">Omyvatelný nátěr omítek dvojnásobný </t>
  </si>
  <si>
    <t>415105237</t>
  </si>
  <si>
    <t>mč 202</t>
  </si>
  <si>
    <t>(6,4-0,8*2+5,43-0,8*2)*1,2</t>
  </si>
  <si>
    <t>(10,3-0,8*2+7,56-0,8*2)*1,2</t>
  </si>
  <si>
    <t>(8,85-0,8*2)*1,2</t>
  </si>
  <si>
    <t>mč102</t>
  </si>
  <si>
    <t>12,7*1,2-(1,45*2+0,9+0,8)*1,2</t>
  </si>
  <si>
    <t>45,3*2,0 +3,22*2,0*2</t>
  </si>
  <si>
    <t>-13,4*0,99*2</t>
  </si>
  <si>
    <t>0,99*2*0,2*2</t>
  </si>
  <si>
    <t>-3,3*2,0</t>
  </si>
  <si>
    <t>48,8*2,0</t>
  </si>
  <si>
    <t>178</t>
  </si>
  <si>
    <t>783827.14</t>
  </si>
  <si>
    <t>Příplatek na barevnost s větší pigmentací omyvatelného nátěru</t>
  </si>
  <si>
    <t>-1855064302</t>
  </si>
  <si>
    <t>179</t>
  </si>
  <si>
    <t>783827123</t>
  </si>
  <si>
    <t>Krycí (ochranný ) nátěr omítek jednonásobný hladkých omítek hladkých, zrnitých tenkovrstvých nebo štukových stupně členitosti 1 a 2 silikátový</t>
  </si>
  <si>
    <t>-1276989686</t>
  </si>
  <si>
    <t>784</t>
  </si>
  <si>
    <t>Dokončovací práce - malby a tapety</t>
  </si>
  <si>
    <t>180</t>
  </si>
  <si>
    <t>7841310.10</t>
  </si>
  <si>
    <t>Odstranění lepených polepů ze stěn výšky do 3,80 m</t>
  </si>
  <si>
    <t>-1280188240</t>
  </si>
  <si>
    <t>12,94*1,0*2</t>
  </si>
  <si>
    <t>mč 102s</t>
  </si>
  <si>
    <t>3,3*2,62*2</t>
  </si>
  <si>
    <t>181</t>
  </si>
  <si>
    <t>784181101</t>
  </si>
  <si>
    <t>Penetrace podkladu jednonásobná základní akrylátová v místnostech výšky do 3,80 m</t>
  </si>
  <si>
    <t>1108920733</t>
  </si>
  <si>
    <t>182</t>
  </si>
  <si>
    <t>784211101</t>
  </si>
  <si>
    <t>Malby z malířských směsí otěruvzdorných za mokra dvojnásobné, bílé za mokra otěruvzdorné výborně v místnostech výšky do 3,80 m</t>
  </si>
  <si>
    <t>-699649936</t>
  </si>
  <si>
    <t>strop</t>
  </si>
  <si>
    <t>20,7</t>
  </si>
  <si>
    <t>stěna</t>
  </si>
  <si>
    <t>(2,7*2+3,45)*2,62</t>
  </si>
  <si>
    <t>8,64</t>
  </si>
  <si>
    <t>(9,57+7,56)*2,62</t>
  </si>
  <si>
    <t>-(3,135+2,13)*2</t>
  </si>
  <si>
    <t>10,46*(2,62-2,0)</t>
  </si>
  <si>
    <t>5,69</t>
  </si>
  <si>
    <t>5,53</t>
  </si>
  <si>
    <t>(10,13+7,56)*2,62</t>
  </si>
  <si>
    <t>1.ppp</t>
  </si>
  <si>
    <t>11,09</t>
  </si>
  <si>
    <t>19,37*2,62</t>
  </si>
  <si>
    <t>45,3*4,49 +3,22*4,49*2</t>
  </si>
  <si>
    <t>-13,4*2,5*2</t>
  </si>
  <si>
    <t>(2,5*2+13,4)*0,2*2</t>
  </si>
  <si>
    <t>-3,3*3,5</t>
  </si>
  <si>
    <t>7,34</t>
  </si>
  <si>
    <t>16,73*2,615</t>
  </si>
  <si>
    <t>6,84*(2,53-2,0)</t>
  </si>
  <si>
    <t>5,5*(2,44-2,0)</t>
  </si>
  <si>
    <t>8,74*2,44</t>
  </si>
  <si>
    <t>6,26</t>
  </si>
  <si>
    <t>12,84</t>
  </si>
  <si>
    <t>14,99*2,6</t>
  </si>
  <si>
    <t>6,36</t>
  </si>
  <si>
    <t>16,3*2,6</t>
  </si>
  <si>
    <t>-3,4*1,5</t>
  </si>
  <si>
    <t>48,8*3,575</t>
  </si>
  <si>
    <t>-(3,3*0,75+7,7*0,75)</t>
  </si>
  <si>
    <t>756,122*0,05</t>
  </si>
  <si>
    <t>-457,615</t>
  </si>
  <si>
    <t>odkop</t>
  </si>
  <si>
    <t>17,43</t>
  </si>
  <si>
    <t>ornice</t>
  </si>
  <si>
    <t>6,972</t>
  </si>
  <si>
    <t>zasyp</t>
  </si>
  <si>
    <t>1,3</t>
  </si>
  <si>
    <t>D1.2.zpin - Úpravy venkovních ploch - rozšíření přístupového chodníku</t>
  </si>
  <si>
    <t xml:space="preserve">    5 - Komunikace pozemní</t>
  </si>
  <si>
    <t xml:space="preserve">    9 - Ostatní konstrukce a práce, bourání</t>
  </si>
  <si>
    <t>11320211.10</t>
  </si>
  <si>
    <t>Vytrhání obrub krajníků obrubníků stojatých vč. likvidace</t>
  </si>
  <si>
    <t>567251514</t>
  </si>
  <si>
    <t>13,67</t>
  </si>
  <si>
    <t>121112011</t>
  </si>
  <si>
    <t>Sejmutí ornice ručně bez vodorovného přemístění s naložením na dopravní prostředek nebo s odhozením do 3 m tloušťky vrstvy do 150 mm</t>
  </si>
  <si>
    <t>-876301586</t>
  </si>
  <si>
    <t>řez 3-3</t>
  </si>
  <si>
    <t>2,3*19,6*0,1</t>
  </si>
  <si>
    <t>řez 1-1</t>
  </si>
  <si>
    <t>11,2*2,2*0,1</t>
  </si>
  <si>
    <t>122201101</t>
  </si>
  <si>
    <t>Odkopávky a prokopávky nezapažené s přehozením výkopku na vzdálenost do 3 m nebo s naložením na dopravní prostředek v hornině tř. 3 do 100 m3</t>
  </si>
  <si>
    <t>2113655801</t>
  </si>
  <si>
    <t>2,3*19,6*0,25</t>
  </si>
  <si>
    <t>11,2*2,2*0,25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</si>
  <si>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</si>
  <si>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</si>
  <si>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-1456207586</t>
  </si>
  <si>
    <t>tam a zpet</t>
  </si>
  <si>
    <t>zasyp*2</t>
  </si>
  <si>
    <t>167101101</t>
  </si>
  <si>
    <t>Nakládání, skládání a překládání neulehlého výkopku nebo sypaniny nakládání, množství do 100 m3, z hornin tř. 1 až 4</t>
  </si>
  <si>
    <t>361485252</t>
  </si>
  <si>
    <t>174101101</t>
  </si>
  <si>
    <t>Zásyp sypaninou z jakékoliv horniny s uložením výkopku ve vrstvách se zhutněním jam, šachet, rýh nebo kolem objektů v těchto vykopávkách</t>
  </si>
  <si>
    <t>-424600772</t>
  </si>
  <si>
    <t>řez 2-2</t>
  </si>
  <si>
    <t>3,0*1,0*0,1</t>
  </si>
  <si>
    <t>1751111.1</t>
  </si>
  <si>
    <t>Obsypání chodníku ručně sypaninou bez prohození sítem, uloženou do 3 m</t>
  </si>
  <si>
    <t>930256798</t>
  </si>
  <si>
    <t>rez 3-3</t>
  </si>
  <si>
    <t>19,6*0,18*0,07</t>
  </si>
  <si>
    <t>19,6*0,18*0,2</t>
  </si>
  <si>
    <t>11,3*0,36*0,18</t>
  </si>
  <si>
    <t>58343930</t>
  </si>
  <si>
    <t>kamenivo drcené hrubé frakce 16-32</t>
  </si>
  <si>
    <t>-439660801</t>
  </si>
  <si>
    <t>19,6*0,18*0,07*1,8</t>
  </si>
  <si>
    <t>19,6*0,18*0,2*1,8</t>
  </si>
  <si>
    <t>11,3*0,36*0,18*1,8</t>
  </si>
  <si>
    <t>181411131</t>
  </si>
  <si>
    <t>Založení trávníku na půdě předem připravené plochy do 1000 m2 výsevem včetně utažení parkového v rovině nebo na svahu do 1:5</t>
  </si>
  <si>
    <t>2074189330</t>
  </si>
  <si>
    <t>19,6*0,82</t>
  </si>
  <si>
    <t>19,6*0,2</t>
  </si>
  <si>
    <t>11,3*2,2</t>
  </si>
  <si>
    <t>0,825*0,6</t>
  </si>
  <si>
    <t>00572410</t>
  </si>
  <si>
    <t>osivo směs travní parková</t>
  </si>
  <si>
    <t>1957099930</t>
  </si>
  <si>
    <t>181951102</t>
  </si>
  <si>
    <t>Úprava pláně vyrovnáním výškových rozdílů v hornině tř. 1 až 4 se zhutněním</t>
  </si>
  <si>
    <t>264947444</t>
  </si>
  <si>
    <t>2,0*19,6</t>
  </si>
  <si>
    <t>11,2*2,5</t>
  </si>
  <si>
    <t>Komunikace pozemní</t>
  </si>
  <si>
    <t>564750112</t>
  </si>
  <si>
    <t>Podklad nebo kryt z kameniva hrubého drceného vel. 16-32 mm s rozprostřením a zhutněním, po zhutnění tl. 160 mm</t>
  </si>
  <si>
    <t>-971223543</t>
  </si>
  <si>
    <t>29,56</t>
  </si>
  <si>
    <t>564750114</t>
  </si>
  <si>
    <t>Podklad nebo kryt z kameniva hrubého drceného vel. 16-32 mm s rozprostřením a zhutněním, po zhutnění tl. 180 mm</t>
  </si>
  <si>
    <t>-1263384998</t>
  </si>
  <si>
    <t>tl. 150-200mm</t>
  </si>
  <si>
    <t>6,53</t>
  </si>
  <si>
    <t>564831111</t>
  </si>
  <si>
    <t>Podklad ze štěrkodrti ŠD s rozprostřením a zhutněním, po zhutnění tl. 100 mm</t>
  </si>
  <si>
    <t>-290002517</t>
  </si>
  <si>
    <t>564831.10</t>
  </si>
  <si>
    <t>Podklad pro výsev traviny složený z 50% humus a 50% písku v cel. tl. 100 mm</t>
  </si>
  <si>
    <t>1792128473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</si>
  <si>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</si>
  <si>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</si>
  <si>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-1956687426</t>
  </si>
  <si>
    <t>59245015</t>
  </si>
  <si>
    <t>dlažba zámková profilová základní 200x165x60mm přírodní</t>
  </si>
  <si>
    <t>-1298656935</t>
  </si>
  <si>
    <t>29,56*1,05</t>
  </si>
  <si>
    <t>6,53*1,05</t>
  </si>
  <si>
    <t>Ostatní konstrukce a práce, bourání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</si>
  <si>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</si>
  <si>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</si>
  <si>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1599066845</t>
  </si>
  <si>
    <t>20,155+32,02</t>
  </si>
  <si>
    <t>59217001</t>
  </si>
  <si>
    <t>obrubník betonový zahradní 1000x50x250mm</t>
  </si>
  <si>
    <t>-781272922</t>
  </si>
  <si>
    <t>(20,155+32,02)*1,05</t>
  </si>
  <si>
    <t>59217029</t>
  </si>
  <si>
    <t>obrubník betonový silniční nájezdový 1000x150x150mm</t>
  </si>
  <si>
    <t>-802959381</t>
  </si>
  <si>
    <t>998223011</t>
  </si>
  <si>
    <t>Přesun hmot pro pozemní komunikace s krytem dlážděným dopravní vzdálenost do 200 m jakékoliv délky objektu</t>
  </si>
  <si>
    <t>-1023193239</t>
  </si>
  <si>
    <t>VRN.zpin - Vedlejší rozpočtové náklady</t>
  </si>
  <si>
    <t>-435111646</t>
  </si>
  <si>
    <t>Dokumentace skutečného provedení stavby (všech částí stavby)</t>
  </si>
  <si>
    <t>1209527290</t>
  </si>
  <si>
    <t>1757981689</t>
  </si>
  <si>
    <t>-693188384</t>
  </si>
  <si>
    <t>9,94</t>
  </si>
  <si>
    <t>7,7</t>
  </si>
  <si>
    <t>kerobklstav</t>
  </si>
  <si>
    <t>5,511</t>
  </si>
  <si>
    <t>457,615</t>
  </si>
  <si>
    <t>03 - Způsobilé náklady neinvestiční</t>
  </si>
  <si>
    <t>D1.1.zpnei - Architektonicko stavební řešení</t>
  </si>
  <si>
    <t>3,85*2,0</t>
  </si>
  <si>
    <t>tělocvičny</t>
  </si>
  <si>
    <t>(104,65+131,68)*(5,4-1,8)</t>
  </si>
  <si>
    <t>-(4,4+7,7)*(5,4-1,8)*1,5</t>
  </si>
  <si>
    <t>-12,9*(5,4-1,8)*1,5*2</t>
  </si>
  <si>
    <t>20,7+8,64+5,69+8,64+5,53</t>
  </si>
  <si>
    <t>11,09+8,82+7,43+2,88+6,26+12,84</t>
  </si>
  <si>
    <t>-13,79*1,0*0</t>
  </si>
  <si>
    <t>-26,05*1,0*0</t>
  </si>
  <si>
    <t>-12,27*1,0*0</t>
  </si>
  <si>
    <t>-6,0*1,0*2*0</t>
  </si>
  <si>
    <t>952901111</t>
  </si>
  <si>
    <t>Vyčištění budov nebo objektů před předáním do užívání budov bytové nebo občanské výstavby, světlé výšky podlaží do 4 m</t>
  </si>
  <si>
    <t>466831644</t>
  </si>
  <si>
    <t>11,09+8,82+7,43+104,65+2,88+6,26+12,84+131,68</t>
  </si>
  <si>
    <t>965045113</t>
  </si>
  <si>
    <t>Bourání potěrů tl. do 50 mm cementových nebo pískocementových, plochy přes 4 m2</t>
  </si>
  <si>
    <t>290786384</t>
  </si>
  <si>
    <t>9,55</t>
  </si>
  <si>
    <t>1,76</t>
  </si>
  <si>
    <t>0,8*1,97*2</t>
  </si>
  <si>
    <t>1,45*1,97*1</t>
  </si>
  <si>
    <t>97805954.10</t>
  </si>
  <si>
    <t>Šetrné odsekání obkladů stěn v pruhu do 60cm včetně otlučení podkladní omítky až na zdivo z obkládaček vnitřních, z jakýchkoliv materiálů</t>
  </si>
  <si>
    <t>-848526551</t>
  </si>
  <si>
    <t>(2,13+3,095)*0,6</t>
  </si>
  <si>
    <t>2,0*0,5*4</t>
  </si>
  <si>
    <t>9991007.1</t>
  </si>
  <si>
    <t>Doplňkové provizorní statické zajištění konstrukcí pro bourací popř. nové práce</t>
  </si>
  <si>
    <t>575012368</t>
  </si>
  <si>
    <t>99999.110</t>
  </si>
  <si>
    <t>Demontáž ostatních nefunkčních konstrukcí a prvků jinde neuvedených vč. likvidace</t>
  </si>
  <si>
    <t>-668554051</t>
  </si>
  <si>
    <t>99999.210</t>
  </si>
  <si>
    <t>Šetrná demontáž a zpětná montáž stávajícího hasící přístroje na nově určenou pozici vč. uskladnění a ochrany před poškozením</t>
  </si>
  <si>
    <t>1204314101</t>
  </si>
  <si>
    <t>997013801</t>
  </si>
  <si>
    <t>Poplatek za uložení stavebního odpadu na skládce (skládkovné) z prostého betonu zatříděného do Katalogu odpadů pod kódem 170 101</t>
  </si>
  <si>
    <t>-1999843076</t>
  </si>
  <si>
    <t>1,1+2,0-(0,4+0,48+0,52)</t>
  </si>
  <si>
    <t>4,35+1,12-(0,4+3,2)</t>
  </si>
  <si>
    <t>10,841-(1+1,7+1,87)</t>
  </si>
  <si>
    <t>763121821</t>
  </si>
  <si>
    <t>Demontáž předsazených nebo šachtových stěn ze sádrokartonových desek s nosnou konstrukcí z ocelových profilů se zdvojeným CW profilem, opláštění jednoduché</t>
  </si>
  <si>
    <t>1129579416</t>
  </si>
  <si>
    <t>2,53*2,62</t>
  </si>
  <si>
    <t>131,68*1,05</t>
  </si>
  <si>
    <t>7664218.10</t>
  </si>
  <si>
    <t>Demontáž obložení podhledů dřevěnými prkny vč. nosné konstrukce (předpoklad dřevěné trámky zavěšené na ocelových páskách)</t>
  </si>
  <si>
    <t>-1763376546</t>
  </si>
  <si>
    <t>766200.02</t>
  </si>
  <si>
    <t>Doplnění prvků stávajících dveří o samozavírač, kování, vložkový, otevírání elektronické se signalizací otevření dveří na pult recepce,příprava na otvíraní čipem, ozn. D/01 - blíže viz výpis vnitřních výplní</t>
  </si>
  <si>
    <t>-2008825841</t>
  </si>
  <si>
    <t>766200.15</t>
  </si>
  <si>
    <t>Montáž a dodávka 2 křídlých dveří vel.1450x1950mm HPL lamino hladké, ze 2/3 prosklené vč. ocel. zárubně, kování, prahu, syst. detailů a prvků,ozn. D/08 - blíže viz výpis vnitřních výplní</t>
  </si>
  <si>
    <t>1434164606</t>
  </si>
  <si>
    <t>-0,8*0,8*2</t>
  </si>
  <si>
    <t>Poznámka k položce:
Zhotovitel předloží objednateli k výběru vzorník materiálu jednoho nebo více výrobců, který bude splňovat technické i cenové (nabídkové) zadávací parametry v počtu min 5 vzorků. Minimální požadovaný technický standard použité dlažby odpovídá referenčnímu výrobku RAKO Taurus Granit SRU/reliéfní 30x60 cm resp. RAKO Taurus Granit S 10x10 cm</t>
  </si>
  <si>
    <t>nový pas 60cm</t>
  </si>
  <si>
    <t>(2,09+3,095)*0,6</t>
  </si>
  <si>
    <t xml:space="preserve">Poznámka k položce:
Zhotovitel předloží objednateli k výběru vzorník materiálu jednoho nebo více výrobců, který bude splňovat technické i cenové (nabídkové) zadávací parametry v počtu min 5 vzorků. Minimální požadovaný technický standard použitého obkladu odpovídá referenčnímu výrobku RAKO COLOR ONE, 20x40 cm
</t>
  </si>
  <si>
    <t>597610.12</t>
  </si>
  <si>
    <t>obklad keramický v pruhu 60cm  barevnost dle stávajícího - glazovaná keramická obkladačka rektifikovaná, povrch mat, rozměr do velikosti 20x40 cm, možnost použití více barevných odstínů, nepředpokládá se červená pigmentace</t>
  </si>
  <si>
    <t>-1398143838</t>
  </si>
  <si>
    <t>kerobklstav*0,1</t>
  </si>
  <si>
    <t>3,85</t>
  </si>
  <si>
    <t>7841210.12</t>
  </si>
  <si>
    <t>Očištění a odmaštění stěn před aplikací nové malby</t>
  </si>
  <si>
    <t>-1829736615</t>
  </si>
  <si>
    <t>ze 70%</t>
  </si>
  <si>
    <t>(45,3*4,49 +3,22*4,49*2)*0,7</t>
  </si>
  <si>
    <t>-13,4*2,5*2*0,7</t>
  </si>
  <si>
    <t>(2,5*2+13,4)*0,2*2*0,7</t>
  </si>
  <si>
    <t>-3,3*3,5*0,7</t>
  </si>
  <si>
    <t>48,8*3,575*0,7</t>
  </si>
  <si>
    <t>-(3,3*0,75+7,7*0,75)*0,7</t>
  </si>
  <si>
    <t>784121001</t>
  </si>
  <si>
    <t>Oškrabání malby v místnostech výšky do 3,80 m</t>
  </si>
  <si>
    <t>817008347</t>
  </si>
  <si>
    <t>ze 30%</t>
  </si>
  <si>
    <t>(45,3*4,49 +3,22*4,49*2)*0,3</t>
  </si>
  <si>
    <t>-13,4*2,5*2*0,3</t>
  </si>
  <si>
    <t>(2,5*2+13,4)*0,2*2*0,3</t>
  </si>
  <si>
    <t>-3,3*3,5*0,3</t>
  </si>
  <si>
    <t>48,8*3,575*0,3</t>
  </si>
  <si>
    <t>-(3,3*0,75+7,7*0,75)*0,3</t>
  </si>
  <si>
    <t>12,35</t>
  </si>
  <si>
    <t>14,12*2,62</t>
  </si>
  <si>
    <t>10,44</t>
  </si>
  <si>
    <t>12,94*2,62</t>
  </si>
  <si>
    <t>7,88</t>
  </si>
  <si>
    <t>10,96*2,62</t>
  </si>
  <si>
    <t>oskrabaní</t>
  </si>
  <si>
    <t>(45,3*4,49 +3,22*4,49*2)</t>
  </si>
  <si>
    <t>VRN.zpnei - Vedlejší rozpočtové náklady</t>
  </si>
  <si>
    <t>-88320106</t>
  </si>
  <si>
    <t>1647570</t>
  </si>
  <si>
    <t>-1231820218</t>
  </si>
  <si>
    <t>-1504980293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</si>
</sst>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  <xf numFmtId="0" fontId="39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80"/>
  <sheetViews>
    <sheetView showGridLines="0" tabSelected="1" workbookViewId="0" topLeftCell="A1">
      <selection activeCell="X11" sqref="X1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2" t="s">
        <v>14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23"/>
      <c r="AQ5" s="23"/>
      <c r="AR5" s="21"/>
      <c r="BE5" s="299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4" t="s">
        <v>17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23"/>
      <c r="AQ6" s="23"/>
      <c r="AR6" s="21"/>
      <c r="BE6" s="300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00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00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0"/>
      <c r="BS9" s="18" t="s">
        <v>6</v>
      </c>
    </row>
    <row r="10" spans="2:71" s="1" customFormat="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21</v>
      </c>
      <c r="AO10" s="23"/>
      <c r="AP10" s="23"/>
      <c r="AQ10" s="23"/>
      <c r="AR10" s="21"/>
      <c r="BE10" s="300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21</v>
      </c>
      <c r="AO11" s="23"/>
      <c r="AP11" s="23"/>
      <c r="AQ11" s="23"/>
      <c r="AR11" s="21"/>
      <c r="BE11" s="300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0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31</v>
      </c>
      <c r="AO13" s="23"/>
      <c r="AP13" s="23"/>
      <c r="AQ13" s="23"/>
      <c r="AR13" s="21"/>
      <c r="BE13" s="300"/>
      <c r="BS13" s="18" t="s">
        <v>6</v>
      </c>
    </row>
    <row r="14" spans="2:71" ht="12.75">
      <c r="B14" s="22"/>
      <c r="C14" s="23"/>
      <c r="D14" s="23"/>
      <c r="E14" s="305" t="s">
        <v>31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00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0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21</v>
      </c>
      <c r="AO16" s="23"/>
      <c r="AP16" s="23"/>
      <c r="AQ16" s="23"/>
      <c r="AR16" s="21"/>
      <c r="BE16" s="300"/>
      <c r="BS16" s="18" t="s">
        <v>4</v>
      </c>
    </row>
    <row r="17" spans="2:71" s="1" customFormat="1" ht="18.4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21</v>
      </c>
      <c r="AO17" s="23"/>
      <c r="AP17" s="23"/>
      <c r="AQ17" s="23"/>
      <c r="AR17" s="21"/>
      <c r="BE17" s="300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0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21</v>
      </c>
      <c r="AO19" s="23"/>
      <c r="AP19" s="23"/>
      <c r="AQ19" s="23"/>
      <c r="AR19" s="21"/>
      <c r="BE19" s="300"/>
      <c r="BS19" s="18" t="s">
        <v>6</v>
      </c>
    </row>
    <row r="20" spans="2:71" s="1" customFormat="1" ht="18.4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21</v>
      </c>
      <c r="AO20" s="23"/>
      <c r="AP20" s="23"/>
      <c r="AQ20" s="23"/>
      <c r="AR20" s="21"/>
      <c r="BE20" s="300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0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0"/>
    </row>
    <row r="23" spans="2:57" s="1" customFormat="1" ht="47.25" customHeight="1">
      <c r="B23" s="22"/>
      <c r="C23" s="23"/>
      <c r="D23" s="23"/>
      <c r="E23" s="307" t="s">
        <v>38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23"/>
      <c r="AP23" s="23"/>
      <c r="AQ23" s="23"/>
      <c r="AR23" s="21"/>
      <c r="BE23" s="300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0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0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8">
        <f>ROUND(AG54,2)</f>
        <v>0</v>
      </c>
      <c r="AL26" s="309"/>
      <c r="AM26" s="309"/>
      <c r="AN26" s="309"/>
      <c r="AO26" s="309"/>
      <c r="AP26" s="37"/>
      <c r="AQ26" s="37"/>
      <c r="AR26" s="40"/>
      <c r="BE26" s="300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0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0" t="s">
        <v>40</v>
      </c>
      <c r="M28" s="310"/>
      <c r="N28" s="310"/>
      <c r="O28" s="310"/>
      <c r="P28" s="310"/>
      <c r="Q28" s="37"/>
      <c r="R28" s="37"/>
      <c r="S28" s="37"/>
      <c r="T28" s="37"/>
      <c r="U28" s="37"/>
      <c r="V28" s="37"/>
      <c r="W28" s="310" t="s">
        <v>41</v>
      </c>
      <c r="X28" s="310"/>
      <c r="Y28" s="310"/>
      <c r="Z28" s="310"/>
      <c r="AA28" s="310"/>
      <c r="AB28" s="310"/>
      <c r="AC28" s="310"/>
      <c r="AD28" s="310"/>
      <c r="AE28" s="310"/>
      <c r="AF28" s="37"/>
      <c r="AG28" s="37"/>
      <c r="AH28" s="37"/>
      <c r="AI28" s="37"/>
      <c r="AJ28" s="37"/>
      <c r="AK28" s="310" t="s">
        <v>42</v>
      </c>
      <c r="AL28" s="310"/>
      <c r="AM28" s="310"/>
      <c r="AN28" s="310"/>
      <c r="AO28" s="310"/>
      <c r="AP28" s="37"/>
      <c r="AQ28" s="37"/>
      <c r="AR28" s="40"/>
      <c r="BE28" s="300"/>
    </row>
    <row r="29" spans="2:57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13">
        <v>0.21</v>
      </c>
      <c r="M29" s="312"/>
      <c r="N29" s="312"/>
      <c r="O29" s="312"/>
      <c r="P29" s="312"/>
      <c r="Q29" s="42"/>
      <c r="R29" s="42"/>
      <c r="S29" s="42"/>
      <c r="T29" s="42"/>
      <c r="U29" s="42"/>
      <c r="V29" s="42"/>
      <c r="W29" s="311">
        <f>ROUND(AZ54,2)</f>
        <v>0</v>
      </c>
      <c r="X29" s="312"/>
      <c r="Y29" s="312"/>
      <c r="Z29" s="312"/>
      <c r="AA29" s="312"/>
      <c r="AB29" s="312"/>
      <c r="AC29" s="312"/>
      <c r="AD29" s="312"/>
      <c r="AE29" s="312"/>
      <c r="AF29" s="42"/>
      <c r="AG29" s="42"/>
      <c r="AH29" s="42"/>
      <c r="AI29" s="42"/>
      <c r="AJ29" s="42"/>
      <c r="AK29" s="311">
        <f>ROUND(AV54,2)</f>
        <v>0</v>
      </c>
      <c r="AL29" s="312"/>
      <c r="AM29" s="312"/>
      <c r="AN29" s="312"/>
      <c r="AO29" s="312"/>
      <c r="AP29" s="42"/>
      <c r="AQ29" s="42"/>
      <c r="AR29" s="43"/>
      <c r="BE29" s="301"/>
    </row>
    <row r="30" spans="2:57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13">
        <v>0.15</v>
      </c>
      <c r="M30" s="312"/>
      <c r="N30" s="312"/>
      <c r="O30" s="312"/>
      <c r="P30" s="312"/>
      <c r="Q30" s="42"/>
      <c r="R30" s="42"/>
      <c r="S30" s="42"/>
      <c r="T30" s="42"/>
      <c r="U30" s="42"/>
      <c r="V30" s="42"/>
      <c r="W30" s="311">
        <f>ROUND(BA54,2)</f>
        <v>0</v>
      </c>
      <c r="X30" s="312"/>
      <c r="Y30" s="312"/>
      <c r="Z30" s="312"/>
      <c r="AA30" s="312"/>
      <c r="AB30" s="312"/>
      <c r="AC30" s="312"/>
      <c r="AD30" s="312"/>
      <c r="AE30" s="312"/>
      <c r="AF30" s="42"/>
      <c r="AG30" s="42"/>
      <c r="AH30" s="42"/>
      <c r="AI30" s="42"/>
      <c r="AJ30" s="42"/>
      <c r="AK30" s="311">
        <f>ROUND(AW54,2)</f>
        <v>0</v>
      </c>
      <c r="AL30" s="312"/>
      <c r="AM30" s="312"/>
      <c r="AN30" s="312"/>
      <c r="AO30" s="312"/>
      <c r="AP30" s="42"/>
      <c r="AQ30" s="42"/>
      <c r="AR30" s="43"/>
      <c r="BE30" s="301"/>
    </row>
    <row r="31" spans="2:57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13">
        <v>0.21</v>
      </c>
      <c r="M31" s="312"/>
      <c r="N31" s="312"/>
      <c r="O31" s="312"/>
      <c r="P31" s="312"/>
      <c r="Q31" s="42"/>
      <c r="R31" s="42"/>
      <c r="S31" s="42"/>
      <c r="T31" s="42"/>
      <c r="U31" s="42"/>
      <c r="V31" s="42"/>
      <c r="W31" s="311">
        <f>ROUND(BB54,2)</f>
        <v>0</v>
      </c>
      <c r="X31" s="312"/>
      <c r="Y31" s="312"/>
      <c r="Z31" s="312"/>
      <c r="AA31" s="312"/>
      <c r="AB31" s="312"/>
      <c r="AC31" s="312"/>
      <c r="AD31" s="312"/>
      <c r="AE31" s="312"/>
      <c r="AF31" s="42"/>
      <c r="AG31" s="42"/>
      <c r="AH31" s="42"/>
      <c r="AI31" s="42"/>
      <c r="AJ31" s="42"/>
      <c r="AK31" s="311">
        <v>0</v>
      </c>
      <c r="AL31" s="312"/>
      <c r="AM31" s="312"/>
      <c r="AN31" s="312"/>
      <c r="AO31" s="312"/>
      <c r="AP31" s="42"/>
      <c r="AQ31" s="42"/>
      <c r="AR31" s="43"/>
      <c r="BE31" s="301"/>
    </row>
    <row r="32" spans="2:57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13">
        <v>0.15</v>
      </c>
      <c r="M32" s="312"/>
      <c r="N32" s="312"/>
      <c r="O32" s="312"/>
      <c r="P32" s="312"/>
      <c r="Q32" s="42"/>
      <c r="R32" s="42"/>
      <c r="S32" s="42"/>
      <c r="T32" s="42"/>
      <c r="U32" s="42"/>
      <c r="V32" s="42"/>
      <c r="W32" s="311">
        <f>ROUND(BC54,2)</f>
        <v>0</v>
      </c>
      <c r="X32" s="312"/>
      <c r="Y32" s="312"/>
      <c r="Z32" s="312"/>
      <c r="AA32" s="312"/>
      <c r="AB32" s="312"/>
      <c r="AC32" s="312"/>
      <c r="AD32" s="312"/>
      <c r="AE32" s="312"/>
      <c r="AF32" s="42"/>
      <c r="AG32" s="42"/>
      <c r="AH32" s="42"/>
      <c r="AI32" s="42"/>
      <c r="AJ32" s="42"/>
      <c r="AK32" s="311">
        <v>0</v>
      </c>
      <c r="AL32" s="312"/>
      <c r="AM32" s="312"/>
      <c r="AN32" s="312"/>
      <c r="AO32" s="312"/>
      <c r="AP32" s="42"/>
      <c r="AQ32" s="42"/>
      <c r="AR32" s="43"/>
      <c r="BE32" s="301"/>
    </row>
    <row r="33" spans="2:44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13">
        <v>0</v>
      </c>
      <c r="M33" s="312"/>
      <c r="N33" s="312"/>
      <c r="O33" s="312"/>
      <c r="P33" s="312"/>
      <c r="Q33" s="42"/>
      <c r="R33" s="42"/>
      <c r="S33" s="42"/>
      <c r="T33" s="42"/>
      <c r="U33" s="42"/>
      <c r="V33" s="42"/>
      <c r="W33" s="311">
        <f>ROUND(BD54,2)</f>
        <v>0</v>
      </c>
      <c r="X33" s="312"/>
      <c r="Y33" s="312"/>
      <c r="Z33" s="312"/>
      <c r="AA33" s="312"/>
      <c r="AB33" s="312"/>
      <c r="AC33" s="312"/>
      <c r="AD33" s="312"/>
      <c r="AE33" s="312"/>
      <c r="AF33" s="42"/>
      <c r="AG33" s="42"/>
      <c r="AH33" s="42"/>
      <c r="AI33" s="42"/>
      <c r="AJ33" s="42"/>
      <c r="AK33" s="311">
        <v>0</v>
      </c>
      <c r="AL33" s="312"/>
      <c r="AM33" s="312"/>
      <c r="AN33" s="312"/>
      <c r="AO33" s="312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17" t="s">
        <v>51</v>
      </c>
      <c r="Y35" s="315"/>
      <c r="Z35" s="315"/>
      <c r="AA35" s="315"/>
      <c r="AB35" s="315"/>
      <c r="AC35" s="46"/>
      <c r="AD35" s="46"/>
      <c r="AE35" s="46"/>
      <c r="AF35" s="46"/>
      <c r="AG35" s="46"/>
      <c r="AH35" s="46"/>
      <c r="AI35" s="46"/>
      <c r="AJ35" s="46"/>
      <c r="AK35" s="314">
        <f>SUM(AK26:AK33)</f>
        <v>0</v>
      </c>
      <c r="AL35" s="315"/>
      <c r="AM35" s="315"/>
      <c r="AN35" s="315"/>
      <c r="AO35" s="316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TERTELOC0A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74" t="str">
        <f>K6</f>
        <v>REKONSTRUKCE TĚLOCVIČNY TUL - TĚLOCVIČNA HARCOV- OBJEKT A</v>
      </c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Liberec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281" t="str">
        <f>IF(AN8="","",AN8)</f>
        <v>4. 2. 2020</v>
      </c>
      <c r="AN47" s="281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26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 xml:space="preserve">Technická univerzita v Liberci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282" t="str">
        <f>IF(E17="","",E17)</f>
        <v>Ing.  Radovan  Novotný</v>
      </c>
      <c r="AN49" s="283"/>
      <c r="AO49" s="283"/>
      <c r="AP49" s="283"/>
      <c r="AQ49" s="37"/>
      <c r="AR49" s="40"/>
      <c r="AS49" s="284" t="s">
        <v>53</v>
      </c>
      <c r="AT49" s="285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282" t="str">
        <f>IF(E20="","",E20)</f>
        <v>Propos Liberec s.r.o.</v>
      </c>
      <c r="AN50" s="283"/>
      <c r="AO50" s="283"/>
      <c r="AP50" s="283"/>
      <c r="AQ50" s="37"/>
      <c r="AR50" s="40"/>
      <c r="AS50" s="286"/>
      <c r="AT50" s="287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288"/>
      <c r="AT51" s="289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276" t="s">
        <v>54</v>
      </c>
      <c r="D52" s="277"/>
      <c r="E52" s="277"/>
      <c r="F52" s="277"/>
      <c r="G52" s="277"/>
      <c r="H52" s="67"/>
      <c r="I52" s="278" t="s">
        <v>55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90" t="s">
        <v>56</v>
      </c>
      <c r="AH52" s="277"/>
      <c r="AI52" s="277"/>
      <c r="AJ52" s="277"/>
      <c r="AK52" s="277"/>
      <c r="AL52" s="277"/>
      <c r="AM52" s="277"/>
      <c r="AN52" s="278" t="s">
        <v>57</v>
      </c>
      <c r="AO52" s="277"/>
      <c r="AP52" s="277"/>
      <c r="AQ52" s="68" t="s">
        <v>58</v>
      </c>
      <c r="AR52" s="40"/>
      <c r="AS52" s="69" t="s">
        <v>59</v>
      </c>
      <c r="AT52" s="70" t="s">
        <v>60</v>
      </c>
      <c r="AU52" s="70" t="s">
        <v>61</v>
      </c>
      <c r="AV52" s="70" t="s">
        <v>62</v>
      </c>
      <c r="AW52" s="70" t="s">
        <v>63</v>
      </c>
      <c r="AX52" s="70" t="s">
        <v>64</v>
      </c>
      <c r="AY52" s="70" t="s">
        <v>65</v>
      </c>
      <c r="AZ52" s="70" t="s">
        <v>66</v>
      </c>
      <c r="BA52" s="70" t="s">
        <v>67</v>
      </c>
      <c r="BB52" s="70" t="s">
        <v>68</v>
      </c>
      <c r="BC52" s="70" t="s">
        <v>69</v>
      </c>
      <c r="BD52" s="71" t="s">
        <v>70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71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97">
        <f>ROUND(AG55+AG61+AG73,2)</f>
        <v>0</v>
      </c>
      <c r="AH54" s="297"/>
      <c r="AI54" s="297"/>
      <c r="AJ54" s="297"/>
      <c r="AK54" s="297"/>
      <c r="AL54" s="297"/>
      <c r="AM54" s="297"/>
      <c r="AN54" s="298">
        <f aca="true" t="shared" si="0" ref="AN54:AN78">SUM(AG54,AT54)</f>
        <v>0</v>
      </c>
      <c r="AO54" s="298"/>
      <c r="AP54" s="298"/>
      <c r="AQ54" s="79" t="s">
        <v>21</v>
      </c>
      <c r="AR54" s="80"/>
      <c r="AS54" s="81">
        <f>ROUND(AS55+AS61+AS73,2)</f>
        <v>0</v>
      </c>
      <c r="AT54" s="82">
        <f aca="true" t="shared" si="1" ref="AT54:AT78">ROUND(SUM(AV54:AW54),2)</f>
        <v>0</v>
      </c>
      <c r="AU54" s="83">
        <f>ROUND(AU55+AU61+AU73,5)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ROUND(AZ55+AZ61+AZ73,2)</f>
        <v>0</v>
      </c>
      <c r="BA54" s="82">
        <f>ROUND(BA55+BA61+BA73,2)</f>
        <v>0</v>
      </c>
      <c r="BB54" s="82">
        <f>ROUND(BB55+BB61+BB73,2)</f>
        <v>0</v>
      </c>
      <c r="BC54" s="82">
        <f>ROUND(BC55+BC61+BC73,2)</f>
        <v>0</v>
      </c>
      <c r="BD54" s="84">
        <f>ROUND(BD55+BD61+BD73,2)</f>
        <v>0</v>
      </c>
      <c r="BS54" s="85" t="s">
        <v>72</v>
      </c>
      <c r="BT54" s="85" t="s">
        <v>73</v>
      </c>
      <c r="BU54" s="86" t="s">
        <v>74</v>
      </c>
      <c r="BV54" s="85" t="s">
        <v>75</v>
      </c>
      <c r="BW54" s="85" t="s">
        <v>5</v>
      </c>
      <c r="BX54" s="85" t="s">
        <v>76</v>
      </c>
      <c r="CL54" s="85" t="s">
        <v>19</v>
      </c>
    </row>
    <row r="55" spans="2:91" s="7" customFormat="1" ht="16.5" customHeight="1">
      <c r="B55" s="87"/>
      <c r="C55" s="88"/>
      <c r="D55" s="279" t="s">
        <v>77</v>
      </c>
      <c r="E55" s="279"/>
      <c r="F55" s="279"/>
      <c r="G55" s="279"/>
      <c r="H55" s="279"/>
      <c r="I55" s="89"/>
      <c r="J55" s="279" t="s">
        <v>78</v>
      </c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93">
        <f>ROUND(AG56+AG57,2)</f>
        <v>0</v>
      </c>
      <c r="AH55" s="292"/>
      <c r="AI55" s="292"/>
      <c r="AJ55" s="292"/>
      <c r="AK55" s="292"/>
      <c r="AL55" s="292"/>
      <c r="AM55" s="292"/>
      <c r="AN55" s="291">
        <f t="shared" si="0"/>
        <v>0</v>
      </c>
      <c r="AO55" s="292"/>
      <c r="AP55" s="292"/>
      <c r="AQ55" s="90" t="s">
        <v>79</v>
      </c>
      <c r="AR55" s="91"/>
      <c r="AS55" s="92">
        <f>ROUND(AS56+AS57,2)</f>
        <v>0</v>
      </c>
      <c r="AT55" s="93">
        <f t="shared" si="1"/>
        <v>0</v>
      </c>
      <c r="AU55" s="94">
        <f>ROUND(AU56+AU57,5)</f>
        <v>0</v>
      </c>
      <c r="AV55" s="93">
        <f>ROUND(AZ55*L29,2)</f>
        <v>0</v>
      </c>
      <c r="AW55" s="93">
        <f>ROUND(BA55*L30,2)</f>
        <v>0</v>
      </c>
      <c r="AX55" s="93">
        <f>ROUND(BB55*L29,2)</f>
        <v>0</v>
      </c>
      <c r="AY55" s="93">
        <f>ROUND(BC55*L30,2)</f>
        <v>0</v>
      </c>
      <c r="AZ55" s="93">
        <f>ROUND(AZ56+AZ57,2)</f>
        <v>0</v>
      </c>
      <c r="BA55" s="93">
        <f>ROUND(BA56+BA57,2)</f>
        <v>0</v>
      </c>
      <c r="BB55" s="93">
        <f>ROUND(BB56+BB57,2)</f>
        <v>0</v>
      </c>
      <c r="BC55" s="93">
        <f>ROUND(BC56+BC57,2)</f>
        <v>0</v>
      </c>
      <c r="BD55" s="95">
        <f>ROUND(BD56+BD57,2)</f>
        <v>0</v>
      </c>
      <c r="BS55" s="96" t="s">
        <v>72</v>
      </c>
      <c r="BT55" s="96" t="s">
        <v>80</v>
      </c>
      <c r="BU55" s="96" t="s">
        <v>74</v>
      </c>
      <c r="BV55" s="96" t="s">
        <v>75</v>
      </c>
      <c r="BW55" s="96" t="s">
        <v>81</v>
      </c>
      <c r="BX55" s="96" t="s">
        <v>5</v>
      </c>
      <c r="CL55" s="96" t="s">
        <v>19</v>
      </c>
      <c r="CM55" s="96" t="s">
        <v>82</v>
      </c>
    </row>
    <row r="56" spans="1:90" s="4" customFormat="1" ht="23.25" customHeight="1">
      <c r="A56" s="97" t="s">
        <v>83</v>
      </c>
      <c r="B56" s="52"/>
      <c r="C56" s="98"/>
      <c r="D56" s="98"/>
      <c r="E56" s="280" t="s">
        <v>84</v>
      </c>
      <c r="F56" s="280"/>
      <c r="G56" s="280"/>
      <c r="H56" s="280"/>
      <c r="I56" s="280"/>
      <c r="J56" s="98"/>
      <c r="K56" s="280" t="s">
        <v>85</v>
      </c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94">
        <f>'D1.1.neznei - Architekton...'!J32</f>
        <v>0</v>
      </c>
      <c r="AH56" s="295"/>
      <c r="AI56" s="295"/>
      <c r="AJ56" s="295"/>
      <c r="AK56" s="295"/>
      <c r="AL56" s="295"/>
      <c r="AM56" s="295"/>
      <c r="AN56" s="294">
        <f t="shared" si="0"/>
        <v>0</v>
      </c>
      <c r="AO56" s="295"/>
      <c r="AP56" s="295"/>
      <c r="AQ56" s="99" t="s">
        <v>86</v>
      </c>
      <c r="AR56" s="54"/>
      <c r="AS56" s="100">
        <v>0</v>
      </c>
      <c r="AT56" s="101">
        <f t="shared" si="1"/>
        <v>0</v>
      </c>
      <c r="AU56" s="102">
        <f>'D1.1.neznei - Architekton...'!P96</f>
        <v>0</v>
      </c>
      <c r="AV56" s="101">
        <f>'D1.1.neznei - Architekton...'!J35</f>
        <v>0</v>
      </c>
      <c r="AW56" s="101">
        <f>'D1.1.neznei - Architekton...'!J36</f>
        <v>0</v>
      </c>
      <c r="AX56" s="101">
        <f>'D1.1.neznei - Architekton...'!J37</f>
        <v>0</v>
      </c>
      <c r="AY56" s="101">
        <f>'D1.1.neznei - Architekton...'!J38</f>
        <v>0</v>
      </c>
      <c r="AZ56" s="101">
        <f>'D1.1.neznei - Architekton...'!F35</f>
        <v>0</v>
      </c>
      <c r="BA56" s="101">
        <f>'D1.1.neznei - Architekton...'!F36</f>
        <v>0</v>
      </c>
      <c r="BB56" s="101">
        <f>'D1.1.neznei - Architekton...'!F37</f>
        <v>0</v>
      </c>
      <c r="BC56" s="101">
        <f>'D1.1.neznei - Architekton...'!F38</f>
        <v>0</v>
      </c>
      <c r="BD56" s="103">
        <f>'D1.1.neznei - Architekton...'!F39</f>
        <v>0</v>
      </c>
      <c r="BT56" s="104" t="s">
        <v>82</v>
      </c>
      <c r="BV56" s="104" t="s">
        <v>75</v>
      </c>
      <c r="BW56" s="104" t="s">
        <v>87</v>
      </c>
      <c r="BX56" s="104" t="s">
        <v>81</v>
      </c>
      <c r="CL56" s="104" t="s">
        <v>19</v>
      </c>
    </row>
    <row r="57" spans="2:90" s="4" customFormat="1" ht="23.25" customHeight="1">
      <c r="B57" s="52"/>
      <c r="C57" s="98"/>
      <c r="D57" s="98"/>
      <c r="E57" s="280" t="s">
        <v>88</v>
      </c>
      <c r="F57" s="280"/>
      <c r="G57" s="280"/>
      <c r="H57" s="280"/>
      <c r="I57" s="280"/>
      <c r="J57" s="98"/>
      <c r="K57" s="280" t="s">
        <v>89</v>
      </c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96">
        <f>ROUND(SUM(AG58:AG60),2)</f>
        <v>0</v>
      </c>
      <c r="AH57" s="295"/>
      <c r="AI57" s="295"/>
      <c r="AJ57" s="295"/>
      <c r="AK57" s="295"/>
      <c r="AL57" s="295"/>
      <c r="AM57" s="295"/>
      <c r="AN57" s="294">
        <f t="shared" si="0"/>
        <v>0</v>
      </c>
      <c r="AO57" s="295"/>
      <c r="AP57" s="295"/>
      <c r="AQ57" s="99" t="s">
        <v>86</v>
      </c>
      <c r="AR57" s="54"/>
      <c r="AS57" s="100">
        <f>ROUND(SUM(AS58:AS60),2)</f>
        <v>0</v>
      </c>
      <c r="AT57" s="101">
        <f t="shared" si="1"/>
        <v>0</v>
      </c>
      <c r="AU57" s="102">
        <f>ROUND(SUM(AU58:AU60),5)</f>
        <v>0</v>
      </c>
      <c r="AV57" s="101">
        <f>ROUND(AZ57*L29,2)</f>
        <v>0</v>
      </c>
      <c r="AW57" s="101">
        <f>ROUND(BA57*L30,2)</f>
        <v>0</v>
      </c>
      <c r="AX57" s="101">
        <f>ROUND(BB57*L29,2)</f>
        <v>0</v>
      </c>
      <c r="AY57" s="101">
        <f>ROUND(BC57*L30,2)</f>
        <v>0</v>
      </c>
      <c r="AZ57" s="101">
        <f>ROUND(SUM(AZ58:AZ60),2)</f>
        <v>0</v>
      </c>
      <c r="BA57" s="101">
        <f>ROUND(SUM(BA58:BA60),2)</f>
        <v>0</v>
      </c>
      <c r="BB57" s="101">
        <f>ROUND(SUM(BB58:BB60),2)</f>
        <v>0</v>
      </c>
      <c r="BC57" s="101">
        <f>ROUND(SUM(BC58:BC60),2)</f>
        <v>0</v>
      </c>
      <c r="BD57" s="103">
        <f>ROUND(SUM(BD58:BD60),2)</f>
        <v>0</v>
      </c>
      <c r="BS57" s="104" t="s">
        <v>72</v>
      </c>
      <c r="BT57" s="104" t="s">
        <v>82</v>
      </c>
      <c r="BU57" s="104" t="s">
        <v>74</v>
      </c>
      <c r="BV57" s="104" t="s">
        <v>75</v>
      </c>
      <c r="BW57" s="104" t="s">
        <v>90</v>
      </c>
      <c r="BX57" s="104" t="s">
        <v>81</v>
      </c>
      <c r="CL57" s="104" t="s">
        <v>19</v>
      </c>
    </row>
    <row r="58" spans="1:90" s="4" customFormat="1" ht="16.5" customHeight="1">
      <c r="A58" s="97" t="s">
        <v>83</v>
      </c>
      <c r="B58" s="52"/>
      <c r="C58" s="98"/>
      <c r="D58" s="98"/>
      <c r="E58" s="98"/>
      <c r="F58" s="280" t="s">
        <v>77</v>
      </c>
      <c r="G58" s="280"/>
      <c r="H58" s="280"/>
      <c r="I58" s="280"/>
      <c r="J58" s="280"/>
      <c r="K58" s="98"/>
      <c r="L58" s="280" t="s">
        <v>91</v>
      </c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94">
        <f>'01 - Zařízení staveniště'!J34</f>
        <v>0</v>
      </c>
      <c r="AH58" s="295"/>
      <c r="AI58" s="295"/>
      <c r="AJ58" s="295"/>
      <c r="AK58" s="295"/>
      <c r="AL58" s="295"/>
      <c r="AM58" s="295"/>
      <c r="AN58" s="294">
        <f t="shared" si="0"/>
        <v>0</v>
      </c>
      <c r="AO58" s="295"/>
      <c r="AP58" s="295"/>
      <c r="AQ58" s="99" t="s">
        <v>86</v>
      </c>
      <c r="AR58" s="54"/>
      <c r="AS58" s="100">
        <v>0</v>
      </c>
      <c r="AT58" s="101">
        <f t="shared" si="1"/>
        <v>0</v>
      </c>
      <c r="AU58" s="102">
        <f>'01 - Zařízení staveniště'!P92</f>
        <v>0</v>
      </c>
      <c r="AV58" s="101">
        <f>'01 - Zařízení staveniště'!J37</f>
        <v>0</v>
      </c>
      <c r="AW58" s="101">
        <f>'01 - Zařízení staveniště'!J38</f>
        <v>0</v>
      </c>
      <c r="AX58" s="101">
        <f>'01 - Zařízení staveniště'!J39</f>
        <v>0</v>
      </c>
      <c r="AY58" s="101">
        <f>'01 - Zařízení staveniště'!J40</f>
        <v>0</v>
      </c>
      <c r="AZ58" s="101">
        <f>'01 - Zařízení staveniště'!F37</f>
        <v>0</v>
      </c>
      <c r="BA58" s="101">
        <f>'01 - Zařízení staveniště'!F38</f>
        <v>0</v>
      </c>
      <c r="BB58" s="101">
        <f>'01 - Zařízení staveniště'!F39</f>
        <v>0</v>
      </c>
      <c r="BC58" s="101">
        <f>'01 - Zařízení staveniště'!F40</f>
        <v>0</v>
      </c>
      <c r="BD58" s="103">
        <f>'01 - Zařízení staveniště'!F41</f>
        <v>0</v>
      </c>
      <c r="BT58" s="104" t="s">
        <v>92</v>
      </c>
      <c r="BV58" s="104" t="s">
        <v>75</v>
      </c>
      <c r="BW58" s="104" t="s">
        <v>93</v>
      </c>
      <c r="BX58" s="104" t="s">
        <v>90</v>
      </c>
      <c r="CL58" s="104" t="s">
        <v>19</v>
      </c>
    </row>
    <row r="59" spans="1:90" s="4" customFormat="1" ht="23.25" customHeight="1">
      <c r="A59" s="97" t="s">
        <v>83</v>
      </c>
      <c r="B59" s="52"/>
      <c r="C59" s="98"/>
      <c r="D59" s="98"/>
      <c r="E59" s="98"/>
      <c r="F59" s="280" t="s">
        <v>94</v>
      </c>
      <c r="G59" s="280"/>
      <c r="H59" s="280"/>
      <c r="I59" s="280"/>
      <c r="J59" s="280"/>
      <c r="K59" s="98"/>
      <c r="L59" s="280" t="s">
        <v>95</v>
      </c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94">
        <f>'02 - Kompletační a koordi...'!J34</f>
        <v>0</v>
      </c>
      <c r="AH59" s="295"/>
      <c r="AI59" s="295"/>
      <c r="AJ59" s="295"/>
      <c r="AK59" s="295"/>
      <c r="AL59" s="295"/>
      <c r="AM59" s="295"/>
      <c r="AN59" s="294">
        <f t="shared" si="0"/>
        <v>0</v>
      </c>
      <c r="AO59" s="295"/>
      <c r="AP59" s="295"/>
      <c r="AQ59" s="99" t="s">
        <v>86</v>
      </c>
      <c r="AR59" s="54"/>
      <c r="AS59" s="100">
        <v>0</v>
      </c>
      <c r="AT59" s="101">
        <f t="shared" si="1"/>
        <v>0</v>
      </c>
      <c r="AU59" s="102">
        <f>'02 - Kompletační a koordi...'!P92</f>
        <v>0</v>
      </c>
      <c r="AV59" s="101">
        <f>'02 - Kompletační a koordi...'!J37</f>
        <v>0</v>
      </c>
      <c r="AW59" s="101">
        <f>'02 - Kompletační a koordi...'!J38</f>
        <v>0</v>
      </c>
      <c r="AX59" s="101">
        <f>'02 - Kompletační a koordi...'!J39</f>
        <v>0</v>
      </c>
      <c r="AY59" s="101">
        <f>'02 - Kompletační a koordi...'!J40</f>
        <v>0</v>
      </c>
      <c r="AZ59" s="101">
        <f>'02 - Kompletační a koordi...'!F37</f>
        <v>0</v>
      </c>
      <c r="BA59" s="101">
        <f>'02 - Kompletační a koordi...'!F38</f>
        <v>0</v>
      </c>
      <c r="BB59" s="101">
        <f>'02 - Kompletační a koordi...'!F39</f>
        <v>0</v>
      </c>
      <c r="BC59" s="101">
        <f>'02 - Kompletační a koordi...'!F40</f>
        <v>0</v>
      </c>
      <c r="BD59" s="103">
        <f>'02 - Kompletační a koordi...'!F41</f>
        <v>0</v>
      </c>
      <c r="BT59" s="104" t="s">
        <v>92</v>
      </c>
      <c r="BV59" s="104" t="s">
        <v>75</v>
      </c>
      <c r="BW59" s="104" t="s">
        <v>96</v>
      </c>
      <c r="BX59" s="104" t="s">
        <v>90</v>
      </c>
      <c r="CL59" s="104" t="s">
        <v>19</v>
      </c>
    </row>
    <row r="60" spans="1:90" s="4" customFormat="1" ht="16.5" customHeight="1">
      <c r="A60" s="97" t="s">
        <v>83</v>
      </c>
      <c r="B60" s="52"/>
      <c r="C60" s="98"/>
      <c r="D60" s="98"/>
      <c r="E60" s="98"/>
      <c r="F60" s="280" t="s">
        <v>97</v>
      </c>
      <c r="G60" s="280"/>
      <c r="H60" s="280"/>
      <c r="I60" s="280"/>
      <c r="J60" s="280"/>
      <c r="K60" s="98"/>
      <c r="L60" s="280" t="s">
        <v>98</v>
      </c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94">
        <f>'03 - Ostatní náklady'!J34</f>
        <v>0</v>
      </c>
      <c r="AH60" s="295"/>
      <c r="AI60" s="295"/>
      <c r="AJ60" s="295"/>
      <c r="AK60" s="295"/>
      <c r="AL60" s="295"/>
      <c r="AM60" s="295"/>
      <c r="AN60" s="294">
        <f t="shared" si="0"/>
        <v>0</v>
      </c>
      <c r="AO60" s="295"/>
      <c r="AP60" s="295"/>
      <c r="AQ60" s="99" t="s">
        <v>86</v>
      </c>
      <c r="AR60" s="54"/>
      <c r="AS60" s="100">
        <v>0</v>
      </c>
      <c r="AT60" s="101">
        <f t="shared" si="1"/>
        <v>0</v>
      </c>
      <c r="AU60" s="102">
        <f>'03 - Ostatní náklady'!P92</f>
        <v>0</v>
      </c>
      <c r="AV60" s="101">
        <f>'03 - Ostatní náklady'!J37</f>
        <v>0</v>
      </c>
      <c r="AW60" s="101">
        <f>'03 - Ostatní náklady'!J38</f>
        <v>0</v>
      </c>
      <c r="AX60" s="101">
        <f>'03 - Ostatní náklady'!J39</f>
        <v>0</v>
      </c>
      <c r="AY60" s="101">
        <f>'03 - Ostatní náklady'!J40</f>
        <v>0</v>
      </c>
      <c r="AZ60" s="101">
        <f>'03 - Ostatní náklady'!F37</f>
        <v>0</v>
      </c>
      <c r="BA60" s="101">
        <f>'03 - Ostatní náklady'!F38</f>
        <v>0</v>
      </c>
      <c r="BB60" s="101">
        <f>'03 - Ostatní náklady'!F39</f>
        <v>0</v>
      </c>
      <c r="BC60" s="101">
        <f>'03 - Ostatní náklady'!F40</f>
        <v>0</v>
      </c>
      <c r="BD60" s="103">
        <f>'03 - Ostatní náklady'!F41</f>
        <v>0</v>
      </c>
      <c r="BT60" s="104" t="s">
        <v>92</v>
      </c>
      <c r="BV60" s="104" t="s">
        <v>75</v>
      </c>
      <c r="BW60" s="104" t="s">
        <v>99</v>
      </c>
      <c r="BX60" s="104" t="s">
        <v>90</v>
      </c>
      <c r="CL60" s="104" t="s">
        <v>19</v>
      </c>
    </row>
    <row r="61" spans="2:91" s="7" customFormat="1" ht="16.5" customHeight="1">
      <c r="B61" s="87"/>
      <c r="C61" s="88"/>
      <c r="D61" s="279" t="s">
        <v>94</v>
      </c>
      <c r="E61" s="279"/>
      <c r="F61" s="279"/>
      <c r="G61" s="279"/>
      <c r="H61" s="279"/>
      <c r="I61" s="89"/>
      <c r="J61" s="279" t="s">
        <v>100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93">
        <f>ROUND(AG62+SUM(AG67:AG69),2)</f>
        <v>0</v>
      </c>
      <c r="AH61" s="292"/>
      <c r="AI61" s="292"/>
      <c r="AJ61" s="292"/>
      <c r="AK61" s="292"/>
      <c r="AL61" s="292"/>
      <c r="AM61" s="292"/>
      <c r="AN61" s="291">
        <f t="shared" si="0"/>
        <v>0</v>
      </c>
      <c r="AO61" s="292"/>
      <c r="AP61" s="292"/>
      <c r="AQ61" s="90" t="s">
        <v>79</v>
      </c>
      <c r="AR61" s="91"/>
      <c r="AS61" s="92">
        <f>ROUND(AS62+SUM(AS67:AS69),2)</f>
        <v>0</v>
      </c>
      <c r="AT61" s="93">
        <f t="shared" si="1"/>
        <v>0</v>
      </c>
      <c r="AU61" s="94">
        <f>ROUND(AU62+SUM(AU67:AU69),5)</f>
        <v>0</v>
      </c>
      <c r="AV61" s="93">
        <f>ROUND(AZ61*L29,2)</f>
        <v>0</v>
      </c>
      <c r="AW61" s="93">
        <f>ROUND(BA61*L30,2)</f>
        <v>0</v>
      </c>
      <c r="AX61" s="93">
        <f>ROUND(BB61*L29,2)</f>
        <v>0</v>
      </c>
      <c r="AY61" s="93">
        <f>ROUND(BC61*L30,2)</f>
        <v>0</v>
      </c>
      <c r="AZ61" s="93">
        <f>ROUND(AZ62+SUM(AZ67:AZ69),2)</f>
        <v>0</v>
      </c>
      <c r="BA61" s="93">
        <f>ROUND(BA62+SUM(BA67:BA69),2)</f>
        <v>0</v>
      </c>
      <c r="BB61" s="93">
        <f>ROUND(BB62+SUM(BB67:BB69),2)</f>
        <v>0</v>
      </c>
      <c r="BC61" s="93">
        <f>ROUND(BC62+SUM(BC67:BC69),2)</f>
        <v>0</v>
      </c>
      <c r="BD61" s="95">
        <f>ROUND(BD62+SUM(BD67:BD69),2)</f>
        <v>0</v>
      </c>
      <c r="BS61" s="96" t="s">
        <v>72</v>
      </c>
      <c r="BT61" s="96" t="s">
        <v>80</v>
      </c>
      <c r="BU61" s="96" t="s">
        <v>74</v>
      </c>
      <c r="BV61" s="96" t="s">
        <v>75</v>
      </c>
      <c r="BW61" s="96" t="s">
        <v>101</v>
      </c>
      <c r="BX61" s="96" t="s">
        <v>5</v>
      </c>
      <c r="CL61" s="96" t="s">
        <v>19</v>
      </c>
      <c r="CM61" s="96" t="s">
        <v>82</v>
      </c>
    </row>
    <row r="62" spans="2:90" s="4" customFormat="1" ht="23.25" customHeight="1">
      <c r="B62" s="52"/>
      <c r="C62" s="98"/>
      <c r="D62" s="98"/>
      <c r="E62" s="280" t="s">
        <v>102</v>
      </c>
      <c r="F62" s="280"/>
      <c r="G62" s="280"/>
      <c r="H62" s="280"/>
      <c r="I62" s="280"/>
      <c r="J62" s="98"/>
      <c r="K62" s="280" t="s">
        <v>103</v>
      </c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96">
        <f>ROUND(SUM(AG63:AG66),2)</f>
        <v>0</v>
      </c>
      <c r="AH62" s="295"/>
      <c r="AI62" s="295"/>
      <c r="AJ62" s="295"/>
      <c r="AK62" s="295"/>
      <c r="AL62" s="295"/>
      <c r="AM62" s="295"/>
      <c r="AN62" s="294">
        <f t="shared" si="0"/>
        <v>0</v>
      </c>
      <c r="AO62" s="295"/>
      <c r="AP62" s="295"/>
      <c r="AQ62" s="99" t="s">
        <v>86</v>
      </c>
      <c r="AR62" s="54"/>
      <c r="AS62" s="100">
        <f>ROUND(SUM(AS63:AS66),2)</f>
        <v>0</v>
      </c>
      <c r="AT62" s="101">
        <f t="shared" si="1"/>
        <v>0</v>
      </c>
      <c r="AU62" s="102">
        <f>ROUND(SUM(AU63:AU66),5)</f>
        <v>0</v>
      </c>
      <c r="AV62" s="101">
        <f>ROUND(AZ62*L29,2)</f>
        <v>0</v>
      </c>
      <c r="AW62" s="101">
        <f>ROUND(BA62*L30,2)</f>
        <v>0</v>
      </c>
      <c r="AX62" s="101">
        <f>ROUND(BB62*L29,2)</f>
        <v>0</v>
      </c>
      <c r="AY62" s="101">
        <f>ROUND(BC62*L30,2)</f>
        <v>0</v>
      </c>
      <c r="AZ62" s="101">
        <f>ROUND(SUM(AZ63:AZ66),2)</f>
        <v>0</v>
      </c>
      <c r="BA62" s="101">
        <f>ROUND(SUM(BA63:BA66),2)</f>
        <v>0</v>
      </c>
      <c r="BB62" s="101">
        <f>ROUND(SUM(BB63:BB66),2)</f>
        <v>0</v>
      </c>
      <c r="BC62" s="101">
        <f>ROUND(SUM(BC63:BC66),2)</f>
        <v>0</v>
      </c>
      <c r="BD62" s="103">
        <f>ROUND(SUM(BD63:BD66),2)</f>
        <v>0</v>
      </c>
      <c r="BS62" s="104" t="s">
        <v>72</v>
      </c>
      <c r="BT62" s="104" t="s">
        <v>82</v>
      </c>
      <c r="BU62" s="104" t="s">
        <v>74</v>
      </c>
      <c r="BV62" s="104" t="s">
        <v>75</v>
      </c>
      <c r="BW62" s="104" t="s">
        <v>104</v>
      </c>
      <c r="BX62" s="104" t="s">
        <v>101</v>
      </c>
      <c r="CL62" s="104" t="s">
        <v>19</v>
      </c>
    </row>
    <row r="63" spans="1:90" s="4" customFormat="1" ht="16.5" customHeight="1">
      <c r="A63" s="97" t="s">
        <v>83</v>
      </c>
      <c r="B63" s="52"/>
      <c r="C63" s="98"/>
      <c r="D63" s="98"/>
      <c r="E63" s="98"/>
      <c r="F63" s="280" t="s">
        <v>105</v>
      </c>
      <c r="G63" s="280"/>
      <c r="H63" s="280"/>
      <c r="I63" s="280"/>
      <c r="J63" s="280"/>
      <c r="K63" s="98"/>
      <c r="L63" s="280" t="s">
        <v>106</v>
      </c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94">
        <f>'D1.3.1 - Zdravotechnika'!J34</f>
        <v>0</v>
      </c>
      <c r="AH63" s="295"/>
      <c r="AI63" s="295"/>
      <c r="AJ63" s="295"/>
      <c r="AK63" s="295"/>
      <c r="AL63" s="295"/>
      <c r="AM63" s="295"/>
      <c r="AN63" s="294">
        <f t="shared" si="0"/>
        <v>0</v>
      </c>
      <c r="AO63" s="295"/>
      <c r="AP63" s="295"/>
      <c r="AQ63" s="99" t="s">
        <v>86</v>
      </c>
      <c r="AR63" s="54"/>
      <c r="AS63" s="100">
        <v>0</v>
      </c>
      <c r="AT63" s="101">
        <f t="shared" si="1"/>
        <v>0</v>
      </c>
      <c r="AU63" s="102">
        <f>'D1.3.1 - Zdravotechnika'!P96</f>
        <v>0</v>
      </c>
      <c r="AV63" s="101">
        <f>'D1.3.1 - Zdravotechnika'!J37</f>
        <v>0</v>
      </c>
      <c r="AW63" s="101">
        <f>'D1.3.1 - Zdravotechnika'!J38</f>
        <v>0</v>
      </c>
      <c r="AX63" s="101">
        <f>'D1.3.1 - Zdravotechnika'!J39</f>
        <v>0</v>
      </c>
      <c r="AY63" s="101">
        <f>'D1.3.1 - Zdravotechnika'!J40</f>
        <v>0</v>
      </c>
      <c r="AZ63" s="101">
        <f>'D1.3.1 - Zdravotechnika'!F37</f>
        <v>0</v>
      </c>
      <c r="BA63" s="101">
        <f>'D1.3.1 - Zdravotechnika'!F38</f>
        <v>0</v>
      </c>
      <c r="BB63" s="101">
        <f>'D1.3.1 - Zdravotechnika'!F39</f>
        <v>0</v>
      </c>
      <c r="BC63" s="101">
        <f>'D1.3.1 - Zdravotechnika'!F40</f>
        <v>0</v>
      </c>
      <c r="BD63" s="103">
        <f>'D1.3.1 - Zdravotechnika'!F41</f>
        <v>0</v>
      </c>
      <c r="BT63" s="104" t="s">
        <v>92</v>
      </c>
      <c r="BV63" s="104" t="s">
        <v>75</v>
      </c>
      <c r="BW63" s="104" t="s">
        <v>107</v>
      </c>
      <c r="BX63" s="104" t="s">
        <v>104</v>
      </c>
      <c r="CL63" s="104" t="s">
        <v>19</v>
      </c>
    </row>
    <row r="64" spans="1:90" s="4" customFormat="1" ht="16.5" customHeight="1">
      <c r="A64" s="97" t="s">
        <v>83</v>
      </c>
      <c r="B64" s="52"/>
      <c r="C64" s="98"/>
      <c r="D64" s="98"/>
      <c r="E64" s="98"/>
      <c r="F64" s="280" t="s">
        <v>108</v>
      </c>
      <c r="G64" s="280"/>
      <c r="H64" s="280"/>
      <c r="I64" s="280"/>
      <c r="J64" s="280"/>
      <c r="K64" s="98"/>
      <c r="L64" s="280" t="s">
        <v>109</v>
      </c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94">
        <f>'D1.3.2 - Vzduchotechnika'!J34</f>
        <v>0</v>
      </c>
      <c r="AH64" s="295"/>
      <c r="AI64" s="295"/>
      <c r="AJ64" s="295"/>
      <c r="AK64" s="295"/>
      <c r="AL64" s="295"/>
      <c r="AM64" s="295"/>
      <c r="AN64" s="294">
        <f t="shared" si="0"/>
        <v>0</v>
      </c>
      <c r="AO64" s="295"/>
      <c r="AP64" s="295"/>
      <c r="AQ64" s="99" t="s">
        <v>86</v>
      </c>
      <c r="AR64" s="54"/>
      <c r="AS64" s="100">
        <v>0</v>
      </c>
      <c r="AT64" s="101">
        <f t="shared" si="1"/>
        <v>0</v>
      </c>
      <c r="AU64" s="102">
        <f>'D1.3.2 - Vzduchotechnika'!P94</f>
        <v>0</v>
      </c>
      <c r="AV64" s="101">
        <f>'D1.3.2 - Vzduchotechnika'!J37</f>
        <v>0</v>
      </c>
      <c r="AW64" s="101">
        <f>'D1.3.2 - Vzduchotechnika'!J38</f>
        <v>0</v>
      </c>
      <c r="AX64" s="101">
        <f>'D1.3.2 - Vzduchotechnika'!J39</f>
        <v>0</v>
      </c>
      <c r="AY64" s="101">
        <f>'D1.3.2 - Vzduchotechnika'!J40</f>
        <v>0</v>
      </c>
      <c r="AZ64" s="101">
        <f>'D1.3.2 - Vzduchotechnika'!F37</f>
        <v>0</v>
      </c>
      <c r="BA64" s="101">
        <f>'D1.3.2 - Vzduchotechnika'!F38</f>
        <v>0</v>
      </c>
      <c r="BB64" s="101">
        <f>'D1.3.2 - Vzduchotechnika'!F39</f>
        <v>0</v>
      </c>
      <c r="BC64" s="101">
        <f>'D1.3.2 - Vzduchotechnika'!F40</f>
        <v>0</v>
      </c>
      <c r="BD64" s="103">
        <f>'D1.3.2 - Vzduchotechnika'!F41</f>
        <v>0</v>
      </c>
      <c r="BT64" s="104" t="s">
        <v>92</v>
      </c>
      <c r="BV64" s="104" t="s">
        <v>75</v>
      </c>
      <c r="BW64" s="104" t="s">
        <v>110</v>
      </c>
      <c r="BX64" s="104" t="s">
        <v>104</v>
      </c>
      <c r="CL64" s="104" t="s">
        <v>19</v>
      </c>
    </row>
    <row r="65" spans="1:90" s="4" customFormat="1" ht="16.5" customHeight="1">
      <c r="A65" s="97" t="s">
        <v>83</v>
      </c>
      <c r="B65" s="52"/>
      <c r="C65" s="98"/>
      <c r="D65" s="98"/>
      <c r="E65" s="98"/>
      <c r="F65" s="280" t="s">
        <v>111</v>
      </c>
      <c r="G65" s="280"/>
      <c r="H65" s="280"/>
      <c r="I65" s="280"/>
      <c r="J65" s="280"/>
      <c r="K65" s="98"/>
      <c r="L65" s="280" t="s">
        <v>112</v>
      </c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94">
        <f>'D1.3.3 - Vytápění'!J34</f>
        <v>0</v>
      </c>
      <c r="AH65" s="295"/>
      <c r="AI65" s="295"/>
      <c r="AJ65" s="295"/>
      <c r="AK65" s="295"/>
      <c r="AL65" s="295"/>
      <c r="AM65" s="295"/>
      <c r="AN65" s="294">
        <f t="shared" si="0"/>
        <v>0</v>
      </c>
      <c r="AO65" s="295"/>
      <c r="AP65" s="295"/>
      <c r="AQ65" s="99" t="s">
        <v>86</v>
      </c>
      <c r="AR65" s="54"/>
      <c r="AS65" s="100">
        <v>0</v>
      </c>
      <c r="AT65" s="101">
        <f t="shared" si="1"/>
        <v>0</v>
      </c>
      <c r="AU65" s="102">
        <f>'D1.3.3 - Vytápění'!P97</f>
        <v>0</v>
      </c>
      <c r="AV65" s="101">
        <f>'D1.3.3 - Vytápění'!J37</f>
        <v>0</v>
      </c>
      <c r="AW65" s="101">
        <f>'D1.3.3 - Vytápění'!J38</f>
        <v>0</v>
      </c>
      <c r="AX65" s="101">
        <f>'D1.3.3 - Vytápění'!J39</f>
        <v>0</v>
      </c>
      <c r="AY65" s="101">
        <f>'D1.3.3 - Vytápění'!J40</f>
        <v>0</v>
      </c>
      <c r="AZ65" s="101">
        <f>'D1.3.3 - Vytápění'!F37</f>
        <v>0</v>
      </c>
      <c r="BA65" s="101">
        <f>'D1.3.3 - Vytápění'!F38</f>
        <v>0</v>
      </c>
      <c r="BB65" s="101">
        <f>'D1.3.3 - Vytápění'!F39</f>
        <v>0</v>
      </c>
      <c r="BC65" s="101">
        <f>'D1.3.3 - Vytápění'!F40</f>
        <v>0</v>
      </c>
      <c r="BD65" s="103">
        <f>'D1.3.3 - Vytápění'!F41</f>
        <v>0</v>
      </c>
      <c r="BT65" s="104" t="s">
        <v>92</v>
      </c>
      <c r="BV65" s="104" t="s">
        <v>75</v>
      </c>
      <c r="BW65" s="104" t="s">
        <v>113</v>
      </c>
      <c r="BX65" s="104" t="s">
        <v>104</v>
      </c>
      <c r="CL65" s="104" t="s">
        <v>19</v>
      </c>
    </row>
    <row r="66" spans="1:90" s="4" customFormat="1" ht="16.5" customHeight="1">
      <c r="A66" s="97" t="s">
        <v>83</v>
      </c>
      <c r="B66" s="52"/>
      <c r="C66" s="98"/>
      <c r="D66" s="98"/>
      <c r="E66" s="98"/>
      <c r="F66" s="280" t="s">
        <v>114</v>
      </c>
      <c r="G66" s="280"/>
      <c r="H66" s="280"/>
      <c r="I66" s="280"/>
      <c r="J66" s="280"/>
      <c r="K66" s="98"/>
      <c r="L66" s="280" t="s">
        <v>115</v>
      </c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94">
        <f>'D1.3.4 - Elektroinstalace'!J34</f>
        <v>0</v>
      </c>
      <c r="AH66" s="295"/>
      <c r="AI66" s="295"/>
      <c r="AJ66" s="295"/>
      <c r="AK66" s="295"/>
      <c r="AL66" s="295"/>
      <c r="AM66" s="295"/>
      <c r="AN66" s="294">
        <f t="shared" si="0"/>
        <v>0</v>
      </c>
      <c r="AO66" s="295"/>
      <c r="AP66" s="295"/>
      <c r="AQ66" s="99" t="s">
        <v>86</v>
      </c>
      <c r="AR66" s="54"/>
      <c r="AS66" s="100">
        <v>0</v>
      </c>
      <c r="AT66" s="101">
        <f t="shared" si="1"/>
        <v>0</v>
      </c>
      <c r="AU66" s="102">
        <f>'D1.3.4 - Elektroinstalace'!P95</f>
        <v>0</v>
      </c>
      <c r="AV66" s="101">
        <f>'D1.3.4 - Elektroinstalace'!J37</f>
        <v>0</v>
      </c>
      <c r="AW66" s="101">
        <f>'D1.3.4 - Elektroinstalace'!J38</f>
        <v>0</v>
      </c>
      <c r="AX66" s="101">
        <f>'D1.3.4 - Elektroinstalace'!J39</f>
        <v>0</v>
      </c>
      <c r="AY66" s="101">
        <f>'D1.3.4 - Elektroinstalace'!J40</f>
        <v>0</v>
      </c>
      <c r="AZ66" s="101">
        <f>'D1.3.4 - Elektroinstalace'!F37</f>
        <v>0</v>
      </c>
      <c r="BA66" s="101">
        <f>'D1.3.4 - Elektroinstalace'!F38</f>
        <v>0</v>
      </c>
      <c r="BB66" s="101">
        <f>'D1.3.4 - Elektroinstalace'!F39</f>
        <v>0</v>
      </c>
      <c r="BC66" s="101">
        <f>'D1.3.4 - Elektroinstalace'!F40</f>
        <v>0</v>
      </c>
      <c r="BD66" s="103">
        <f>'D1.3.4 - Elektroinstalace'!F41</f>
        <v>0</v>
      </c>
      <c r="BT66" s="104" t="s">
        <v>92</v>
      </c>
      <c r="BV66" s="104" t="s">
        <v>75</v>
      </c>
      <c r="BW66" s="104" t="s">
        <v>116</v>
      </c>
      <c r="BX66" s="104" t="s">
        <v>104</v>
      </c>
      <c r="CL66" s="104" t="s">
        <v>19</v>
      </c>
    </row>
    <row r="67" spans="1:90" s="4" customFormat="1" ht="16.5" customHeight="1">
      <c r="A67" s="97" t="s">
        <v>83</v>
      </c>
      <c r="B67" s="52"/>
      <c r="C67" s="98"/>
      <c r="D67" s="98"/>
      <c r="E67" s="280" t="s">
        <v>117</v>
      </c>
      <c r="F67" s="280"/>
      <c r="G67" s="280"/>
      <c r="H67" s="280"/>
      <c r="I67" s="280"/>
      <c r="J67" s="98"/>
      <c r="K67" s="280" t="s">
        <v>85</v>
      </c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94">
        <f>'D1.1.zpin - Architektonic...'!J32</f>
        <v>0</v>
      </c>
      <c r="AH67" s="295"/>
      <c r="AI67" s="295"/>
      <c r="AJ67" s="295"/>
      <c r="AK67" s="295"/>
      <c r="AL67" s="295"/>
      <c r="AM67" s="295"/>
      <c r="AN67" s="294">
        <f t="shared" si="0"/>
        <v>0</v>
      </c>
      <c r="AO67" s="295"/>
      <c r="AP67" s="295"/>
      <c r="AQ67" s="99" t="s">
        <v>86</v>
      </c>
      <c r="AR67" s="54"/>
      <c r="AS67" s="100">
        <v>0</v>
      </c>
      <c r="AT67" s="101">
        <f t="shared" si="1"/>
        <v>0</v>
      </c>
      <c r="AU67" s="102">
        <f>'D1.1.zpin - Architektonic...'!P108</f>
        <v>0</v>
      </c>
      <c r="AV67" s="101">
        <f>'D1.1.zpin - Architektonic...'!J35</f>
        <v>0</v>
      </c>
      <c r="AW67" s="101">
        <f>'D1.1.zpin - Architektonic...'!J36</f>
        <v>0</v>
      </c>
      <c r="AX67" s="101">
        <f>'D1.1.zpin - Architektonic...'!J37</f>
        <v>0</v>
      </c>
      <c r="AY67" s="101">
        <f>'D1.1.zpin - Architektonic...'!J38</f>
        <v>0</v>
      </c>
      <c r="AZ67" s="101">
        <f>'D1.1.zpin - Architektonic...'!F35</f>
        <v>0</v>
      </c>
      <c r="BA67" s="101">
        <f>'D1.1.zpin - Architektonic...'!F36</f>
        <v>0</v>
      </c>
      <c r="BB67" s="101">
        <f>'D1.1.zpin - Architektonic...'!F37</f>
        <v>0</v>
      </c>
      <c r="BC67" s="101">
        <f>'D1.1.zpin - Architektonic...'!F38</f>
        <v>0</v>
      </c>
      <c r="BD67" s="103">
        <f>'D1.1.zpin - Architektonic...'!F39</f>
        <v>0</v>
      </c>
      <c r="BT67" s="104" t="s">
        <v>82</v>
      </c>
      <c r="BV67" s="104" t="s">
        <v>75</v>
      </c>
      <c r="BW67" s="104" t="s">
        <v>118</v>
      </c>
      <c r="BX67" s="104" t="s">
        <v>101</v>
      </c>
      <c r="CL67" s="104" t="s">
        <v>19</v>
      </c>
    </row>
    <row r="68" spans="1:90" s="4" customFormat="1" ht="23.25" customHeight="1">
      <c r="A68" s="97" t="s">
        <v>83</v>
      </c>
      <c r="B68" s="52"/>
      <c r="C68" s="98"/>
      <c r="D68" s="98"/>
      <c r="E68" s="280" t="s">
        <v>119</v>
      </c>
      <c r="F68" s="280"/>
      <c r="G68" s="280"/>
      <c r="H68" s="280"/>
      <c r="I68" s="280"/>
      <c r="J68" s="98"/>
      <c r="K68" s="280" t="s">
        <v>120</v>
      </c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94">
        <f>'D1.2.zpin - Úpravy venkov...'!J32</f>
        <v>0</v>
      </c>
      <c r="AH68" s="295"/>
      <c r="AI68" s="295"/>
      <c r="AJ68" s="295"/>
      <c r="AK68" s="295"/>
      <c r="AL68" s="295"/>
      <c r="AM68" s="295"/>
      <c r="AN68" s="294">
        <f t="shared" si="0"/>
        <v>0</v>
      </c>
      <c r="AO68" s="295"/>
      <c r="AP68" s="295"/>
      <c r="AQ68" s="99" t="s">
        <v>86</v>
      </c>
      <c r="AR68" s="54"/>
      <c r="AS68" s="100">
        <v>0</v>
      </c>
      <c r="AT68" s="101">
        <f t="shared" si="1"/>
        <v>0</v>
      </c>
      <c r="AU68" s="102">
        <f>'D1.2.zpin - Úpravy venkov...'!P90</f>
        <v>0</v>
      </c>
      <c r="AV68" s="101">
        <f>'D1.2.zpin - Úpravy venkov...'!J35</f>
        <v>0</v>
      </c>
      <c r="AW68" s="101">
        <f>'D1.2.zpin - Úpravy venkov...'!J36</f>
        <v>0</v>
      </c>
      <c r="AX68" s="101">
        <f>'D1.2.zpin - Úpravy venkov...'!J37</f>
        <v>0</v>
      </c>
      <c r="AY68" s="101">
        <f>'D1.2.zpin - Úpravy venkov...'!J38</f>
        <v>0</v>
      </c>
      <c r="AZ68" s="101">
        <f>'D1.2.zpin - Úpravy venkov...'!F35</f>
        <v>0</v>
      </c>
      <c r="BA68" s="101">
        <f>'D1.2.zpin - Úpravy venkov...'!F36</f>
        <v>0</v>
      </c>
      <c r="BB68" s="101">
        <f>'D1.2.zpin - Úpravy venkov...'!F37</f>
        <v>0</v>
      </c>
      <c r="BC68" s="101">
        <f>'D1.2.zpin - Úpravy venkov...'!F38</f>
        <v>0</v>
      </c>
      <c r="BD68" s="103">
        <f>'D1.2.zpin - Úpravy venkov...'!F39</f>
        <v>0</v>
      </c>
      <c r="BT68" s="104" t="s">
        <v>82</v>
      </c>
      <c r="BV68" s="104" t="s">
        <v>75</v>
      </c>
      <c r="BW68" s="104" t="s">
        <v>121</v>
      </c>
      <c r="BX68" s="104" t="s">
        <v>101</v>
      </c>
      <c r="CL68" s="104" t="s">
        <v>19</v>
      </c>
    </row>
    <row r="69" spans="2:90" s="4" customFormat="1" ht="16.5" customHeight="1">
      <c r="B69" s="52"/>
      <c r="C69" s="98"/>
      <c r="D69" s="98"/>
      <c r="E69" s="280" t="s">
        <v>122</v>
      </c>
      <c r="F69" s="280"/>
      <c r="G69" s="280"/>
      <c r="H69" s="280"/>
      <c r="I69" s="280"/>
      <c r="J69" s="98"/>
      <c r="K69" s="280" t="s">
        <v>89</v>
      </c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96">
        <f>ROUND(SUM(AG70:AG72),2)</f>
        <v>0</v>
      </c>
      <c r="AH69" s="295"/>
      <c r="AI69" s="295"/>
      <c r="AJ69" s="295"/>
      <c r="AK69" s="295"/>
      <c r="AL69" s="295"/>
      <c r="AM69" s="295"/>
      <c r="AN69" s="294">
        <f t="shared" si="0"/>
        <v>0</v>
      </c>
      <c r="AO69" s="295"/>
      <c r="AP69" s="295"/>
      <c r="AQ69" s="99" t="s">
        <v>86</v>
      </c>
      <c r="AR69" s="54"/>
      <c r="AS69" s="100">
        <f>ROUND(SUM(AS70:AS72),2)</f>
        <v>0</v>
      </c>
      <c r="AT69" s="101">
        <f t="shared" si="1"/>
        <v>0</v>
      </c>
      <c r="AU69" s="102">
        <f>ROUND(SUM(AU70:AU72),5)</f>
        <v>0</v>
      </c>
      <c r="AV69" s="101">
        <f>ROUND(AZ69*L29,2)</f>
        <v>0</v>
      </c>
      <c r="AW69" s="101">
        <f>ROUND(BA69*L30,2)</f>
        <v>0</v>
      </c>
      <c r="AX69" s="101">
        <f>ROUND(BB69*L29,2)</f>
        <v>0</v>
      </c>
      <c r="AY69" s="101">
        <f>ROUND(BC69*L30,2)</f>
        <v>0</v>
      </c>
      <c r="AZ69" s="101">
        <f>ROUND(SUM(AZ70:AZ72),2)</f>
        <v>0</v>
      </c>
      <c r="BA69" s="101">
        <f>ROUND(SUM(BA70:BA72),2)</f>
        <v>0</v>
      </c>
      <c r="BB69" s="101">
        <f>ROUND(SUM(BB70:BB72),2)</f>
        <v>0</v>
      </c>
      <c r="BC69" s="101">
        <f>ROUND(SUM(BC70:BC72),2)</f>
        <v>0</v>
      </c>
      <c r="BD69" s="103">
        <f>ROUND(SUM(BD70:BD72),2)</f>
        <v>0</v>
      </c>
      <c r="BS69" s="104" t="s">
        <v>72</v>
      </c>
      <c r="BT69" s="104" t="s">
        <v>82</v>
      </c>
      <c r="BU69" s="104" t="s">
        <v>74</v>
      </c>
      <c r="BV69" s="104" t="s">
        <v>75</v>
      </c>
      <c r="BW69" s="104" t="s">
        <v>123</v>
      </c>
      <c r="BX69" s="104" t="s">
        <v>101</v>
      </c>
      <c r="CL69" s="104" t="s">
        <v>19</v>
      </c>
    </row>
    <row r="70" spans="1:90" s="4" customFormat="1" ht="16.5" customHeight="1">
      <c r="A70" s="97" t="s">
        <v>83</v>
      </c>
      <c r="B70" s="52"/>
      <c r="C70" s="98"/>
      <c r="D70" s="98"/>
      <c r="E70" s="98"/>
      <c r="F70" s="280" t="s">
        <v>77</v>
      </c>
      <c r="G70" s="280"/>
      <c r="H70" s="280"/>
      <c r="I70" s="280"/>
      <c r="J70" s="280"/>
      <c r="K70" s="98"/>
      <c r="L70" s="280" t="s">
        <v>91</v>
      </c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94">
        <f>'01 - Zařízení staveniště_01'!J34</f>
        <v>0</v>
      </c>
      <c r="AH70" s="295"/>
      <c r="AI70" s="295"/>
      <c r="AJ70" s="295"/>
      <c r="AK70" s="295"/>
      <c r="AL70" s="295"/>
      <c r="AM70" s="295"/>
      <c r="AN70" s="294">
        <f t="shared" si="0"/>
        <v>0</v>
      </c>
      <c r="AO70" s="295"/>
      <c r="AP70" s="295"/>
      <c r="AQ70" s="99" t="s">
        <v>86</v>
      </c>
      <c r="AR70" s="54"/>
      <c r="AS70" s="100">
        <v>0</v>
      </c>
      <c r="AT70" s="101">
        <f t="shared" si="1"/>
        <v>0</v>
      </c>
      <c r="AU70" s="102">
        <f>'01 - Zařízení staveniště_01'!P92</f>
        <v>0</v>
      </c>
      <c r="AV70" s="101">
        <f>'01 - Zařízení staveniště_01'!J37</f>
        <v>0</v>
      </c>
      <c r="AW70" s="101">
        <f>'01 - Zařízení staveniště_01'!J38</f>
        <v>0</v>
      </c>
      <c r="AX70" s="101">
        <f>'01 - Zařízení staveniště_01'!J39</f>
        <v>0</v>
      </c>
      <c r="AY70" s="101">
        <f>'01 - Zařízení staveniště_01'!J40</f>
        <v>0</v>
      </c>
      <c r="AZ70" s="101">
        <f>'01 - Zařízení staveniště_01'!F37</f>
        <v>0</v>
      </c>
      <c r="BA70" s="101">
        <f>'01 - Zařízení staveniště_01'!F38</f>
        <v>0</v>
      </c>
      <c r="BB70" s="101">
        <f>'01 - Zařízení staveniště_01'!F39</f>
        <v>0</v>
      </c>
      <c r="BC70" s="101">
        <f>'01 - Zařízení staveniště_01'!F40</f>
        <v>0</v>
      </c>
      <c r="BD70" s="103">
        <f>'01 - Zařízení staveniště_01'!F41</f>
        <v>0</v>
      </c>
      <c r="BT70" s="104" t="s">
        <v>92</v>
      </c>
      <c r="BV70" s="104" t="s">
        <v>75</v>
      </c>
      <c r="BW70" s="104" t="s">
        <v>124</v>
      </c>
      <c r="BX70" s="104" t="s">
        <v>123</v>
      </c>
      <c r="CL70" s="104" t="s">
        <v>19</v>
      </c>
    </row>
    <row r="71" spans="1:90" s="4" customFormat="1" ht="23.25" customHeight="1">
      <c r="A71" s="97" t="s">
        <v>83</v>
      </c>
      <c r="B71" s="52"/>
      <c r="C71" s="98"/>
      <c r="D71" s="98"/>
      <c r="E71" s="98"/>
      <c r="F71" s="280" t="s">
        <v>94</v>
      </c>
      <c r="G71" s="280"/>
      <c r="H71" s="280"/>
      <c r="I71" s="280"/>
      <c r="J71" s="280"/>
      <c r="K71" s="98"/>
      <c r="L71" s="280" t="s">
        <v>95</v>
      </c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94">
        <f>'02 - Kompletační a koordi..._01'!J34</f>
        <v>0</v>
      </c>
      <c r="AH71" s="295"/>
      <c r="AI71" s="295"/>
      <c r="AJ71" s="295"/>
      <c r="AK71" s="295"/>
      <c r="AL71" s="295"/>
      <c r="AM71" s="295"/>
      <c r="AN71" s="294">
        <f t="shared" si="0"/>
        <v>0</v>
      </c>
      <c r="AO71" s="295"/>
      <c r="AP71" s="295"/>
      <c r="AQ71" s="99" t="s">
        <v>86</v>
      </c>
      <c r="AR71" s="54"/>
      <c r="AS71" s="100">
        <v>0</v>
      </c>
      <c r="AT71" s="101">
        <f t="shared" si="1"/>
        <v>0</v>
      </c>
      <c r="AU71" s="102">
        <f>'02 - Kompletační a koordi..._01'!P92</f>
        <v>0</v>
      </c>
      <c r="AV71" s="101">
        <f>'02 - Kompletační a koordi..._01'!J37</f>
        <v>0</v>
      </c>
      <c r="AW71" s="101">
        <f>'02 - Kompletační a koordi..._01'!J38</f>
        <v>0</v>
      </c>
      <c r="AX71" s="101">
        <f>'02 - Kompletační a koordi..._01'!J39</f>
        <v>0</v>
      </c>
      <c r="AY71" s="101">
        <f>'02 - Kompletační a koordi..._01'!J40</f>
        <v>0</v>
      </c>
      <c r="AZ71" s="101">
        <f>'02 - Kompletační a koordi..._01'!F37</f>
        <v>0</v>
      </c>
      <c r="BA71" s="101">
        <f>'02 - Kompletační a koordi..._01'!F38</f>
        <v>0</v>
      </c>
      <c r="BB71" s="101">
        <f>'02 - Kompletační a koordi..._01'!F39</f>
        <v>0</v>
      </c>
      <c r="BC71" s="101">
        <f>'02 - Kompletační a koordi..._01'!F40</f>
        <v>0</v>
      </c>
      <c r="BD71" s="103">
        <f>'02 - Kompletační a koordi..._01'!F41</f>
        <v>0</v>
      </c>
      <c r="BT71" s="104" t="s">
        <v>92</v>
      </c>
      <c r="BV71" s="104" t="s">
        <v>75</v>
      </c>
      <c r="BW71" s="104" t="s">
        <v>125</v>
      </c>
      <c r="BX71" s="104" t="s">
        <v>123</v>
      </c>
      <c r="CL71" s="104" t="s">
        <v>19</v>
      </c>
    </row>
    <row r="72" spans="1:90" s="4" customFormat="1" ht="16.5" customHeight="1">
      <c r="A72" s="97" t="s">
        <v>83</v>
      </c>
      <c r="B72" s="52"/>
      <c r="C72" s="98"/>
      <c r="D72" s="98"/>
      <c r="E72" s="98"/>
      <c r="F72" s="280" t="s">
        <v>97</v>
      </c>
      <c r="G72" s="280"/>
      <c r="H72" s="280"/>
      <c r="I72" s="280"/>
      <c r="J72" s="280"/>
      <c r="K72" s="98"/>
      <c r="L72" s="280" t="s">
        <v>98</v>
      </c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94">
        <f>'03 - Ostatní náklady_01'!J34</f>
        <v>0</v>
      </c>
      <c r="AH72" s="295"/>
      <c r="AI72" s="295"/>
      <c r="AJ72" s="295"/>
      <c r="AK72" s="295"/>
      <c r="AL72" s="295"/>
      <c r="AM72" s="295"/>
      <c r="AN72" s="294">
        <f t="shared" si="0"/>
        <v>0</v>
      </c>
      <c r="AO72" s="295"/>
      <c r="AP72" s="295"/>
      <c r="AQ72" s="99" t="s">
        <v>86</v>
      </c>
      <c r="AR72" s="54"/>
      <c r="AS72" s="100">
        <v>0</v>
      </c>
      <c r="AT72" s="101">
        <f t="shared" si="1"/>
        <v>0</v>
      </c>
      <c r="AU72" s="102">
        <f>'03 - Ostatní náklady_01'!P92</f>
        <v>0</v>
      </c>
      <c r="AV72" s="101">
        <f>'03 - Ostatní náklady_01'!J37</f>
        <v>0</v>
      </c>
      <c r="AW72" s="101">
        <f>'03 - Ostatní náklady_01'!J38</f>
        <v>0</v>
      </c>
      <c r="AX72" s="101">
        <f>'03 - Ostatní náklady_01'!J39</f>
        <v>0</v>
      </c>
      <c r="AY72" s="101">
        <f>'03 - Ostatní náklady_01'!J40</f>
        <v>0</v>
      </c>
      <c r="AZ72" s="101">
        <f>'03 - Ostatní náklady_01'!F37</f>
        <v>0</v>
      </c>
      <c r="BA72" s="101">
        <f>'03 - Ostatní náklady_01'!F38</f>
        <v>0</v>
      </c>
      <c r="BB72" s="101">
        <f>'03 - Ostatní náklady_01'!F39</f>
        <v>0</v>
      </c>
      <c r="BC72" s="101">
        <f>'03 - Ostatní náklady_01'!F40</f>
        <v>0</v>
      </c>
      <c r="BD72" s="103">
        <f>'03 - Ostatní náklady_01'!F41</f>
        <v>0</v>
      </c>
      <c r="BT72" s="104" t="s">
        <v>92</v>
      </c>
      <c r="BV72" s="104" t="s">
        <v>75</v>
      </c>
      <c r="BW72" s="104" t="s">
        <v>126</v>
      </c>
      <c r="BX72" s="104" t="s">
        <v>123</v>
      </c>
      <c r="CL72" s="104" t="s">
        <v>19</v>
      </c>
    </row>
    <row r="73" spans="2:91" s="7" customFormat="1" ht="16.5" customHeight="1">
      <c r="B73" s="87"/>
      <c r="C73" s="88"/>
      <c r="D73" s="279" t="s">
        <v>97</v>
      </c>
      <c r="E73" s="279"/>
      <c r="F73" s="279"/>
      <c r="G73" s="279"/>
      <c r="H73" s="279"/>
      <c r="I73" s="89"/>
      <c r="J73" s="279" t="s">
        <v>127</v>
      </c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93">
        <f>ROUND(AG74+AG75,2)</f>
        <v>0</v>
      </c>
      <c r="AH73" s="292"/>
      <c r="AI73" s="292"/>
      <c r="AJ73" s="292"/>
      <c r="AK73" s="292"/>
      <c r="AL73" s="292"/>
      <c r="AM73" s="292"/>
      <c r="AN73" s="291">
        <f t="shared" si="0"/>
        <v>0</v>
      </c>
      <c r="AO73" s="292"/>
      <c r="AP73" s="292"/>
      <c r="AQ73" s="90" t="s">
        <v>79</v>
      </c>
      <c r="AR73" s="91"/>
      <c r="AS73" s="92">
        <f>ROUND(AS74+AS75,2)</f>
        <v>0</v>
      </c>
      <c r="AT73" s="93">
        <f t="shared" si="1"/>
        <v>0</v>
      </c>
      <c r="AU73" s="94">
        <f>ROUND(AU74+AU75,5)</f>
        <v>0</v>
      </c>
      <c r="AV73" s="93">
        <f>ROUND(AZ73*L29,2)</f>
        <v>0</v>
      </c>
      <c r="AW73" s="93">
        <f>ROUND(BA73*L30,2)</f>
        <v>0</v>
      </c>
      <c r="AX73" s="93">
        <f>ROUND(BB73*L29,2)</f>
        <v>0</v>
      </c>
      <c r="AY73" s="93">
        <f>ROUND(BC73*L30,2)</f>
        <v>0</v>
      </c>
      <c r="AZ73" s="93">
        <f>ROUND(AZ74+AZ75,2)</f>
        <v>0</v>
      </c>
      <c r="BA73" s="93">
        <f>ROUND(BA74+BA75,2)</f>
        <v>0</v>
      </c>
      <c r="BB73" s="93">
        <f>ROUND(BB74+BB75,2)</f>
        <v>0</v>
      </c>
      <c r="BC73" s="93">
        <f>ROUND(BC74+BC75,2)</f>
        <v>0</v>
      </c>
      <c r="BD73" s="95">
        <f>ROUND(BD74+BD75,2)</f>
        <v>0</v>
      </c>
      <c r="BS73" s="96" t="s">
        <v>72</v>
      </c>
      <c r="BT73" s="96" t="s">
        <v>80</v>
      </c>
      <c r="BU73" s="96" t="s">
        <v>74</v>
      </c>
      <c r="BV73" s="96" t="s">
        <v>75</v>
      </c>
      <c r="BW73" s="96" t="s">
        <v>128</v>
      </c>
      <c r="BX73" s="96" t="s">
        <v>5</v>
      </c>
      <c r="CL73" s="96" t="s">
        <v>19</v>
      </c>
      <c r="CM73" s="96" t="s">
        <v>82</v>
      </c>
    </row>
    <row r="74" spans="1:90" s="4" customFormat="1" ht="23.25" customHeight="1">
      <c r="A74" s="97" t="s">
        <v>83</v>
      </c>
      <c r="B74" s="52"/>
      <c r="C74" s="98"/>
      <c r="D74" s="98"/>
      <c r="E74" s="280" t="s">
        <v>129</v>
      </c>
      <c r="F74" s="280"/>
      <c r="G74" s="280"/>
      <c r="H74" s="280"/>
      <c r="I74" s="280"/>
      <c r="J74" s="98"/>
      <c r="K74" s="280" t="s">
        <v>85</v>
      </c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94">
        <f>'D1.1.zpnei - Architektoni...'!J32</f>
        <v>0</v>
      </c>
      <c r="AH74" s="295"/>
      <c r="AI74" s="295"/>
      <c r="AJ74" s="295"/>
      <c r="AK74" s="295"/>
      <c r="AL74" s="295"/>
      <c r="AM74" s="295"/>
      <c r="AN74" s="294">
        <f t="shared" si="0"/>
        <v>0</v>
      </c>
      <c r="AO74" s="295"/>
      <c r="AP74" s="295"/>
      <c r="AQ74" s="99" t="s">
        <v>86</v>
      </c>
      <c r="AR74" s="54"/>
      <c r="AS74" s="100">
        <v>0</v>
      </c>
      <c r="AT74" s="101">
        <f t="shared" si="1"/>
        <v>0</v>
      </c>
      <c r="AU74" s="102">
        <f>'D1.1.zpnei - Architektoni...'!P98</f>
        <v>0</v>
      </c>
      <c r="AV74" s="101">
        <f>'D1.1.zpnei - Architektoni...'!J35</f>
        <v>0</v>
      </c>
      <c r="AW74" s="101">
        <f>'D1.1.zpnei - Architektoni...'!J36</f>
        <v>0</v>
      </c>
      <c r="AX74" s="101">
        <f>'D1.1.zpnei - Architektoni...'!J37</f>
        <v>0</v>
      </c>
      <c r="AY74" s="101">
        <f>'D1.1.zpnei - Architektoni...'!J38</f>
        <v>0</v>
      </c>
      <c r="AZ74" s="101">
        <f>'D1.1.zpnei - Architektoni...'!F35</f>
        <v>0</v>
      </c>
      <c r="BA74" s="101">
        <f>'D1.1.zpnei - Architektoni...'!F36</f>
        <v>0</v>
      </c>
      <c r="BB74" s="101">
        <f>'D1.1.zpnei - Architektoni...'!F37</f>
        <v>0</v>
      </c>
      <c r="BC74" s="101">
        <f>'D1.1.zpnei - Architektoni...'!F38</f>
        <v>0</v>
      </c>
      <c r="BD74" s="103">
        <f>'D1.1.zpnei - Architektoni...'!F39</f>
        <v>0</v>
      </c>
      <c r="BT74" s="104" t="s">
        <v>82</v>
      </c>
      <c r="BV74" s="104" t="s">
        <v>75</v>
      </c>
      <c r="BW74" s="104" t="s">
        <v>130</v>
      </c>
      <c r="BX74" s="104" t="s">
        <v>128</v>
      </c>
      <c r="CL74" s="104" t="s">
        <v>19</v>
      </c>
    </row>
    <row r="75" spans="2:90" s="4" customFormat="1" ht="23.25" customHeight="1">
      <c r="B75" s="52"/>
      <c r="C75" s="98"/>
      <c r="D75" s="98"/>
      <c r="E75" s="280" t="s">
        <v>131</v>
      </c>
      <c r="F75" s="280"/>
      <c r="G75" s="280"/>
      <c r="H75" s="280"/>
      <c r="I75" s="280"/>
      <c r="J75" s="98"/>
      <c r="K75" s="280" t="s">
        <v>89</v>
      </c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96">
        <f>ROUND(SUM(AG76:AG78),2)</f>
        <v>0</v>
      </c>
      <c r="AH75" s="295"/>
      <c r="AI75" s="295"/>
      <c r="AJ75" s="295"/>
      <c r="AK75" s="295"/>
      <c r="AL75" s="295"/>
      <c r="AM75" s="295"/>
      <c r="AN75" s="294">
        <f t="shared" si="0"/>
        <v>0</v>
      </c>
      <c r="AO75" s="295"/>
      <c r="AP75" s="295"/>
      <c r="AQ75" s="99" t="s">
        <v>86</v>
      </c>
      <c r="AR75" s="54"/>
      <c r="AS75" s="100">
        <f>ROUND(SUM(AS76:AS78),2)</f>
        <v>0</v>
      </c>
      <c r="AT75" s="101">
        <f t="shared" si="1"/>
        <v>0</v>
      </c>
      <c r="AU75" s="102">
        <f>ROUND(SUM(AU76:AU78),5)</f>
        <v>0</v>
      </c>
      <c r="AV75" s="101">
        <f>ROUND(AZ75*L29,2)</f>
        <v>0</v>
      </c>
      <c r="AW75" s="101">
        <f>ROUND(BA75*L30,2)</f>
        <v>0</v>
      </c>
      <c r="AX75" s="101">
        <f>ROUND(BB75*L29,2)</f>
        <v>0</v>
      </c>
      <c r="AY75" s="101">
        <f>ROUND(BC75*L30,2)</f>
        <v>0</v>
      </c>
      <c r="AZ75" s="101">
        <f>ROUND(SUM(AZ76:AZ78),2)</f>
        <v>0</v>
      </c>
      <c r="BA75" s="101">
        <f>ROUND(SUM(BA76:BA78),2)</f>
        <v>0</v>
      </c>
      <c r="BB75" s="101">
        <f>ROUND(SUM(BB76:BB78),2)</f>
        <v>0</v>
      </c>
      <c r="BC75" s="101">
        <f>ROUND(SUM(BC76:BC78),2)</f>
        <v>0</v>
      </c>
      <c r="BD75" s="103">
        <f>ROUND(SUM(BD76:BD78),2)</f>
        <v>0</v>
      </c>
      <c r="BS75" s="104" t="s">
        <v>72</v>
      </c>
      <c r="BT75" s="104" t="s">
        <v>82</v>
      </c>
      <c r="BU75" s="104" t="s">
        <v>74</v>
      </c>
      <c r="BV75" s="104" t="s">
        <v>75</v>
      </c>
      <c r="BW75" s="104" t="s">
        <v>132</v>
      </c>
      <c r="BX75" s="104" t="s">
        <v>128</v>
      </c>
      <c r="CL75" s="104" t="s">
        <v>19</v>
      </c>
    </row>
    <row r="76" spans="1:90" s="4" customFormat="1" ht="16.5" customHeight="1">
      <c r="A76" s="97" t="s">
        <v>83</v>
      </c>
      <c r="B76" s="52"/>
      <c r="C76" s="98"/>
      <c r="D76" s="98"/>
      <c r="E76" s="98"/>
      <c r="F76" s="280" t="s">
        <v>77</v>
      </c>
      <c r="G76" s="280"/>
      <c r="H76" s="280"/>
      <c r="I76" s="280"/>
      <c r="J76" s="280"/>
      <c r="K76" s="98"/>
      <c r="L76" s="280" t="s">
        <v>91</v>
      </c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94">
        <f>'01 - Zařízení staveniště_02'!J34</f>
        <v>0</v>
      </c>
      <c r="AH76" s="295"/>
      <c r="AI76" s="295"/>
      <c r="AJ76" s="295"/>
      <c r="AK76" s="295"/>
      <c r="AL76" s="295"/>
      <c r="AM76" s="295"/>
      <c r="AN76" s="294">
        <f t="shared" si="0"/>
        <v>0</v>
      </c>
      <c r="AO76" s="295"/>
      <c r="AP76" s="295"/>
      <c r="AQ76" s="99" t="s">
        <v>86</v>
      </c>
      <c r="AR76" s="54"/>
      <c r="AS76" s="100">
        <v>0</v>
      </c>
      <c r="AT76" s="101">
        <f t="shared" si="1"/>
        <v>0</v>
      </c>
      <c r="AU76" s="102">
        <f>'01 - Zařízení staveniště_02'!P92</f>
        <v>0</v>
      </c>
      <c r="AV76" s="101">
        <f>'01 - Zařízení staveniště_02'!J37</f>
        <v>0</v>
      </c>
      <c r="AW76" s="101">
        <f>'01 - Zařízení staveniště_02'!J38</f>
        <v>0</v>
      </c>
      <c r="AX76" s="101">
        <f>'01 - Zařízení staveniště_02'!J39</f>
        <v>0</v>
      </c>
      <c r="AY76" s="101">
        <f>'01 - Zařízení staveniště_02'!J40</f>
        <v>0</v>
      </c>
      <c r="AZ76" s="101">
        <f>'01 - Zařízení staveniště_02'!F37</f>
        <v>0</v>
      </c>
      <c r="BA76" s="101">
        <f>'01 - Zařízení staveniště_02'!F38</f>
        <v>0</v>
      </c>
      <c r="BB76" s="101">
        <f>'01 - Zařízení staveniště_02'!F39</f>
        <v>0</v>
      </c>
      <c r="BC76" s="101">
        <f>'01 - Zařízení staveniště_02'!F40</f>
        <v>0</v>
      </c>
      <c r="BD76" s="103">
        <f>'01 - Zařízení staveniště_02'!F41</f>
        <v>0</v>
      </c>
      <c r="BT76" s="104" t="s">
        <v>92</v>
      </c>
      <c r="BV76" s="104" t="s">
        <v>75</v>
      </c>
      <c r="BW76" s="104" t="s">
        <v>133</v>
      </c>
      <c r="BX76" s="104" t="s">
        <v>132</v>
      </c>
      <c r="CL76" s="104" t="s">
        <v>19</v>
      </c>
    </row>
    <row r="77" spans="1:90" s="4" customFormat="1" ht="23.25" customHeight="1">
      <c r="A77" s="97" t="s">
        <v>83</v>
      </c>
      <c r="B77" s="52"/>
      <c r="C77" s="98"/>
      <c r="D77" s="98"/>
      <c r="E77" s="98"/>
      <c r="F77" s="280" t="s">
        <v>94</v>
      </c>
      <c r="G77" s="280"/>
      <c r="H77" s="280"/>
      <c r="I77" s="280"/>
      <c r="J77" s="280"/>
      <c r="K77" s="98"/>
      <c r="L77" s="280" t="s">
        <v>95</v>
      </c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94">
        <f>'02 - Kompletační a koordi..._02'!J34</f>
        <v>0</v>
      </c>
      <c r="AH77" s="295"/>
      <c r="AI77" s="295"/>
      <c r="AJ77" s="295"/>
      <c r="AK77" s="295"/>
      <c r="AL77" s="295"/>
      <c r="AM77" s="295"/>
      <c r="AN77" s="294">
        <f t="shared" si="0"/>
        <v>0</v>
      </c>
      <c r="AO77" s="295"/>
      <c r="AP77" s="295"/>
      <c r="AQ77" s="99" t="s">
        <v>86</v>
      </c>
      <c r="AR77" s="54"/>
      <c r="AS77" s="100">
        <v>0</v>
      </c>
      <c r="AT77" s="101">
        <f t="shared" si="1"/>
        <v>0</v>
      </c>
      <c r="AU77" s="102">
        <f>'02 - Kompletační a koordi..._02'!P92</f>
        <v>0</v>
      </c>
      <c r="AV77" s="101">
        <f>'02 - Kompletační a koordi..._02'!J37</f>
        <v>0</v>
      </c>
      <c r="AW77" s="101">
        <f>'02 - Kompletační a koordi..._02'!J38</f>
        <v>0</v>
      </c>
      <c r="AX77" s="101">
        <f>'02 - Kompletační a koordi..._02'!J39</f>
        <v>0</v>
      </c>
      <c r="AY77" s="101">
        <f>'02 - Kompletační a koordi..._02'!J40</f>
        <v>0</v>
      </c>
      <c r="AZ77" s="101">
        <f>'02 - Kompletační a koordi..._02'!F37</f>
        <v>0</v>
      </c>
      <c r="BA77" s="101">
        <f>'02 - Kompletační a koordi..._02'!F38</f>
        <v>0</v>
      </c>
      <c r="BB77" s="101">
        <f>'02 - Kompletační a koordi..._02'!F39</f>
        <v>0</v>
      </c>
      <c r="BC77" s="101">
        <f>'02 - Kompletační a koordi..._02'!F40</f>
        <v>0</v>
      </c>
      <c r="BD77" s="103">
        <f>'02 - Kompletační a koordi..._02'!F41</f>
        <v>0</v>
      </c>
      <c r="BT77" s="104" t="s">
        <v>92</v>
      </c>
      <c r="BV77" s="104" t="s">
        <v>75</v>
      </c>
      <c r="BW77" s="104" t="s">
        <v>134</v>
      </c>
      <c r="BX77" s="104" t="s">
        <v>132</v>
      </c>
      <c r="CL77" s="104" t="s">
        <v>19</v>
      </c>
    </row>
    <row r="78" spans="1:90" s="4" customFormat="1" ht="16.5" customHeight="1">
      <c r="A78" s="97" t="s">
        <v>83</v>
      </c>
      <c r="B78" s="52"/>
      <c r="C78" s="98"/>
      <c r="D78" s="98"/>
      <c r="E78" s="98"/>
      <c r="F78" s="280" t="s">
        <v>97</v>
      </c>
      <c r="G78" s="280"/>
      <c r="H78" s="280"/>
      <c r="I78" s="280"/>
      <c r="J78" s="280"/>
      <c r="K78" s="98"/>
      <c r="L78" s="280" t="s">
        <v>98</v>
      </c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94">
        <f>'03 - Ostatní náklady_02'!J34</f>
        <v>0</v>
      </c>
      <c r="AH78" s="295"/>
      <c r="AI78" s="295"/>
      <c r="AJ78" s="295"/>
      <c r="AK78" s="295"/>
      <c r="AL78" s="295"/>
      <c r="AM78" s="295"/>
      <c r="AN78" s="294">
        <f t="shared" si="0"/>
        <v>0</v>
      </c>
      <c r="AO78" s="295"/>
      <c r="AP78" s="295"/>
      <c r="AQ78" s="99" t="s">
        <v>86</v>
      </c>
      <c r="AR78" s="54"/>
      <c r="AS78" s="105">
        <v>0</v>
      </c>
      <c r="AT78" s="106">
        <f t="shared" si="1"/>
        <v>0</v>
      </c>
      <c r="AU78" s="107">
        <f>'03 - Ostatní náklady_02'!P92</f>
        <v>0</v>
      </c>
      <c r="AV78" s="106">
        <f>'03 - Ostatní náklady_02'!J37</f>
        <v>0</v>
      </c>
      <c r="AW78" s="106">
        <f>'03 - Ostatní náklady_02'!J38</f>
        <v>0</v>
      </c>
      <c r="AX78" s="106">
        <f>'03 - Ostatní náklady_02'!J39</f>
        <v>0</v>
      </c>
      <c r="AY78" s="106">
        <f>'03 - Ostatní náklady_02'!J40</f>
        <v>0</v>
      </c>
      <c r="AZ78" s="106">
        <f>'03 - Ostatní náklady_02'!F37</f>
        <v>0</v>
      </c>
      <c r="BA78" s="106">
        <f>'03 - Ostatní náklady_02'!F38</f>
        <v>0</v>
      </c>
      <c r="BB78" s="106">
        <f>'03 - Ostatní náklady_02'!F39</f>
        <v>0</v>
      </c>
      <c r="BC78" s="106">
        <f>'03 - Ostatní náklady_02'!F40</f>
        <v>0</v>
      </c>
      <c r="BD78" s="108">
        <f>'03 - Ostatní náklady_02'!F41</f>
        <v>0</v>
      </c>
      <c r="BT78" s="104" t="s">
        <v>92</v>
      </c>
      <c r="BV78" s="104" t="s">
        <v>75</v>
      </c>
      <c r="BW78" s="104" t="s">
        <v>135</v>
      </c>
      <c r="BX78" s="104" t="s">
        <v>132</v>
      </c>
      <c r="CL78" s="104" t="s">
        <v>19</v>
      </c>
    </row>
    <row r="79" spans="1:57" s="2" customFormat="1" ht="30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40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s="2" customFormat="1" ht="6.95" customHeight="1">
      <c r="A80" s="35"/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0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</sheetData>
  <sheetProtection algorithmName="SHA-512" hashValue="2NpagMRdHeqaWl+2wEIJrR4HowgufXZzw2OjCNpy0PCwDy8yGbvnuqODkfE91ZUKRt+OExYyhtnJa/22XUpaTQ==" saltValue="oiMisjmk0projHBOwNFmg3C1jpmqHU7yBFX3tqylePyHK27Mj6Sc6QLKcvTnDPqNM+npWnhzEECrjpSgPdOnYA==" spinCount="100000" sheet="1" objects="1" scenarios="1" formatColumns="0" formatRows="0"/>
  <mergeCells count="134">
    <mergeCell ref="K74:AF74"/>
    <mergeCell ref="E74:I74"/>
    <mergeCell ref="K75:AF75"/>
    <mergeCell ref="E75:I75"/>
    <mergeCell ref="L76:AF76"/>
    <mergeCell ref="F76:J76"/>
    <mergeCell ref="F77:J77"/>
    <mergeCell ref="L77:AF77"/>
    <mergeCell ref="F78:J78"/>
    <mergeCell ref="L78:AF78"/>
    <mergeCell ref="K69:AF69"/>
    <mergeCell ref="E69:I69"/>
    <mergeCell ref="L70:AF70"/>
    <mergeCell ref="F70:J70"/>
    <mergeCell ref="F71:J71"/>
    <mergeCell ref="L71:AF71"/>
    <mergeCell ref="F72:J72"/>
    <mergeCell ref="L72:AF72"/>
    <mergeCell ref="D73:H73"/>
    <mergeCell ref="J73:AF73"/>
    <mergeCell ref="L64:AF64"/>
    <mergeCell ref="F64:J64"/>
    <mergeCell ref="F65:J65"/>
    <mergeCell ref="L65:AF65"/>
    <mergeCell ref="F66:J66"/>
    <mergeCell ref="L66:AF66"/>
    <mergeCell ref="E67:I67"/>
    <mergeCell ref="K67:AF67"/>
    <mergeCell ref="E68:I68"/>
    <mergeCell ref="K68:AF68"/>
    <mergeCell ref="AN74:AP74"/>
    <mergeCell ref="AG74:AM74"/>
    <mergeCell ref="AG75:AM75"/>
    <mergeCell ref="AN75:AP75"/>
    <mergeCell ref="AN76:AP76"/>
    <mergeCell ref="AG76:AM76"/>
    <mergeCell ref="AN77:AP77"/>
    <mergeCell ref="AG77:AM77"/>
    <mergeCell ref="AN78:AP78"/>
    <mergeCell ref="AG78:AM78"/>
    <mergeCell ref="AN69:AP69"/>
    <mergeCell ref="AG69:AM69"/>
    <mergeCell ref="AG70:AM70"/>
    <mergeCell ref="AN70:AP70"/>
    <mergeCell ref="AG71:AM71"/>
    <mergeCell ref="AN71:AP71"/>
    <mergeCell ref="AG72:AM72"/>
    <mergeCell ref="AN72:AP72"/>
    <mergeCell ref="AG73:AM73"/>
    <mergeCell ref="AN73:AP73"/>
    <mergeCell ref="AN64:AP64"/>
    <mergeCell ref="AG64:AM64"/>
    <mergeCell ref="AN65:AP65"/>
    <mergeCell ref="AG65:AM65"/>
    <mergeCell ref="AN66:AP66"/>
    <mergeCell ref="AG66:AM66"/>
    <mergeCell ref="AG67:AM67"/>
    <mergeCell ref="AN67:AP67"/>
    <mergeCell ref="AN68:AP68"/>
    <mergeCell ref="AG68:AM68"/>
    <mergeCell ref="L33:P33"/>
    <mergeCell ref="AK33:AO33"/>
    <mergeCell ref="W33:AE33"/>
    <mergeCell ref="AK35:AO35"/>
    <mergeCell ref="X35:AB35"/>
    <mergeCell ref="AR2:BE2"/>
    <mergeCell ref="AN61:AP61"/>
    <mergeCell ref="AG61:AM61"/>
    <mergeCell ref="AN62:AP62"/>
    <mergeCell ref="AG62:AM6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F63:J63"/>
    <mergeCell ref="L63:AF63"/>
    <mergeCell ref="AM47:AN47"/>
    <mergeCell ref="AM49:AP49"/>
    <mergeCell ref="AS49:AT51"/>
    <mergeCell ref="AM50:AP50"/>
    <mergeCell ref="AG52:AM52"/>
    <mergeCell ref="AN52:AP52"/>
    <mergeCell ref="AN55:AP55"/>
    <mergeCell ref="AG55:AM55"/>
    <mergeCell ref="AG56:AM56"/>
    <mergeCell ref="AN56:AP56"/>
    <mergeCell ref="AG57:AM57"/>
    <mergeCell ref="AN57:AP57"/>
    <mergeCell ref="AN58:AP58"/>
    <mergeCell ref="AG58:AM58"/>
    <mergeCell ref="AG59:AM59"/>
    <mergeCell ref="AN59:AP59"/>
    <mergeCell ref="AG60:AM60"/>
    <mergeCell ref="AN60:AP60"/>
    <mergeCell ref="AG54:AM54"/>
    <mergeCell ref="AN54:AP54"/>
    <mergeCell ref="AG63:AM63"/>
    <mergeCell ref="AN63:AP63"/>
    <mergeCell ref="F58:J58"/>
    <mergeCell ref="L58:AF58"/>
    <mergeCell ref="F59:J59"/>
    <mergeCell ref="L59:AF59"/>
    <mergeCell ref="L60:AF60"/>
    <mergeCell ref="F60:J60"/>
    <mergeCell ref="D61:H61"/>
    <mergeCell ref="J61:AF61"/>
    <mergeCell ref="E62:I62"/>
    <mergeCell ref="K62:AF62"/>
    <mergeCell ref="L45:AO45"/>
    <mergeCell ref="C52:G52"/>
    <mergeCell ref="I52:AF52"/>
    <mergeCell ref="D55:H55"/>
    <mergeCell ref="J55:AF55"/>
    <mergeCell ref="K56:AF56"/>
    <mergeCell ref="E56:I56"/>
    <mergeCell ref="E57:I57"/>
    <mergeCell ref="K57:AF57"/>
  </mergeCells>
  <hyperlinks>
    <hyperlink ref="A56" location="'D1.1.neznei - Architekton...'!C2" display="/"/>
    <hyperlink ref="A58" location="'01 - Zařízení staveniště'!C2" display="/"/>
    <hyperlink ref="A59" location="'02 - Kompletační a koordi...'!C2" display="/"/>
    <hyperlink ref="A60" location="'03 - Ostatní náklady'!C2" display="/"/>
    <hyperlink ref="A63" location="'D1.3.1 - Zdravotechnika'!C2" display="/"/>
    <hyperlink ref="A64" location="'D1.3.2 - Vzduchotechnika'!C2" display="/"/>
    <hyperlink ref="A65" location="'D1.3.3 - Vytápění'!C2" display="/"/>
    <hyperlink ref="A66" location="'D1.3.4 - Elektroinstalace'!C2" display="/"/>
    <hyperlink ref="A67" location="'D1.1.zpin - Architektonic...'!C2" display="/"/>
    <hyperlink ref="A68" location="'D1.2.zpin - Úpravy venkov...'!C2" display="/"/>
    <hyperlink ref="A70" location="'01 - Zařízení staveniště_01'!C2" display="/"/>
    <hyperlink ref="A71" location="'02 - Kompletační a koordi..._01'!C2" display="/"/>
    <hyperlink ref="A72" location="'03 - Ostatní náklady_01'!C2" display="/"/>
    <hyperlink ref="A74" location="'D1.1.zpnei - Architektoni...'!C2" display="/"/>
    <hyperlink ref="A76" location="'01 - Zařízení staveniště_02'!C2" display="/"/>
    <hyperlink ref="A77" location="'02 - Kompletační a koordi..._02'!C2" display="/"/>
    <hyperlink ref="A78" location="'03 - Ostatní náklady_02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9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118</v>
      </c>
      <c r="AZ2" s="259" t="s">
        <v>1165</v>
      </c>
      <c r="BA2" s="259" t="s">
        <v>21</v>
      </c>
      <c r="BB2" s="259" t="s">
        <v>21</v>
      </c>
      <c r="BC2" s="259" t="s">
        <v>1166</v>
      </c>
      <c r="BD2" s="259" t="s">
        <v>82</v>
      </c>
    </row>
    <row r="3" spans="2:56" s="1" customFormat="1" ht="6.95" customHeight="1" hidden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  <c r="AZ3" s="259" t="s">
        <v>1167</v>
      </c>
      <c r="BA3" s="259" t="s">
        <v>21</v>
      </c>
      <c r="BB3" s="259" t="s">
        <v>21</v>
      </c>
      <c r="BC3" s="259" t="s">
        <v>1168</v>
      </c>
      <c r="BD3" s="259" t="s">
        <v>82</v>
      </c>
    </row>
    <row r="4" spans="2:56" s="1" customFormat="1" ht="24.95" customHeight="1" hidden="1">
      <c r="B4" s="21"/>
      <c r="D4" s="113" t="s">
        <v>136</v>
      </c>
      <c r="I4" s="109"/>
      <c r="L4" s="21"/>
      <c r="M4" s="114" t="s">
        <v>10</v>
      </c>
      <c r="AT4" s="18" t="s">
        <v>4</v>
      </c>
      <c r="AZ4" s="259" t="s">
        <v>1169</v>
      </c>
      <c r="BA4" s="259" t="s">
        <v>21</v>
      </c>
      <c r="BB4" s="259" t="s">
        <v>21</v>
      </c>
      <c r="BC4" s="259" t="s">
        <v>1170</v>
      </c>
      <c r="BD4" s="259" t="s">
        <v>82</v>
      </c>
    </row>
    <row r="5" spans="2:56" s="1" customFormat="1" ht="6.95" customHeight="1" hidden="1">
      <c r="B5" s="21"/>
      <c r="I5" s="109"/>
      <c r="L5" s="21"/>
      <c r="AZ5" s="259" t="s">
        <v>1171</v>
      </c>
      <c r="BA5" s="259" t="s">
        <v>21</v>
      </c>
      <c r="BB5" s="259" t="s">
        <v>21</v>
      </c>
      <c r="BC5" s="259" t="s">
        <v>1172</v>
      </c>
      <c r="BD5" s="259" t="s">
        <v>82</v>
      </c>
    </row>
    <row r="6" spans="2:56" s="1" customFormat="1" ht="12" customHeight="1" hidden="1">
      <c r="B6" s="21"/>
      <c r="D6" s="115" t="s">
        <v>16</v>
      </c>
      <c r="I6" s="109"/>
      <c r="L6" s="21"/>
      <c r="AZ6" s="259" t="s">
        <v>1173</v>
      </c>
      <c r="BA6" s="259" t="s">
        <v>21</v>
      </c>
      <c r="BB6" s="259" t="s">
        <v>21</v>
      </c>
      <c r="BC6" s="259" t="s">
        <v>1174</v>
      </c>
      <c r="BD6" s="259" t="s">
        <v>82</v>
      </c>
    </row>
    <row r="7" spans="2:56" s="1" customFormat="1" ht="16.5" customHeight="1" hidden="1">
      <c r="B7" s="21"/>
      <c r="E7" s="319" t="str">
        <f>'Rekapitulace stavby'!K6</f>
        <v>REKONSTRUKCE TĚLOCVIČNY TUL - TĚLOCVIČNA HARCOV- OBJEKT A</v>
      </c>
      <c r="F7" s="320"/>
      <c r="G7" s="320"/>
      <c r="H7" s="320"/>
      <c r="I7" s="109"/>
      <c r="L7" s="21"/>
      <c r="AZ7" s="259" t="s">
        <v>1175</v>
      </c>
      <c r="BA7" s="259" t="s">
        <v>21</v>
      </c>
      <c r="BB7" s="259" t="s">
        <v>21</v>
      </c>
      <c r="BC7" s="259" t="s">
        <v>1176</v>
      </c>
      <c r="BD7" s="259" t="s">
        <v>82</v>
      </c>
    </row>
    <row r="8" spans="2:56" s="1" customFormat="1" ht="12" customHeight="1" hidden="1">
      <c r="B8" s="21"/>
      <c r="D8" s="115" t="s">
        <v>137</v>
      </c>
      <c r="I8" s="109"/>
      <c r="L8" s="21"/>
      <c r="AZ8" s="259" t="s">
        <v>1177</v>
      </c>
      <c r="BA8" s="259" t="s">
        <v>21</v>
      </c>
      <c r="BB8" s="259" t="s">
        <v>21</v>
      </c>
      <c r="BC8" s="259" t="s">
        <v>1178</v>
      </c>
      <c r="BD8" s="259" t="s">
        <v>82</v>
      </c>
    </row>
    <row r="9" spans="1:56" s="2" customFormat="1" ht="16.5" customHeight="1" hidden="1">
      <c r="A9" s="35"/>
      <c r="B9" s="40"/>
      <c r="C9" s="35"/>
      <c r="D9" s="35"/>
      <c r="E9" s="319" t="s">
        <v>322</v>
      </c>
      <c r="F9" s="321"/>
      <c r="G9" s="321"/>
      <c r="H9" s="32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259" t="s">
        <v>1179</v>
      </c>
      <c r="BA9" s="259" t="s">
        <v>21</v>
      </c>
      <c r="BB9" s="259" t="s">
        <v>21</v>
      </c>
      <c r="BC9" s="259" t="s">
        <v>1180</v>
      </c>
      <c r="BD9" s="259" t="s">
        <v>82</v>
      </c>
    </row>
    <row r="10" spans="1:56" s="2" customFormat="1" ht="12" customHeight="1" hidden="1">
      <c r="A10" s="35"/>
      <c r="B10" s="40"/>
      <c r="C10" s="35"/>
      <c r="D10" s="115" t="s">
        <v>139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259" t="s">
        <v>1181</v>
      </c>
      <c r="BA10" s="259" t="s">
        <v>21</v>
      </c>
      <c r="BB10" s="259" t="s">
        <v>21</v>
      </c>
      <c r="BC10" s="259" t="s">
        <v>1182</v>
      </c>
      <c r="BD10" s="259" t="s">
        <v>82</v>
      </c>
    </row>
    <row r="11" spans="1:56" s="2" customFormat="1" ht="16.5" customHeight="1" hidden="1">
      <c r="A11" s="35"/>
      <c r="B11" s="40"/>
      <c r="C11" s="35"/>
      <c r="D11" s="35"/>
      <c r="E11" s="322" t="s">
        <v>1183</v>
      </c>
      <c r="F11" s="321"/>
      <c r="G11" s="321"/>
      <c r="H11" s="32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259" t="s">
        <v>1184</v>
      </c>
      <c r="BA11" s="259" t="s">
        <v>21</v>
      </c>
      <c r="BB11" s="259" t="s">
        <v>21</v>
      </c>
      <c r="BC11" s="259" t="s">
        <v>1185</v>
      </c>
      <c r="BD11" s="259" t="s">
        <v>82</v>
      </c>
    </row>
    <row r="12" spans="1:56" s="2" customFormat="1" ht="11.25" hidden="1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Z12" s="259" t="s">
        <v>1186</v>
      </c>
      <c r="BA12" s="259" t="s">
        <v>21</v>
      </c>
      <c r="BB12" s="259" t="s">
        <v>21</v>
      </c>
      <c r="BC12" s="259" t="s">
        <v>1170</v>
      </c>
      <c r="BD12" s="259" t="s">
        <v>82</v>
      </c>
    </row>
    <row r="13" spans="1:56" s="2" customFormat="1" ht="12" customHeight="1" hidden="1">
      <c r="A13" s="35"/>
      <c r="B13" s="40"/>
      <c r="C13" s="35"/>
      <c r="D13" s="115" t="s">
        <v>18</v>
      </c>
      <c r="E13" s="35"/>
      <c r="F13" s="104" t="s">
        <v>19</v>
      </c>
      <c r="G13" s="35"/>
      <c r="H13" s="35"/>
      <c r="I13" s="118" t="s">
        <v>20</v>
      </c>
      <c r="J13" s="104" t="s">
        <v>21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Z13" s="259" t="s">
        <v>1187</v>
      </c>
      <c r="BA13" s="259" t="s">
        <v>21</v>
      </c>
      <c r="BB13" s="259" t="s">
        <v>21</v>
      </c>
      <c r="BC13" s="259" t="s">
        <v>1188</v>
      </c>
      <c r="BD13" s="259" t="s">
        <v>82</v>
      </c>
    </row>
    <row r="14" spans="1:56" s="2" customFormat="1" ht="12" customHeight="1" hidden="1">
      <c r="A14" s="35"/>
      <c r="B14" s="40"/>
      <c r="C14" s="35"/>
      <c r="D14" s="115" t="s">
        <v>22</v>
      </c>
      <c r="E14" s="35"/>
      <c r="F14" s="104" t="s">
        <v>23</v>
      </c>
      <c r="G14" s="35"/>
      <c r="H14" s="35"/>
      <c r="I14" s="118" t="s">
        <v>24</v>
      </c>
      <c r="J14" s="119" t="str">
        <f>'Rekapitulace stavby'!AN8</f>
        <v>4. 2. 2020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Z14" s="259" t="s">
        <v>1189</v>
      </c>
      <c r="BA14" s="259" t="s">
        <v>21</v>
      </c>
      <c r="BB14" s="259" t="s">
        <v>21</v>
      </c>
      <c r="BC14" s="259" t="s">
        <v>1190</v>
      </c>
      <c r="BD14" s="259" t="s">
        <v>82</v>
      </c>
    </row>
    <row r="15" spans="1:56" s="2" customFormat="1" ht="10.9" customHeight="1" hidden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Z15" s="259" t="s">
        <v>1191</v>
      </c>
      <c r="BA15" s="259" t="s">
        <v>21</v>
      </c>
      <c r="BB15" s="259" t="s">
        <v>21</v>
      </c>
      <c r="BC15" s="259" t="s">
        <v>1192</v>
      </c>
      <c r="BD15" s="259" t="s">
        <v>82</v>
      </c>
    </row>
    <row r="16" spans="1:31" s="2" customFormat="1" ht="12" customHeight="1" hidden="1">
      <c r="A16" s="35"/>
      <c r="B16" s="40"/>
      <c r="C16" s="35"/>
      <c r="D16" s="115" t="s">
        <v>26</v>
      </c>
      <c r="E16" s="35"/>
      <c r="F16" s="35"/>
      <c r="G16" s="35"/>
      <c r="H16" s="35"/>
      <c r="I16" s="118" t="s">
        <v>27</v>
      </c>
      <c r="J16" s="104" t="s">
        <v>21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 hidden="1">
      <c r="A17" s="35"/>
      <c r="B17" s="40"/>
      <c r="C17" s="35"/>
      <c r="D17" s="35"/>
      <c r="E17" s="104" t="s">
        <v>28</v>
      </c>
      <c r="F17" s="35"/>
      <c r="G17" s="35"/>
      <c r="H17" s="35"/>
      <c r="I17" s="118" t="s">
        <v>29</v>
      </c>
      <c r="J17" s="104" t="s">
        <v>21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 hidden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 hidden="1">
      <c r="A19" s="35"/>
      <c r="B19" s="40"/>
      <c r="C19" s="35"/>
      <c r="D19" s="115" t="s">
        <v>30</v>
      </c>
      <c r="E19" s="35"/>
      <c r="F19" s="35"/>
      <c r="G19" s="35"/>
      <c r="H19" s="35"/>
      <c r="I19" s="118" t="s">
        <v>27</v>
      </c>
      <c r="J19" s="31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 hidden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18" t="s">
        <v>29</v>
      </c>
      <c r="J20" s="31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 hidden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 hidden="1">
      <c r="A22" s="35"/>
      <c r="B22" s="40"/>
      <c r="C22" s="35"/>
      <c r="D22" s="115" t="s">
        <v>32</v>
      </c>
      <c r="E22" s="35"/>
      <c r="F22" s="35"/>
      <c r="G22" s="35"/>
      <c r="H22" s="35"/>
      <c r="I22" s="118" t="s">
        <v>27</v>
      </c>
      <c r="J22" s="104" t="s">
        <v>21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 hidden="1">
      <c r="A23" s="35"/>
      <c r="B23" s="40"/>
      <c r="C23" s="35"/>
      <c r="D23" s="35"/>
      <c r="E23" s="104" t="s">
        <v>33</v>
      </c>
      <c r="F23" s="35"/>
      <c r="G23" s="35"/>
      <c r="H23" s="35"/>
      <c r="I23" s="118" t="s">
        <v>29</v>
      </c>
      <c r="J23" s="104" t="s">
        <v>21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 hidden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 hidden="1">
      <c r="A25" s="35"/>
      <c r="B25" s="40"/>
      <c r="C25" s="35"/>
      <c r="D25" s="115" t="s">
        <v>35</v>
      </c>
      <c r="E25" s="35"/>
      <c r="F25" s="35"/>
      <c r="G25" s="35"/>
      <c r="H25" s="35"/>
      <c r="I25" s="118" t="s">
        <v>27</v>
      </c>
      <c r="J25" s="104" t="s">
        <v>21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 hidden="1">
      <c r="A26" s="35"/>
      <c r="B26" s="40"/>
      <c r="C26" s="35"/>
      <c r="D26" s="35"/>
      <c r="E26" s="104" t="s">
        <v>36</v>
      </c>
      <c r="F26" s="35"/>
      <c r="G26" s="35"/>
      <c r="H26" s="35"/>
      <c r="I26" s="118" t="s">
        <v>29</v>
      </c>
      <c r="J26" s="104" t="s">
        <v>21</v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 hidden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 hidden="1">
      <c r="A28" s="35"/>
      <c r="B28" s="40"/>
      <c r="C28" s="35"/>
      <c r="D28" s="115" t="s">
        <v>37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 hidden="1">
      <c r="A29" s="120"/>
      <c r="B29" s="121"/>
      <c r="C29" s="120"/>
      <c r="D29" s="120"/>
      <c r="E29" s="325" t="s">
        <v>21</v>
      </c>
      <c r="F29" s="325"/>
      <c r="G29" s="325"/>
      <c r="H29" s="325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 hidden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 hidden="1">
      <c r="A32" s="35"/>
      <c r="B32" s="40"/>
      <c r="C32" s="35"/>
      <c r="D32" s="126" t="s">
        <v>39</v>
      </c>
      <c r="E32" s="35"/>
      <c r="F32" s="35"/>
      <c r="G32" s="35"/>
      <c r="H32" s="35"/>
      <c r="I32" s="116"/>
      <c r="J32" s="127">
        <f>ROUND(J108,2)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35"/>
      <c r="F34" s="128" t="s">
        <v>41</v>
      </c>
      <c r="G34" s="35"/>
      <c r="H34" s="35"/>
      <c r="I34" s="129" t="s">
        <v>40</v>
      </c>
      <c r="J34" s="128" t="s">
        <v>42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130" t="s">
        <v>43</v>
      </c>
      <c r="E35" s="115" t="s">
        <v>44</v>
      </c>
      <c r="F35" s="131">
        <f>ROUND((SUM(BE108:BE1124)),2)</f>
        <v>0</v>
      </c>
      <c r="G35" s="35"/>
      <c r="H35" s="35"/>
      <c r="I35" s="132">
        <v>0.21</v>
      </c>
      <c r="J35" s="131">
        <f>ROUND(((SUM(BE108:BE1124))*I35),2)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45</v>
      </c>
      <c r="F36" s="131">
        <f>ROUND((SUM(BF108:BF1124)),2)</f>
        <v>0</v>
      </c>
      <c r="G36" s="35"/>
      <c r="H36" s="35"/>
      <c r="I36" s="132">
        <v>0.15</v>
      </c>
      <c r="J36" s="131">
        <f>ROUND(((SUM(BF108:BF1124))*I36),2)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46</v>
      </c>
      <c r="F37" s="131">
        <f>ROUND((SUM(BG108:BG1124)),2)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47</v>
      </c>
      <c r="F38" s="131">
        <f>ROUND((SUM(BH108:BH1124)),2)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48</v>
      </c>
      <c r="F39" s="131">
        <f>ROUND((SUM(BI108:BI1124)),2)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 hidden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 hidden="1">
      <c r="A41" s="35"/>
      <c r="B41" s="40"/>
      <c r="C41" s="133"/>
      <c r="D41" s="134" t="s">
        <v>49</v>
      </c>
      <c r="E41" s="135"/>
      <c r="F41" s="135"/>
      <c r="G41" s="136" t="s">
        <v>50</v>
      </c>
      <c r="H41" s="137" t="s">
        <v>51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 hidden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ht="11.25" hidden="1"/>
    <row r="44" ht="11.25" hidden="1"/>
    <row r="45" ht="11.25" hidden="1"/>
    <row r="46" spans="1:31" s="2" customFormat="1" ht="6.95" customHeight="1" hidden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 hidden="1">
      <c r="A47" s="35"/>
      <c r="B47" s="36"/>
      <c r="C47" s="24" t="s">
        <v>141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 hidden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30" t="s">
        <v>16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 hidden="1">
      <c r="A50" s="35"/>
      <c r="B50" s="36"/>
      <c r="C50" s="37"/>
      <c r="D50" s="37"/>
      <c r="E50" s="326" t="str">
        <f>E7</f>
        <v>REKONSTRUKCE TĚLOCVIČNY TUL - TĚLOCVIČNA HARCOV- OBJEKT A</v>
      </c>
      <c r="F50" s="327"/>
      <c r="G50" s="327"/>
      <c r="H50" s="32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 hidden="1">
      <c r="B51" s="22"/>
      <c r="C51" s="30" t="s">
        <v>137</v>
      </c>
      <c r="D51" s="23"/>
      <c r="E51" s="23"/>
      <c r="F51" s="23"/>
      <c r="G51" s="23"/>
      <c r="H51" s="23"/>
      <c r="I51" s="109"/>
      <c r="J51" s="23"/>
      <c r="K51" s="23"/>
      <c r="L51" s="21"/>
    </row>
    <row r="52" spans="1:31" s="2" customFormat="1" ht="16.5" customHeight="1" hidden="1">
      <c r="A52" s="35"/>
      <c r="B52" s="36"/>
      <c r="C52" s="37"/>
      <c r="D52" s="37"/>
      <c r="E52" s="326" t="s">
        <v>322</v>
      </c>
      <c r="F52" s="328"/>
      <c r="G52" s="328"/>
      <c r="H52" s="328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 hidden="1">
      <c r="A53" s="35"/>
      <c r="B53" s="36"/>
      <c r="C53" s="30" t="s">
        <v>139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 hidden="1">
      <c r="A54" s="35"/>
      <c r="B54" s="36"/>
      <c r="C54" s="37"/>
      <c r="D54" s="37"/>
      <c r="E54" s="274" t="str">
        <f>E11</f>
        <v>D1.1.zpin - Architektonicko stavební řešení</v>
      </c>
      <c r="F54" s="328"/>
      <c r="G54" s="328"/>
      <c r="H54" s="328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 hidden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 hidden="1">
      <c r="A56" s="35"/>
      <c r="B56" s="36"/>
      <c r="C56" s="30" t="s">
        <v>22</v>
      </c>
      <c r="D56" s="37"/>
      <c r="E56" s="37"/>
      <c r="F56" s="28" t="str">
        <f>F14</f>
        <v>Liberec</v>
      </c>
      <c r="G56" s="37"/>
      <c r="H56" s="37"/>
      <c r="I56" s="118" t="s">
        <v>24</v>
      </c>
      <c r="J56" s="60" t="str">
        <f>IF(J14="","",J14)</f>
        <v>4. 2. 2020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 hidden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5.7" customHeight="1" hidden="1">
      <c r="A58" s="35"/>
      <c r="B58" s="36"/>
      <c r="C58" s="30" t="s">
        <v>26</v>
      </c>
      <c r="D58" s="37"/>
      <c r="E58" s="37"/>
      <c r="F58" s="28" t="str">
        <f>E17</f>
        <v xml:space="preserve">Technická univerzita v Liberci </v>
      </c>
      <c r="G58" s="37"/>
      <c r="H58" s="37"/>
      <c r="I58" s="118" t="s">
        <v>32</v>
      </c>
      <c r="J58" s="33" t="str">
        <f>E23</f>
        <v>Ing.  Radovan  Novotný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5.7" customHeight="1" hidden="1">
      <c r="A59" s="35"/>
      <c r="B59" s="36"/>
      <c r="C59" s="30" t="s">
        <v>30</v>
      </c>
      <c r="D59" s="37"/>
      <c r="E59" s="37"/>
      <c r="F59" s="28" t="str">
        <f>IF(E20="","",E20)</f>
        <v>Vyplň údaj</v>
      </c>
      <c r="G59" s="37"/>
      <c r="H59" s="37"/>
      <c r="I59" s="118" t="s">
        <v>35</v>
      </c>
      <c r="J59" s="33" t="str">
        <f>E26</f>
        <v>Propos Liberec s.r.o.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 hidden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 hidden="1">
      <c r="A61" s="35"/>
      <c r="B61" s="36"/>
      <c r="C61" s="147" t="s">
        <v>142</v>
      </c>
      <c r="D61" s="148"/>
      <c r="E61" s="148"/>
      <c r="F61" s="148"/>
      <c r="G61" s="148"/>
      <c r="H61" s="148"/>
      <c r="I61" s="149"/>
      <c r="J61" s="150" t="s">
        <v>143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 hidden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 hidden="1">
      <c r="A63" s="35"/>
      <c r="B63" s="36"/>
      <c r="C63" s="151" t="s">
        <v>71</v>
      </c>
      <c r="D63" s="37"/>
      <c r="E63" s="37"/>
      <c r="F63" s="37"/>
      <c r="G63" s="37"/>
      <c r="H63" s="37"/>
      <c r="I63" s="116"/>
      <c r="J63" s="78">
        <f>J108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144</v>
      </c>
    </row>
    <row r="64" spans="2:12" s="9" customFormat="1" ht="24.95" customHeight="1" hidden="1">
      <c r="B64" s="152"/>
      <c r="C64" s="153"/>
      <c r="D64" s="154" t="s">
        <v>145</v>
      </c>
      <c r="E64" s="155"/>
      <c r="F64" s="155"/>
      <c r="G64" s="155"/>
      <c r="H64" s="155"/>
      <c r="I64" s="156"/>
      <c r="J64" s="157">
        <f>J109</f>
        <v>0</v>
      </c>
      <c r="K64" s="153"/>
      <c r="L64" s="158"/>
    </row>
    <row r="65" spans="2:12" s="10" customFormat="1" ht="19.9" customHeight="1" hidden="1">
      <c r="B65" s="159"/>
      <c r="C65" s="98"/>
      <c r="D65" s="160" t="s">
        <v>1193</v>
      </c>
      <c r="E65" s="161"/>
      <c r="F65" s="161"/>
      <c r="G65" s="161"/>
      <c r="H65" s="161"/>
      <c r="I65" s="162"/>
      <c r="J65" s="163">
        <f>J110</f>
        <v>0</v>
      </c>
      <c r="K65" s="98"/>
      <c r="L65" s="164"/>
    </row>
    <row r="66" spans="2:12" s="10" customFormat="1" ht="19.9" customHeight="1" hidden="1">
      <c r="B66" s="159"/>
      <c r="C66" s="98"/>
      <c r="D66" s="160" t="s">
        <v>146</v>
      </c>
      <c r="E66" s="161"/>
      <c r="F66" s="161"/>
      <c r="G66" s="161"/>
      <c r="H66" s="161"/>
      <c r="I66" s="162"/>
      <c r="J66" s="163">
        <f>J119</f>
        <v>0</v>
      </c>
      <c r="K66" s="98"/>
      <c r="L66" s="164"/>
    </row>
    <row r="67" spans="2:12" s="10" customFormat="1" ht="19.9" customHeight="1" hidden="1">
      <c r="B67" s="159"/>
      <c r="C67" s="98"/>
      <c r="D67" s="160" t="s">
        <v>147</v>
      </c>
      <c r="E67" s="161"/>
      <c r="F67" s="161"/>
      <c r="G67" s="161"/>
      <c r="H67" s="161"/>
      <c r="I67" s="162"/>
      <c r="J67" s="163">
        <f>J156</f>
        <v>0</v>
      </c>
      <c r="K67" s="98"/>
      <c r="L67" s="164"/>
    </row>
    <row r="68" spans="2:12" s="10" customFormat="1" ht="19.9" customHeight="1" hidden="1">
      <c r="B68" s="159"/>
      <c r="C68" s="98"/>
      <c r="D68" s="160" t="s">
        <v>148</v>
      </c>
      <c r="E68" s="161"/>
      <c r="F68" s="161"/>
      <c r="G68" s="161"/>
      <c r="H68" s="161"/>
      <c r="I68" s="162"/>
      <c r="J68" s="163">
        <f>J309</f>
        <v>0</v>
      </c>
      <c r="K68" s="98"/>
      <c r="L68" s="164"/>
    </row>
    <row r="69" spans="2:12" s="10" customFormat="1" ht="19.9" customHeight="1" hidden="1">
      <c r="B69" s="159"/>
      <c r="C69" s="98"/>
      <c r="D69" s="160" t="s">
        <v>149</v>
      </c>
      <c r="E69" s="161"/>
      <c r="F69" s="161"/>
      <c r="G69" s="161"/>
      <c r="H69" s="161"/>
      <c r="I69" s="162"/>
      <c r="J69" s="163">
        <f>J511</f>
        <v>0</v>
      </c>
      <c r="K69" s="98"/>
      <c r="L69" s="164"/>
    </row>
    <row r="70" spans="2:12" s="10" customFormat="1" ht="19.9" customHeight="1" hidden="1">
      <c r="B70" s="159"/>
      <c r="C70" s="98"/>
      <c r="D70" s="160" t="s">
        <v>150</v>
      </c>
      <c r="E70" s="161"/>
      <c r="F70" s="161"/>
      <c r="G70" s="161"/>
      <c r="H70" s="161"/>
      <c r="I70" s="162"/>
      <c r="J70" s="163">
        <f>J535</f>
        <v>0</v>
      </c>
      <c r="K70" s="98"/>
      <c r="L70" s="164"/>
    </row>
    <row r="71" spans="2:12" s="9" customFormat="1" ht="24.95" customHeight="1" hidden="1">
      <c r="B71" s="152"/>
      <c r="C71" s="153"/>
      <c r="D71" s="154" t="s">
        <v>151</v>
      </c>
      <c r="E71" s="155"/>
      <c r="F71" s="155"/>
      <c r="G71" s="155"/>
      <c r="H71" s="155"/>
      <c r="I71" s="156"/>
      <c r="J71" s="157">
        <f>J537</f>
        <v>0</v>
      </c>
      <c r="K71" s="153"/>
      <c r="L71" s="158"/>
    </row>
    <row r="72" spans="2:12" s="10" customFormat="1" ht="19.9" customHeight="1" hidden="1">
      <c r="B72" s="159"/>
      <c r="C72" s="98"/>
      <c r="D72" s="160" t="s">
        <v>1194</v>
      </c>
      <c r="E72" s="161"/>
      <c r="F72" s="161"/>
      <c r="G72" s="161"/>
      <c r="H72" s="161"/>
      <c r="I72" s="162"/>
      <c r="J72" s="163">
        <f>J538</f>
        <v>0</v>
      </c>
      <c r="K72" s="98"/>
      <c r="L72" s="164"/>
    </row>
    <row r="73" spans="2:12" s="10" customFormat="1" ht="19.9" customHeight="1" hidden="1">
      <c r="B73" s="159"/>
      <c r="C73" s="98"/>
      <c r="D73" s="160" t="s">
        <v>1195</v>
      </c>
      <c r="E73" s="161"/>
      <c r="F73" s="161"/>
      <c r="G73" s="161"/>
      <c r="H73" s="161"/>
      <c r="I73" s="162"/>
      <c r="J73" s="163">
        <f>J555</f>
        <v>0</v>
      </c>
      <c r="K73" s="98"/>
      <c r="L73" s="164"/>
    </row>
    <row r="74" spans="2:12" s="10" customFormat="1" ht="19.9" customHeight="1" hidden="1">
      <c r="B74" s="159"/>
      <c r="C74" s="98"/>
      <c r="D74" s="160" t="s">
        <v>1196</v>
      </c>
      <c r="E74" s="161"/>
      <c r="F74" s="161"/>
      <c r="G74" s="161"/>
      <c r="H74" s="161"/>
      <c r="I74" s="162"/>
      <c r="J74" s="163">
        <f>J591</f>
        <v>0</v>
      </c>
      <c r="K74" s="98"/>
      <c r="L74" s="164"/>
    </row>
    <row r="75" spans="2:12" s="10" customFormat="1" ht="19.9" customHeight="1" hidden="1">
      <c r="B75" s="159"/>
      <c r="C75" s="98"/>
      <c r="D75" s="160" t="s">
        <v>1197</v>
      </c>
      <c r="E75" s="161"/>
      <c r="F75" s="161"/>
      <c r="G75" s="161"/>
      <c r="H75" s="161"/>
      <c r="I75" s="162"/>
      <c r="J75" s="163">
        <f>J595</f>
        <v>0</v>
      </c>
      <c r="K75" s="98"/>
      <c r="L75" s="164"/>
    </row>
    <row r="76" spans="2:12" s="10" customFormat="1" ht="19.9" customHeight="1" hidden="1">
      <c r="B76" s="159"/>
      <c r="C76" s="98"/>
      <c r="D76" s="160" t="s">
        <v>1198</v>
      </c>
      <c r="E76" s="161"/>
      <c r="F76" s="161"/>
      <c r="G76" s="161"/>
      <c r="H76" s="161"/>
      <c r="I76" s="162"/>
      <c r="J76" s="163">
        <f>J706</f>
        <v>0</v>
      </c>
      <c r="K76" s="98"/>
      <c r="L76" s="164"/>
    </row>
    <row r="77" spans="2:12" s="10" customFormat="1" ht="19.9" customHeight="1" hidden="1">
      <c r="B77" s="159"/>
      <c r="C77" s="98"/>
      <c r="D77" s="160" t="s">
        <v>153</v>
      </c>
      <c r="E77" s="161"/>
      <c r="F77" s="161"/>
      <c r="G77" s="161"/>
      <c r="H77" s="161"/>
      <c r="I77" s="162"/>
      <c r="J77" s="163">
        <f>J732</f>
        <v>0</v>
      </c>
      <c r="K77" s="98"/>
      <c r="L77" s="164"/>
    </row>
    <row r="78" spans="2:12" s="10" customFormat="1" ht="19.9" customHeight="1" hidden="1">
      <c r="B78" s="159"/>
      <c r="C78" s="98"/>
      <c r="D78" s="160" t="s">
        <v>1199</v>
      </c>
      <c r="E78" s="161"/>
      <c r="F78" s="161"/>
      <c r="G78" s="161"/>
      <c r="H78" s="161"/>
      <c r="I78" s="162"/>
      <c r="J78" s="163">
        <f>J739</f>
        <v>0</v>
      </c>
      <c r="K78" s="98"/>
      <c r="L78" s="164"/>
    </row>
    <row r="79" spans="2:12" s="10" customFormat="1" ht="19.9" customHeight="1" hidden="1">
      <c r="B79" s="159"/>
      <c r="C79" s="98"/>
      <c r="D79" s="160" t="s">
        <v>154</v>
      </c>
      <c r="E79" s="161"/>
      <c r="F79" s="161"/>
      <c r="G79" s="161"/>
      <c r="H79" s="161"/>
      <c r="I79" s="162"/>
      <c r="J79" s="163">
        <f>J759</f>
        <v>0</v>
      </c>
      <c r="K79" s="98"/>
      <c r="L79" s="164"/>
    </row>
    <row r="80" spans="2:12" s="10" customFormat="1" ht="19.9" customHeight="1" hidden="1">
      <c r="B80" s="159"/>
      <c r="C80" s="98"/>
      <c r="D80" s="160" t="s">
        <v>1200</v>
      </c>
      <c r="E80" s="161"/>
      <c r="F80" s="161"/>
      <c r="G80" s="161"/>
      <c r="H80" s="161"/>
      <c r="I80" s="162"/>
      <c r="J80" s="163">
        <f>J803</f>
        <v>0</v>
      </c>
      <c r="K80" s="98"/>
      <c r="L80" s="164"/>
    </row>
    <row r="81" spans="2:12" s="10" customFormat="1" ht="19.9" customHeight="1" hidden="1">
      <c r="B81" s="159"/>
      <c r="C81" s="98"/>
      <c r="D81" s="160" t="s">
        <v>1201</v>
      </c>
      <c r="E81" s="161"/>
      <c r="F81" s="161"/>
      <c r="G81" s="161"/>
      <c r="H81" s="161"/>
      <c r="I81" s="162"/>
      <c r="J81" s="163">
        <f>J848</f>
        <v>0</v>
      </c>
      <c r="K81" s="98"/>
      <c r="L81" s="164"/>
    </row>
    <row r="82" spans="2:12" s="10" customFormat="1" ht="19.9" customHeight="1" hidden="1">
      <c r="B82" s="159"/>
      <c r="C82" s="98"/>
      <c r="D82" s="160" t="s">
        <v>1202</v>
      </c>
      <c r="E82" s="161"/>
      <c r="F82" s="161"/>
      <c r="G82" s="161"/>
      <c r="H82" s="161"/>
      <c r="I82" s="162"/>
      <c r="J82" s="163">
        <f>J854</f>
        <v>0</v>
      </c>
      <c r="K82" s="98"/>
      <c r="L82" s="164"/>
    </row>
    <row r="83" spans="2:12" s="10" customFormat="1" ht="19.9" customHeight="1" hidden="1">
      <c r="B83" s="159"/>
      <c r="C83" s="98"/>
      <c r="D83" s="160" t="s">
        <v>1203</v>
      </c>
      <c r="E83" s="161"/>
      <c r="F83" s="161"/>
      <c r="G83" s="161"/>
      <c r="H83" s="161"/>
      <c r="I83" s="162"/>
      <c r="J83" s="163">
        <f>J902</f>
        <v>0</v>
      </c>
      <c r="K83" s="98"/>
      <c r="L83" s="164"/>
    </row>
    <row r="84" spans="2:12" s="10" customFormat="1" ht="19.9" customHeight="1" hidden="1">
      <c r="B84" s="159"/>
      <c r="C84" s="98"/>
      <c r="D84" s="160" t="s">
        <v>1204</v>
      </c>
      <c r="E84" s="161"/>
      <c r="F84" s="161"/>
      <c r="G84" s="161"/>
      <c r="H84" s="161"/>
      <c r="I84" s="162"/>
      <c r="J84" s="163">
        <f>J906</f>
        <v>0</v>
      </c>
      <c r="K84" s="98"/>
      <c r="L84" s="164"/>
    </row>
    <row r="85" spans="2:12" s="10" customFormat="1" ht="19.9" customHeight="1" hidden="1">
      <c r="B85" s="159"/>
      <c r="C85" s="98"/>
      <c r="D85" s="160" t="s">
        <v>155</v>
      </c>
      <c r="E85" s="161"/>
      <c r="F85" s="161"/>
      <c r="G85" s="161"/>
      <c r="H85" s="161"/>
      <c r="I85" s="162"/>
      <c r="J85" s="163">
        <f>J959</f>
        <v>0</v>
      </c>
      <c r="K85" s="98"/>
      <c r="L85" s="164"/>
    </row>
    <row r="86" spans="2:12" s="10" customFormat="1" ht="19.9" customHeight="1" hidden="1">
      <c r="B86" s="159"/>
      <c r="C86" s="98"/>
      <c r="D86" s="160" t="s">
        <v>1205</v>
      </c>
      <c r="E86" s="161"/>
      <c r="F86" s="161"/>
      <c r="G86" s="161"/>
      <c r="H86" s="161"/>
      <c r="I86" s="162"/>
      <c r="J86" s="163">
        <f>J1018</f>
        <v>0</v>
      </c>
      <c r="K86" s="98"/>
      <c r="L86" s="164"/>
    </row>
    <row r="87" spans="1:31" s="2" customFormat="1" ht="21.75" customHeight="1" hidden="1">
      <c r="A87" s="35"/>
      <c r="B87" s="36"/>
      <c r="C87" s="37"/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48"/>
      <c r="C88" s="49"/>
      <c r="D88" s="49"/>
      <c r="E88" s="49"/>
      <c r="F88" s="49"/>
      <c r="G88" s="49"/>
      <c r="H88" s="49"/>
      <c r="I88" s="143"/>
      <c r="J88" s="49"/>
      <c r="K88" s="49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t="11.25" hidden="1"/>
    <row r="90" ht="11.25" hidden="1"/>
    <row r="91" ht="11.25" hidden="1"/>
    <row r="92" spans="1:31" s="2" customFormat="1" ht="6.95" customHeight="1">
      <c r="A92" s="35"/>
      <c r="B92" s="50"/>
      <c r="C92" s="51"/>
      <c r="D92" s="51"/>
      <c r="E92" s="51"/>
      <c r="F92" s="51"/>
      <c r="G92" s="51"/>
      <c r="H92" s="51"/>
      <c r="I92" s="146"/>
      <c r="J92" s="51"/>
      <c r="K92" s="51"/>
      <c r="L92" s="11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4.95" customHeight="1">
      <c r="A93" s="35"/>
      <c r="B93" s="36"/>
      <c r="C93" s="24" t="s">
        <v>156</v>
      </c>
      <c r="D93" s="37"/>
      <c r="E93" s="37"/>
      <c r="F93" s="37"/>
      <c r="G93" s="37"/>
      <c r="H93" s="37"/>
      <c r="I93" s="116"/>
      <c r="J93" s="37"/>
      <c r="K93" s="37"/>
      <c r="L93" s="11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116"/>
      <c r="J94" s="37"/>
      <c r="K94" s="37"/>
      <c r="L94" s="11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2" customHeight="1">
      <c r="A95" s="35"/>
      <c r="B95" s="36"/>
      <c r="C95" s="30" t="s">
        <v>16</v>
      </c>
      <c r="D95" s="37"/>
      <c r="E95" s="37"/>
      <c r="F95" s="37"/>
      <c r="G95" s="37"/>
      <c r="H95" s="37"/>
      <c r="I95" s="116"/>
      <c r="J95" s="37"/>
      <c r="K95" s="37"/>
      <c r="L95" s="11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6.5" customHeight="1">
      <c r="A96" s="35"/>
      <c r="B96" s="36"/>
      <c r="C96" s="37"/>
      <c r="D96" s="37"/>
      <c r="E96" s="326" t="str">
        <f>E7</f>
        <v>REKONSTRUKCE TĚLOCVIČNY TUL - TĚLOCVIČNA HARCOV- OBJEKT A</v>
      </c>
      <c r="F96" s="327"/>
      <c r="G96" s="327"/>
      <c r="H96" s="327"/>
      <c r="I96" s="116"/>
      <c r="J96" s="37"/>
      <c r="K96" s="37"/>
      <c r="L96" s="11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2:12" s="1" customFormat="1" ht="12" customHeight="1">
      <c r="B97" s="22"/>
      <c r="C97" s="30" t="s">
        <v>137</v>
      </c>
      <c r="D97" s="23"/>
      <c r="E97" s="23"/>
      <c r="F97" s="23"/>
      <c r="G97" s="23"/>
      <c r="H97" s="23"/>
      <c r="I97" s="109"/>
      <c r="J97" s="23"/>
      <c r="K97" s="23"/>
      <c r="L97" s="21"/>
    </row>
    <row r="98" spans="1:31" s="2" customFormat="1" ht="16.5" customHeight="1">
      <c r="A98" s="35"/>
      <c r="B98" s="36"/>
      <c r="C98" s="37"/>
      <c r="D98" s="37"/>
      <c r="E98" s="326" t="s">
        <v>322</v>
      </c>
      <c r="F98" s="328"/>
      <c r="G98" s="328"/>
      <c r="H98" s="328"/>
      <c r="I98" s="116"/>
      <c r="J98" s="37"/>
      <c r="K98" s="37"/>
      <c r="L98" s="117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2" customHeight="1">
      <c r="A99" s="35"/>
      <c r="B99" s="36"/>
      <c r="C99" s="30" t="s">
        <v>139</v>
      </c>
      <c r="D99" s="37"/>
      <c r="E99" s="37"/>
      <c r="F99" s="37"/>
      <c r="G99" s="37"/>
      <c r="H99" s="37"/>
      <c r="I99" s="116"/>
      <c r="J99" s="37"/>
      <c r="K99" s="37"/>
      <c r="L99" s="117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16.5" customHeight="1">
      <c r="A100" s="35"/>
      <c r="B100" s="36"/>
      <c r="C100" s="37"/>
      <c r="D100" s="37"/>
      <c r="E100" s="274" t="str">
        <f>E11</f>
        <v>D1.1.zpin - Architektonicko stavební řešení</v>
      </c>
      <c r="F100" s="328"/>
      <c r="G100" s="328"/>
      <c r="H100" s="328"/>
      <c r="I100" s="116"/>
      <c r="J100" s="37"/>
      <c r="K100" s="37"/>
      <c r="L100" s="117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36"/>
      <c r="C101" s="37"/>
      <c r="D101" s="37"/>
      <c r="E101" s="37"/>
      <c r="F101" s="37"/>
      <c r="G101" s="37"/>
      <c r="H101" s="37"/>
      <c r="I101" s="116"/>
      <c r="J101" s="37"/>
      <c r="K101" s="37"/>
      <c r="L101" s="117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12" customHeight="1">
      <c r="A102" s="35"/>
      <c r="B102" s="36"/>
      <c r="C102" s="30" t="s">
        <v>22</v>
      </c>
      <c r="D102" s="37"/>
      <c r="E102" s="37"/>
      <c r="F102" s="28" t="str">
        <f>F14</f>
        <v>Liberec</v>
      </c>
      <c r="G102" s="37"/>
      <c r="H102" s="37"/>
      <c r="I102" s="118" t="s">
        <v>24</v>
      </c>
      <c r="J102" s="60" t="str">
        <f>IF(J14="","",J14)</f>
        <v>4. 2. 2020</v>
      </c>
      <c r="K102" s="37"/>
      <c r="L102" s="117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117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5.7" customHeight="1">
      <c r="A104" s="35"/>
      <c r="B104" s="36"/>
      <c r="C104" s="30" t="s">
        <v>26</v>
      </c>
      <c r="D104" s="37"/>
      <c r="E104" s="37"/>
      <c r="F104" s="28" t="str">
        <f>E17</f>
        <v xml:space="preserve">Technická univerzita v Liberci </v>
      </c>
      <c r="G104" s="37"/>
      <c r="H104" s="37"/>
      <c r="I104" s="118" t="s">
        <v>32</v>
      </c>
      <c r="J104" s="33" t="str">
        <f>E23</f>
        <v>Ing.  Radovan  Novotný</v>
      </c>
      <c r="K104" s="37"/>
      <c r="L104" s="117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5.7" customHeight="1">
      <c r="A105" s="35"/>
      <c r="B105" s="36"/>
      <c r="C105" s="30" t="s">
        <v>30</v>
      </c>
      <c r="D105" s="37"/>
      <c r="E105" s="37"/>
      <c r="F105" s="28" t="str">
        <f>IF(E20="","",E20)</f>
        <v>Vyplň údaj</v>
      </c>
      <c r="G105" s="37"/>
      <c r="H105" s="37"/>
      <c r="I105" s="118" t="s">
        <v>35</v>
      </c>
      <c r="J105" s="33" t="str">
        <f>E26</f>
        <v>Propos Liberec s.r.o.</v>
      </c>
      <c r="K105" s="37"/>
      <c r="L105" s="117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0.35" customHeight="1">
      <c r="A106" s="35"/>
      <c r="B106" s="36"/>
      <c r="C106" s="37"/>
      <c r="D106" s="37"/>
      <c r="E106" s="37"/>
      <c r="F106" s="37"/>
      <c r="G106" s="37"/>
      <c r="H106" s="37"/>
      <c r="I106" s="116"/>
      <c r="J106" s="37"/>
      <c r="K106" s="37"/>
      <c r="L106" s="117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11" customFormat="1" ht="29.25" customHeight="1">
      <c r="A107" s="165"/>
      <c r="B107" s="166"/>
      <c r="C107" s="167" t="s">
        <v>157</v>
      </c>
      <c r="D107" s="168" t="s">
        <v>58</v>
      </c>
      <c r="E107" s="168" t="s">
        <v>54</v>
      </c>
      <c r="F107" s="168" t="s">
        <v>55</v>
      </c>
      <c r="G107" s="168" t="s">
        <v>158</v>
      </c>
      <c r="H107" s="168" t="s">
        <v>159</v>
      </c>
      <c r="I107" s="169" t="s">
        <v>160</v>
      </c>
      <c r="J107" s="168" t="s">
        <v>143</v>
      </c>
      <c r="K107" s="170" t="s">
        <v>161</v>
      </c>
      <c r="L107" s="171"/>
      <c r="M107" s="69" t="s">
        <v>21</v>
      </c>
      <c r="N107" s="70" t="s">
        <v>43</v>
      </c>
      <c r="O107" s="70" t="s">
        <v>162</v>
      </c>
      <c r="P107" s="70" t="s">
        <v>163</v>
      </c>
      <c r="Q107" s="70" t="s">
        <v>164</v>
      </c>
      <c r="R107" s="70" t="s">
        <v>165</v>
      </c>
      <c r="S107" s="70" t="s">
        <v>166</v>
      </c>
      <c r="T107" s="71" t="s">
        <v>167</v>
      </c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</row>
    <row r="108" spans="1:63" s="2" customFormat="1" ht="22.9" customHeight="1">
      <c r="A108" s="35"/>
      <c r="B108" s="36"/>
      <c r="C108" s="76" t="s">
        <v>168</v>
      </c>
      <c r="D108" s="37"/>
      <c r="E108" s="37"/>
      <c r="F108" s="37"/>
      <c r="G108" s="37"/>
      <c r="H108" s="37"/>
      <c r="I108" s="116"/>
      <c r="J108" s="172">
        <f>BK108</f>
        <v>0</v>
      </c>
      <c r="K108" s="37"/>
      <c r="L108" s="40"/>
      <c r="M108" s="72"/>
      <c r="N108" s="173"/>
      <c r="O108" s="73"/>
      <c r="P108" s="174">
        <f>P109+P537</f>
        <v>0</v>
      </c>
      <c r="Q108" s="73"/>
      <c r="R108" s="174">
        <f>R109+R537</f>
        <v>49.067708159999995</v>
      </c>
      <c r="S108" s="73"/>
      <c r="T108" s="175">
        <f>T109+T537</f>
        <v>35.79387937000001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72</v>
      </c>
      <c r="AU108" s="18" t="s">
        <v>144</v>
      </c>
      <c r="BK108" s="176">
        <f>BK109+BK537</f>
        <v>0</v>
      </c>
    </row>
    <row r="109" spans="2:63" s="12" customFormat="1" ht="25.9" customHeight="1">
      <c r="B109" s="177"/>
      <c r="C109" s="178"/>
      <c r="D109" s="179" t="s">
        <v>72</v>
      </c>
      <c r="E109" s="180" t="s">
        <v>169</v>
      </c>
      <c r="F109" s="180" t="s">
        <v>170</v>
      </c>
      <c r="G109" s="178"/>
      <c r="H109" s="178"/>
      <c r="I109" s="181"/>
      <c r="J109" s="182">
        <f>BK109</f>
        <v>0</v>
      </c>
      <c r="K109" s="178"/>
      <c r="L109" s="183"/>
      <c r="M109" s="184"/>
      <c r="N109" s="185"/>
      <c r="O109" s="185"/>
      <c r="P109" s="186">
        <f>P110+P119+P156+P309+P511+P535</f>
        <v>0</v>
      </c>
      <c r="Q109" s="185"/>
      <c r="R109" s="186">
        <f>R110+R119+R156+R309+R511+R535</f>
        <v>39.94844857</v>
      </c>
      <c r="S109" s="185"/>
      <c r="T109" s="187">
        <f>T110+T119+T156+T309+T511+T535</f>
        <v>29.867021000000012</v>
      </c>
      <c r="AR109" s="188" t="s">
        <v>80</v>
      </c>
      <c r="AT109" s="189" t="s">
        <v>72</v>
      </c>
      <c r="AU109" s="189" t="s">
        <v>73</v>
      </c>
      <c r="AY109" s="188" t="s">
        <v>171</v>
      </c>
      <c r="BK109" s="190">
        <f>BK110+BK119+BK156+BK309+BK511+BK535</f>
        <v>0</v>
      </c>
    </row>
    <row r="110" spans="2:63" s="12" customFormat="1" ht="22.9" customHeight="1">
      <c r="B110" s="177"/>
      <c r="C110" s="178"/>
      <c r="D110" s="179" t="s">
        <v>72</v>
      </c>
      <c r="E110" s="191" t="s">
        <v>80</v>
      </c>
      <c r="F110" s="191" t="s">
        <v>1206</v>
      </c>
      <c r="G110" s="178"/>
      <c r="H110" s="178"/>
      <c r="I110" s="181"/>
      <c r="J110" s="192">
        <f>BK110</f>
        <v>0</v>
      </c>
      <c r="K110" s="178"/>
      <c r="L110" s="183"/>
      <c r="M110" s="184"/>
      <c r="N110" s="185"/>
      <c r="O110" s="185"/>
      <c r="P110" s="186">
        <f>SUM(P111:P118)</f>
        <v>0</v>
      </c>
      <c r="Q110" s="185"/>
      <c r="R110" s="186">
        <f>SUM(R111:R118)</f>
        <v>4.47</v>
      </c>
      <c r="S110" s="185"/>
      <c r="T110" s="187">
        <f>SUM(T111:T118)</f>
        <v>0</v>
      </c>
      <c r="AR110" s="188" t="s">
        <v>80</v>
      </c>
      <c r="AT110" s="189" t="s">
        <v>72</v>
      </c>
      <c r="AU110" s="189" t="s">
        <v>80</v>
      </c>
      <c r="AY110" s="188" t="s">
        <v>171</v>
      </c>
      <c r="BK110" s="190">
        <f>SUM(BK111:BK118)</f>
        <v>0</v>
      </c>
    </row>
    <row r="111" spans="1:65" s="2" customFormat="1" ht="21.75" customHeight="1">
      <c r="A111" s="35"/>
      <c r="B111" s="36"/>
      <c r="C111" s="193" t="s">
        <v>80</v>
      </c>
      <c r="D111" s="193" t="s">
        <v>173</v>
      </c>
      <c r="E111" s="194" t="s">
        <v>1207</v>
      </c>
      <c r="F111" s="195" t="s">
        <v>1208</v>
      </c>
      <c r="G111" s="196" t="s">
        <v>199</v>
      </c>
      <c r="H111" s="197">
        <v>2.483</v>
      </c>
      <c r="I111" s="198"/>
      <c r="J111" s="199">
        <f>ROUND(I111*H111,2)</f>
        <v>0</v>
      </c>
      <c r="K111" s="195" t="s">
        <v>177</v>
      </c>
      <c r="L111" s="40"/>
      <c r="M111" s="200" t="s">
        <v>21</v>
      </c>
      <c r="N111" s="201" t="s">
        <v>44</v>
      </c>
      <c r="O111" s="65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178</v>
      </c>
      <c r="AT111" s="204" t="s">
        <v>173</v>
      </c>
      <c r="AU111" s="204" t="s">
        <v>82</v>
      </c>
      <c r="AY111" s="18" t="s">
        <v>171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8" t="s">
        <v>80</v>
      </c>
      <c r="BK111" s="205">
        <f>ROUND(I111*H111,2)</f>
        <v>0</v>
      </c>
      <c r="BL111" s="18" t="s">
        <v>178</v>
      </c>
      <c r="BM111" s="204" t="s">
        <v>1209</v>
      </c>
    </row>
    <row r="112" spans="2:51" s="13" customFormat="1" ht="11.25">
      <c r="B112" s="206"/>
      <c r="C112" s="207"/>
      <c r="D112" s="208" t="s">
        <v>180</v>
      </c>
      <c r="E112" s="209" t="s">
        <v>21</v>
      </c>
      <c r="F112" s="210" t="s">
        <v>1210</v>
      </c>
      <c r="G112" s="207"/>
      <c r="H112" s="209" t="s">
        <v>21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180</v>
      </c>
      <c r="AU112" s="216" t="s">
        <v>82</v>
      </c>
      <c r="AV112" s="13" t="s">
        <v>80</v>
      </c>
      <c r="AW112" s="13" t="s">
        <v>34</v>
      </c>
      <c r="AX112" s="13" t="s">
        <v>73</v>
      </c>
      <c r="AY112" s="216" t="s">
        <v>171</v>
      </c>
    </row>
    <row r="113" spans="2:51" s="14" customFormat="1" ht="11.25">
      <c r="B113" s="217"/>
      <c r="C113" s="218"/>
      <c r="D113" s="208" t="s">
        <v>180</v>
      </c>
      <c r="E113" s="219" t="s">
        <v>21</v>
      </c>
      <c r="F113" s="220" t="s">
        <v>1211</v>
      </c>
      <c r="G113" s="218"/>
      <c r="H113" s="221">
        <v>2.483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180</v>
      </c>
      <c r="AU113" s="227" t="s">
        <v>82</v>
      </c>
      <c r="AV113" s="14" t="s">
        <v>82</v>
      </c>
      <c r="AW113" s="14" t="s">
        <v>34</v>
      </c>
      <c r="AX113" s="14" t="s">
        <v>73</v>
      </c>
      <c r="AY113" s="227" t="s">
        <v>171</v>
      </c>
    </row>
    <row r="114" spans="2:51" s="15" customFormat="1" ht="11.25">
      <c r="B114" s="228"/>
      <c r="C114" s="229"/>
      <c r="D114" s="208" t="s">
        <v>180</v>
      </c>
      <c r="E114" s="230" t="s">
        <v>21</v>
      </c>
      <c r="F114" s="231" t="s">
        <v>182</v>
      </c>
      <c r="G114" s="229"/>
      <c r="H114" s="232">
        <v>2.483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180</v>
      </c>
      <c r="AU114" s="238" t="s">
        <v>82</v>
      </c>
      <c r="AV114" s="15" t="s">
        <v>178</v>
      </c>
      <c r="AW114" s="15" t="s">
        <v>34</v>
      </c>
      <c r="AX114" s="15" t="s">
        <v>80</v>
      </c>
      <c r="AY114" s="238" t="s">
        <v>171</v>
      </c>
    </row>
    <row r="115" spans="1:65" s="2" customFormat="1" ht="16.5" customHeight="1">
      <c r="A115" s="35"/>
      <c r="B115" s="36"/>
      <c r="C115" s="247" t="s">
        <v>82</v>
      </c>
      <c r="D115" s="247" t="s">
        <v>357</v>
      </c>
      <c r="E115" s="248" t="s">
        <v>1212</v>
      </c>
      <c r="F115" s="249" t="s">
        <v>1213</v>
      </c>
      <c r="G115" s="250" t="s">
        <v>235</v>
      </c>
      <c r="H115" s="251">
        <v>4.47</v>
      </c>
      <c r="I115" s="252"/>
      <c r="J115" s="253">
        <f>ROUND(I115*H115,2)</f>
        <v>0</v>
      </c>
      <c r="K115" s="249" t="s">
        <v>177</v>
      </c>
      <c r="L115" s="254"/>
      <c r="M115" s="255" t="s">
        <v>21</v>
      </c>
      <c r="N115" s="256" t="s">
        <v>44</v>
      </c>
      <c r="O115" s="65"/>
      <c r="P115" s="202">
        <f>O115*H115</f>
        <v>0</v>
      </c>
      <c r="Q115" s="202">
        <v>1</v>
      </c>
      <c r="R115" s="202">
        <f>Q115*H115</f>
        <v>4.47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232</v>
      </c>
      <c r="AT115" s="204" t="s">
        <v>357</v>
      </c>
      <c r="AU115" s="204" t="s">
        <v>82</v>
      </c>
      <c r="AY115" s="18" t="s">
        <v>171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8" t="s">
        <v>80</v>
      </c>
      <c r="BK115" s="205">
        <f>ROUND(I115*H115,2)</f>
        <v>0</v>
      </c>
      <c r="BL115" s="18" t="s">
        <v>178</v>
      </c>
      <c r="BM115" s="204" t="s">
        <v>1214</v>
      </c>
    </row>
    <row r="116" spans="2:51" s="13" customFormat="1" ht="11.25">
      <c r="B116" s="206"/>
      <c r="C116" s="207"/>
      <c r="D116" s="208" t="s">
        <v>180</v>
      </c>
      <c r="E116" s="209" t="s">
        <v>21</v>
      </c>
      <c r="F116" s="210" t="s">
        <v>1210</v>
      </c>
      <c r="G116" s="207"/>
      <c r="H116" s="209" t="s">
        <v>21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180</v>
      </c>
      <c r="AU116" s="216" t="s">
        <v>82</v>
      </c>
      <c r="AV116" s="13" t="s">
        <v>80</v>
      </c>
      <c r="AW116" s="13" t="s">
        <v>34</v>
      </c>
      <c r="AX116" s="13" t="s">
        <v>73</v>
      </c>
      <c r="AY116" s="216" t="s">
        <v>171</v>
      </c>
    </row>
    <row r="117" spans="2:51" s="14" customFormat="1" ht="11.25">
      <c r="B117" s="217"/>
      <c r="C117" s="218"/>
      <c r="D117" s="208" t="s">
        <v>180</v>
      </c>
      <c r="E117" s="219" t="s">
        <v>21</v>
      </c>
      <c r="F117" s="220" t="s">
        <v>1215</v>
      </c>
      <c r="G117" s="218"/>
      <c r="H117" s="221">
        <v>4.47</v>
      </c>
      <c r="I117" s="222"/>
      <c r="J117" s="218"/>
      <c r="K117" s="218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180</v>
      </c>
      <c r="AU117" s="227" t="s">
        <v>82</v>
      </c>
      <c r="AV117" s="14" t="s">
        <v>82</v>
      </c>
      <c r="AW117" s="14" t="s">
        <v>34</v>
      </c>
      <c r="AX117" s="14" t="s">
        <v>73</v>
      </c>
      <c r="AY117" s="227" t="s">
        <v>171</v>
      </c>
    </row>
    <row r="118" spans="2:51" s="15" customFormat="1" ht="11.25">
      <c r="B118" s="228"/>
      <c r="C118" s="229"/>
      <c r="D118" s="208" t="s">
        <v>180</v>
      </c>
      <c r="E118" s="230" t="s">
        <v>21</v>
      </c>
      <c r="F118" s="231" t="s">
        <v>182</v>
      </c>
      <c r="G118" s="229"/>
      <c r="H118" s="232">
        <v>4.47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180</v>
      </c>
      <c r="AU118" s="238" t="s">
        <v>82</v>
      </c>
      <c r="AV118" s="15" t="s">
        <v>178</v>
      </c>
      <c r="AW118" s="15" t="s">
        <v>34</v>
      </c>
      <c r="AX118" s="15" t="s">
        <v>80</v>
      </c>
      <c r="AY118" s="238" t="s">
        <v>171</v>
      </c>
    </row>
    <row r="119" spans="2:63" s="12" customFormat="1" ht="22.9" customHeight="1">
      <c r="B119" s="177"/>
      <c r="C119" s="178"/>
      <c r="D119" s="179" t="s">
        <v>72</v>
      </c>
      <c r="E119" s="191" t="s">
        <v>92</v>
      </c>
      <c r="F119" s="191" t="s">
        <v>172</v>
      </c>
      <c r="G119" s="178"/>
      <c r="H119" s="178"/>
      <c r="I119" s="181"/>
      <c r="J119" s="192">
        <f>BK119</f>
        <v>0</v>
      </c>
      <c r="K119" s="178"/>
      <c r="L119" s="183"/>
      <c r="M119" s="184"/>
      <c r="N119" s="185"/>
      <c r="O119" s="185"/>
      <c r="P119" s="186">
        <f>SUM(P120:P155)</f>
        <v>0</v>
      </c>
      <c r="Q119" s="185"/>
      <c r="R119" s="186">
        <f>SUM(R120:R155)</f>
        <v>3.6732262599999994</v>
      </c>
      <c r="S119" s="185"/>
      <c r="T119" s="187">
        <f>SUM(T120:T155)</f>
        <v>0</v>
      </c>
      <c r="AR119" s="188" t="s">
        <v>80</v>
      </c>
      <c r="AT119" s="189" t="s">
        <v>72</v>
      </c>
      <c r="AU119" s="189" t="s">
        <v>80</v>
      </c>
      <c r="AY119" s="188" t="s">
        <v>171</v>
      </c>
      <c r="BK119" s="190">
        <f>SUM(BK120:BK155)</f>
        <v>0</v>
      </c>
    </row>
    <row r="120" spans="1:65" s="2" customFormat="1" ht="21.75" customHeight="1">
      <c r="A120" s="35"/>
      <c r="B120" s="36"/>
      <c r="C120" s="193" t="s">
        <v>92</v>
      </c>
      <c r="D120" s="193" t="s">
        <v>173</v>
      </c>
      <c r="E120" s="194" t="s">
        <v>1216</v>
      </c>
      <c r="F120" s="195" t="s">
        <v>1217</v>
      </c>
      <c r="G120" s="196" t="s">
        <v>176</v>
      </c>
      <c r="H120" s="197">
        <v>1</v>
      </c>
      <c r="I120" s="198"/>
      <c r="J120" s="199">
        <f>ROUND(I120*H120,2)</f>
        <v>0</v>
      </c>
      <c r="K120" s="195" t="s">
        <v>177</v>
      </c>
      <c r="L120" s="40"/>
      <c r="M120" s="200" t="s">
        <v>21</v>
      </c>
      <c r="N120" s="201" t="s">
        <v>44</v>
      </c>
      <c r="O120" s="65"/>
      <c r="P120" s="202">
        <f>O120*H120</f>
        <v>0</v>
      </c>
      <c r="Q120" s="202">
        <v>0.12021</v>
      </c>
      <c r="R120" s="202">
        <f>Q120*H120</f>
        <v>0.12021</v>
      </c>
      <c r="S120" s="202">
        <v>0</v>
      </c>
      <c r="T120" s="203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178</v>
      </c>
      <c r="AT120" s="204" t="s">
        <v>173</v>
      </c>
      <c r="AU120" s="204" t="s">
        <v>82</v>
      </c>
      <c r="AY120" s="18" t="s">
        <v>171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8" t="s">
        <v>80</v>
      </c>
      <c r="BK120" s="205">
        <f>ROUND(I120*H120,2)</f>
        <v>0</v>
      </c>
      <c r="BL120" s="18" t="s">
        <v>178</v>
      </c>
      <c r="BM120" s="204" t="s">
        <v>1218</v>
      </c>
    </row>
    <row r="121" spans="2:51" s="13" customFormat="1" ht="11.25">
      <c r="B121" s="206"/>
      <c r="C121" s="207"/>
      <c r="D121" s="208" t="s">
        <v>180</v>
      </c>
      <c r="E121" s="209" t="s">
        <v>21</v>
      </c>
      <c r="F121" s="210" t="s">
        <v>1219</v>
      </c>
      <c r="G121" s="207"/>
      <c r="H121" s="209" t="s">
        <v>21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180</v>
      </c>
      <c r="AU121" s="216" t="s">
        <v>82</v>
      </c>
      <c r="AV121" s="13" t="s">
        <v>80</v>
      </c>
      <c r="AW121" s="13" t="s">
        <v>34</v>
      </c>
      <c r="AX121" s="13" t="s">
        <v>73</v>
      </c>
      <c r="AY121" s="216" t="s">
        <v>171</v>
      </c>
    </row>
    <row r="122" spans="2:51" s="14" customFormat="1" ht="11.25">
      <c r="B122" s="217"/>
      <c r="C122" s="218"/>
      <c r="D122" s="208" t="s">
        <v>180</v>
      </c>
      <c r="E122" s="219" t="s">
        <v>21</v>
      </c>
      <c r="F122" s="220" t="s">
        <v>1220</v>
      </c>
      <c r="G122" s="218"/>
      <c r="H122" s="221">
        <v>1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180</v>
      </c>
      <c r="AU122" s="227" t="s">
        <v>82</v>
      </c>
      <c r="AV122" s="14" t="s">
        <v>82</v>
      </c>
      <c r="AW122" s="14" t="s">
        <v>34</v>
      </c>
      <c r="AX122" s="14" t="s">
        <v>73</v>
      </c>
      <c r="AY122" s="227" t="s">
        <v>171</v>
      </c>
    </row>
    <row r="123" spans="2:51" s="15" customFormat="1" ht="11.25">
      <c r="B123" s="228"/>
      <c r="C123" s="229"/>
      <c r="D123" s="208" t="s">
        <v>180</v>
      </c>
      <c r="E123" s="230" t="s">
        <v>21</v>
      </c>
      <c r="F123" s="231" t="s">
        <v>182</v>
      </c>
      <c r="G123" s="229"/>
      <c r="H123" s="232">
        <v>1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180</v>
      </c>
      <c r="AU123" s="238" t="s">
        <v>82</v>
      </c>
      <c r="AV123" s="15" t="s">
        <v>178</v>
      </c>
      <c r="AW123" s="15" t="s">
        <v>34</v>
      </c>
      <c r="AX123" s="15" t="s">
        <v>80</v>
      </c>
      <c r="AY123" s="238" t="s">
        <v>171</v>
      </c>
    </row>
    <row r="124" spans="1:65" s="2" customFormat="1" ht="21.75" customHeight="1">
      <c r="A124" s="35"/>
      <c r="B124" s="36"/>
      <c r="C124" s="193" t="s">
        <v>178</v>
      </c>
      <c r="D124" s="193" t="s">
        <v>173</v>
      </c>
      <c r="E124" s="194" t="s">
        <v>1221</v>
      </c>
      <c r="F124" s="195" t="s">
        <v>1222</v>
      </c>
      <c r="G124" s="196" t="s">
        <v>199</v>
      </c>
      <c r="H124" s="197">
        <v>0.826</v>
      </c>
      <c r="I124" s="198"/>
      <c r="J124" s="199">
        <f>ROUND(I124*H124,2)</f>
        <v>0</v>
      </c>
      <c r="K124" s="195" t="s">
        <v>177</v>
      </c>
      <c r="L124" s="40"/>
      <c r="M124" s="200" t="s">
        <v>21</v>
      </c>
      <c r="N124" s="201" t="s">
        <v>44</v>
      </c>
      <c r="O124" s="65"/>
      <c r="P124" s="202">
        <f>O124*H124</f>
        <v>0</v>
      </c>
      <c r="Q124" s="202">
        <v>1.8775</v>
      </c>
      <c r="R124" s="202">
        <f>Q124*H124</f>
        <v>1.5508149999999998</v>
      </c>
      <c r="S124" s="202">
        <v>0</v>
      </c>
      <c r="T124" s="203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178</v>
      </c>
      <c r="AT124" s="204" t="s">
        <v>173</v>
      </c>
      <c r="AU124" s="204" t="s">
        <v>82</v>
      </c>
      <c r="AY124" s="18" t="s">
        <v>171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8" t="s">
        <v>80</v>
      </c>
      <c r="BK124" s="205">
        <f>ROUND(I124*H124,2)</f>
        <v>0</v>
      </c>
      <c r="BL124" s="18" t="s">
        <v>178</v>
      </c>
      <c r="BM124" s="204" t="s">
        <v>1223</v>
      </c>
    </row>
    <row r="125" spans="2:51" s="13" customFormat="1" ht="11.25">
      <c r="B125" s="206"/>
      <c r="C125" s="207"/>
      <c r="D125" s="208" t="s">
        <v>180</v>
      </c>
      <c r="E125" s="209" t="s">
        <v>21</v>
      </c>
      <c r="F125" s="210" t="s">
        <v>1224</v>
      </c>
      <c r="G125" s="207"/>
      <c r="H125" s="209" t="s">
        <v>21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180</v>
      </c>
      <c r="AU125" s="216" t="s">
        <v>82</v>
      </c>
      <c r="AV125" s="13" t="s">
        <v>80</v>
      </c>
      <c r="AW125" s="13" t="s">
        <v>34</v>
      </c>
      <c r="AX125" s="13" t="s">
        <v>73</v>
      </c>
      <c r="AY125" s="216" t="s">
        <v>171</v>
      </c>
    </row>
    <row r="126" spans="2:51" s="14" customFormat="1" ht="11.25">
      <c r="B126" s="217"/>
      <c r="C126" s="218"/>
      <c r="D126" s="208" t="s">
        <v>180</v>
      </c>
      <c r="E126" s="219" t="s">
        <v>21</v>
      </c>
      <c r="F126" s="220" t="s">
        <v>1225</v>
      </c>
      <c r="G126" s="218"/>
      <c r="H126" s="221">
        <v>0.84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180</v>
      </c>
      <c r="AU126" s="227" t="s">
        <v>82</v>
      </c>
      <c r="AV126" s="14" t="s">
        <v>82</v>
      </c>
      <c r="AW126" s="14" t="s">
        <v>34</v>
      </c>
      <c r="AX126" s="14" t="s">
        <v>73</v>
      </c>
      <c r="AY126" s="227" t="s">
        <v>171</v>
      </c>
    </row>
    <row r="127" spans="2:51" s="13" customFormat="1" ht="11.25">
      <c r="B127" s="206"/>
      <c r="C127" s="207"/>
      <c r="D127" s="208" t="s">
        <v>180</v>
      </c>
      <c r="E127" s="209" t="s">
        <v>21</v>
      </c>
      <c r="F127" s="210" t="s">
        <v>1226</v>
      </c>
      <c r="G127" s="207"/>
      <c r="H127" s="209" t="s">
        <v>21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180</v>
      </c>
      <c r="AU127" s="216" t="s">
        <v>82</v>
      </c>
      <c r="AV127" s="13" t="s">
        <v>80</v>
      </c>
      <c r="AW127" s="13" t="s">
        <v>34</v>
      </c>
      <c r="AX127" s="13" t="s">
        <v>73</v>
      </c>
      <c r="AY127" s="216" t="s">
        <v>171</v>
      </c>
    </row>
    <row r="128" spans="2:51" s="14" customFormat="1" ht="11.25">
      <c r="B128" s="217"/>
      <c r="C128" s="218"/>
      <c r="D128" s="208" t="s">
        <v>180</v>
      </c>
      <c r="E128" s="219" t="s">
        <v>21</v>
      </c>
      <c r="F128" s="220" t="s">
        <v>1227</v>
      </c>
      <c r="G128" s="218"/>
      <c r="H128" s="221">
        <v>-0.014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180</v>
      </c>
      <c r="AU128" s="227" t="s">
        <v>82</v>
      </c>
      <c r="AV128" s="14" t="s">
        <v>82</v>
      </c>
      <c r="AW128" s="14" t="s">
        <v>34</v>
      </c>
      <c r="AX128" s="14" t="s">
        <v>73</v>
      </c>
      <c r="AY128" s="227" t="s">
        <v>171</v>
      </c>
    </row>
    <row r="129" spans="2:51" s="15" customFormat="1" ht="11.25">
      <c r="B129" s="228"/>
      <c r="C129" s="229"/>
      <c r="D129" s="208" t="s">
        <v>180</v>
      </c>
      <c r="E129" s="230" t="s">
        <v>21</v>
      </c>
      <c r="F129" s="231" t="s">
        <v>182</v>
      </c>
      <c r="G129" s="229"/>
      <c r="H129" s="232">
        <v>0.826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180</v>
      </c>
      <c r="AU129" s="238" t="s">
        <v>82</v>
      </c>
      <c r="AV129" s="15" t="s">
        <v>178</v>
      </c>
      <c r="AW129" s="15" t="s">
        <v>34</v>
      </c>
      <c r="AX129" s="15" t="s">
        <v>80</v>
      </c>
      <c r="AY129" s="238" t="s">
        <v>171</v>
      </c>
    </row>
    <row r="130" spans="1:65" s="2" customFormat="1" ht="16.5" customHeight="1">
      <c r="A130" s="35"/>
      <c r="B130" s="36"/>
      <c r="C130" s="193" t="s">
        <v>214</v>
      </c>
      <c r="D130" s="193" t="s">
        <v>173</v>
      </c>
      <c r="E130" s="194" t="s">
        <v>1228</v>
      </c>
      <c r="F130" s="195" t="s">
        <v>1229</v>
      </c>
      <c r="G130" s="196" t="s">
        <v>199</v>
      </c>
      <c r="H130" s="197">
        <v>0.122</v>
      </c>
      <c r="I130" s="198"/>
      <c r="J130" s="199">
        <f>ROUND(I130*H130,2)</f>
        <v>0</v>
      </c>
      <c r="K130" s="195" t="s">
        <v>177</v>
      </c>
      <c r="L130" s="40"/>
      <c r="M130" s="200" t="s">
        <v>21</v>
      </c>
      <c r="N130" s="201" t="s">
        <v>44</v>
      </c>
      <c r="O130" s="65"/>
      <c r="P130" s="202">
        <f>O130*H130</f>
        <v>0</v>
      </c>
      <c r="Q130" s="202">
        <v>1.94302</v>
      </c>
      <c r="R130" s="202">
        <f>Q130*H130</f>
        <v>0.23704844</v>
      </c>
      <c r="S130" s="202">
        <v>0</v>
      </c>
      <c r="T130" s="20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178</v>
      </c>
      <c r="AT130" s="204" t="s">
        <v>173</v>
      </c>
      <c r="AU130" s="204" t="s">
        <v>82</v>
      </c>
      <c r="AY130" s="18" t="s">
        <v>171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80</v>
      </c>
      <c r="BK130" s="205">
        <f>ROUND(I130*H130,2)</f>
        <v>0</v>
      </c>
      <c r="BL130" s="18" t="s">
        <v>178</v>
      </c>
      <c r="BM130" s="204" t="s">
        <v>1230</v>
      </c>
    </row>
    <row r="131" spans="2:51" s="14" customFormat="1" ht="11.25">
      <c r="B131" s="217"/>
      <c r="C131" s="218"/>
      <c r="D131" s="208" t="s">
        <v>180</v>
      </c>
      <c r="E131" s="219" t="s">
        <v>21</v>
      </c>
      <c r="F131" s="220" t="s">
        <v>1231</v>
      </c>
      <c r="G131" s="218"/>
      <c r="H131" s="221">
        <v>0.122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180</v>
      </c>
      <c r="AU131" s="227" t="s">
        <v>82</v>
      </c>
      <c r="AV131" s="14" t="s">
        <v>82</v>
      </c>
      <c r="AW131" s="14" t="s">
        <v>34</v>
      </c>
      <c r="AX131" s="14" t="s">
        <v>73</v>
      </c>
      <c r="AY131" s="227" t="s">
        <v>171</v>
      </c>
    </row>
    <row r="132" spans="2:51" s="15" customFormat="1" ht="11.25">
      <c r="B132" s="228"/>
      <c r="C132" s="229"/>
      <c r="D132" s="208" t="s">
        <v>180</v>
      </c>
      <c r="E132" s="230" t="s">
        <v>21</v>
      </c>
      <c r="F132" s="231" t="s">
        <v>182</v>
      </c>
      <c r="G132" s="229"/>
      <c r="H132" s="232">
        <v>0.122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180</v>
      </c>
      <c r="AU132" s="238" t="s">
        <v>82</v>
      </c>
      <c r="AV132" s="15" t="s">
        <v>178</v>
      </c>
      <c r="AW132" s="15" t="s">
        <v>34</v>
      </c>
      <c r="AX132" s="15" t="s">
        <v>80</v>
      </c>
      <c r="AY132" s="238" t="s">
        <v>171</v>
      </c>
    </row>
    <row r="133" spans="1:65" s="2" customFormat="1" ht="16.5" customHeight="1">
      <c r="A133" s="35"/>
      <c r="B133" s="36"/>
      <c r="C133" s="193" t="s">
        <v>183</v>
      </c>
      <c r="D133" s="193" t="s">
        <v>173</v>
      </c>
      <c r="E133" s="194" t="s">
        <v>1232</v>
      </c>
      <c r="F133" s="195" t="s">
        <v>1233</v>
      </c>
      <c r="G133" s="196" t="s">
        <v>235</v>
      </c>
      <c r="H133" s="197">
        <v>0.179</v>
      </c>
      <c r="I133" s="198"/>
      <c r="J133" s="199">
        <f>ROUND(I133*H133,2)</f>
        <v>0</v>
      </c>
      <c r="K133" s="195" t="s">
        <v>177</v>
      </c>
      <c r="L133" s="40"/>
      <c r="M133" s="200" t="s">
        <v>21</v>
      </c>
      <c r="N133" s="201" t="s">
        <v>44</v>
      </c>
      <c r="O133" s="65"/>
      <c r="P133" s="202">
        <f>O133*H133</f>
        <v>0</v>
      </c>
      <c r="Q133" s="202">
        <v>1.09</v>
      </c>
      <c r="R133" s="202">
        <f>Q133*H133</f>
        <v>0.19511</v>
      </c>
      <c r="S133" s="202">
        <v>0</v>
      </c>
      <c r="T133" s="20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178</v>
      </c>
      <c r="AT133" s="204" t="s">
        <v>173</v>
      </c>
      <c r="AU133" s="204" t="s">
        <v>82</v>
      </c>
      <c r="AY133" s="18" t="s">
        <v>171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8" t="s">
        <v>80</v>
      </c>
      <c r="BK133" s="205">
        <f>ROUND(I133*H133,2)</f>
        <v>0</v>
      </c>
      <c r="BL133" s="18" t="s">
        <v>178</v>
      </c>
      <c r="BM133" s="204" t="s">
        <v>1234</v>
      </c>
    </row>
    <row r="134" spans="2:51" s="13" customFormat="1" ht="11.25">
      <c r="B134" s="206"/>
      <c r="C134" s="207"/>
      <c r="D134" s="208" t="s">
        <v>180</v>
      </c>
      <c r="E134" s="209" t="s">
        <v>21</v>
      </c>
      <c r="F134" s="210" t="s">
        <v>1235</v>
      </c>
      <c r="G134" s="207"/>
      <c r="H134" s="209" t="s">
        <v>21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180</v>
      </c>
      <c r="AU134" s="216" t="s">
        <v>82</v>
      </c>
      <c r="AV134" s="13" t="s">
        <v>80</v>
      </c>
      <c r="AW134" s="13" t="s">
        <v>34</v>
      </c>
      <c r="AX134" s="13" t="s">
        <v>73</v>
      </c>
      <c r="AY134" s="216" t="s">
        <v>171</v>
      </c>
    </row>
    <row r="135" spans="2:51" s="14" customFormat="1" ht="11.25">
      <c r="B135" s="217"/>
      <c r="C135" s="218"/>
      <c r="D135" s="208" t="s">
        <v>180</v>
      </c>
      <c r="E135" s="219" t="s">
        <v>21</v>
      </c>
      <c r="F135" s="220" t="s">
        <v>1236</v>
      </c>
      <c r="G135" s="218"/>
      <c r="H135" s="221">
        <v>0.179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180</v>
      </c>
      <c r="AU135" s="227" t="s">
        <v>82</v>
      </c>
      <c r="AV135" s="14" t="s">
        <v>82</v>
      </c>
      <c r="AW135" s="14" t="s">
        <v>34</v>
      </c>
      <c r="AX135" s="14" t="s">
        <v>73</v>
      </c>
      <c r="AY135" s="227" t="s">
        <v>171</v>
      </c>
    </row>
    <row r="136" spans="2:51" s="15" customFormat="1" ht="11.25">
      <c r="B136" s="228"/>
      <c r="C136" s="229"/>
      <c r="D136" s="208" t="s">
        <v>180</v>
      </c>
      <c r="E136" s="230" t="s">
        <v>21</v>
      </c>
      <c r="F136" s="231" t="s">
        <v>182</v>
      </c>
      <c r="G136" s="229"/>
      <c r="H136" s="232">
        <v>0.179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180</v>
      </c>
      <c r="AU136" s="238" t="s">
        <v>82</v>
      </c>
      <c r="AV136" s="15" t="s">
        <v>178</v>
      </c>
      <c r="AW136" s="15" t="s">
        <v>34</v>
      </c>
      <c r="AX136" s="15" t="s">
        <v>80</v>
      </c>
      <c r="AY136" s="238" t="s">
        <v>171</v>
      </c>
    </row>
    <row r="137" spans="1:65" s="2" customFormat="1" ht="21.75" customHeight="1">
      <c r="A137" s="35"/>
      <c r="B137" s="36"/>
      <c r="C137" s="193" t="s">
        <v>225</v>
      </c>
      <c r="D137" s="193" t="s">
        <v>173</v>
      </c>
      <c r="E137" s="194" t="s">
        <v>1237</v>
      </c>
      <c r="F137" s="195" t="s">
        <v>1238</v>
      </c>
      <c r="G137" s="196" t="s">
        <v>187</v>
      </c>
      <c r="H137" s="197">
        <v>5.642</v>
      </c>
      <c r="I137" s="198"/>
      <c r="J137" s="199">
        <f>ROUND(I137*H137,2)</f>
        <v>0</v>
      </c>
      <c r="K137" s="195" t="s">
        <v>177</v>
      </c>
      <c r="L137" s="40"/>
      <c r="M137" s="200" t="s">
        <v>21</v>
      </c>
      <c r="N137" s="201" t="s">
        <v>44</v>
      </c>
      <c r="O137" s="65"/>
      <c r="P137" s="202">
        <f>O137*H137</f>
        <v>0</v>
      </c>
      <c r="Q137" s="202">
        <v>0.25365</v>
      </c>
      <c r="R137" s="202">
        <f>Q137*H137</f>
        <v>1.4310933000000001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178</v>
      </c>
      <c r="AT137" s="204" t="s">
        <v>173</v>
      </c>
      <c r="AU137" s="204" t="s">
        <v>82</v>
      </c>
      <c r="AY137" s="18" t="s">
        <v>171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8" t="s">
        <v>80</v>
      </c>
      <c r="BK137" s="205">
        <f>ROUND(I137*H137,2)</f>
        <v>0</v>
      </c>
      <c r="BL137" s="18" t="s">
        <v>178</v>
      </c>
      <c r="BM137" s="204" t="s">
        <v>1239</v>
      </c>
    </row>
    <row r="138" spans="2:51" s="13" customFormat="1" ht="11.25">
      <c r="B138" s="206"/>
      <c r="C138" s="207"/>
      <c r="D138" s="208" t="s">
        <v>180</v>
      </c>
      <c r="E138" s="209" t="s">
        <v>21</v>
      </c>
      <c r="F138" s="210" t="s">
        <v>1240</v>
      </c>
      <c r="G138" s="207"/>
      <c r="H138" s="209" t="s">
        <v>21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180</v>
      </c>
      <c r="AU138" s="216" t="s">
        <v>82</v>
      </c>
      <c r="AV138" s="13" t="s">
        <v>80</v>
      </c>
      <c r="AW138" s="13" t="s">
        <v>34</v>
      </c>
      <c r="AX138" s="13" t="s">
        <v>73</v>
      </c>
      <c r="AY138" s="216" t="s">
        <v>171</v>
      </c>
    </row>
    <row r="139" spans="2:51" s="14" customFormat="1" ht="11.25">
      <c r="B139" s="217"/>
      <c r="C139" s="218"/>
      <c r="D139" s="208" t="s">
        <v>180</v>
      </c>
      <c r="E139" s="219" t="s">
        <v>21</v>
      </c>
      <c r="F139" s="220" t="s">
        <v>1241</v>
      </c>
      <c r="G139" s="218"/>
      <c r="H139" s="221">
        <v>1.187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180</v>
      </c>
      <c r="AU139" s="227" t="s">
        <v>82</v>
      </c>
      <c r="AV139" s="14" t="s">
        <v>82</v>
      </c>
      <c r="AW139" s="14" t="s">
        <v>34</v>
      </c>
      <c r="AX139" s="14" t="s">
        <v>73</v>
      </c>
      <c r="AY139" s="227" t="s">
        <v>171</v>
      </c>
    </row>
    <row r="140" spans="2:51" s="13" customFormat="1" ht="11.25">
      <c r="B140" s="206"/>
      <c r="C140" s="207"/>
      <c r="D140" s="208" t="s">
        <v>180</v>
      </c>
      <c r="E140" s="209" t="s">
        <v>21</v>
      </c>
      <c r="F140" s="210" t="s">
        <v>1224</v>
      </c>
      <c r="G140" s="207"/>
      <c r="H140" s="209" t="s">
        <v>21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180</v>
      </c>
      <c r="AU140" s="216" t="s">
        <v>82</v>
      </c>
      <c r="AV140" s="13" t="s">
        <v>80</v>
      </c>
      <c r="AW140" s="13" t="s">
        <v>34</v>
      </c>
      <c r="AX140" s="13" t="s">
        <v>73</v>
      </c>
      <c r="AY140" s="216" t="s">
        <v>171</v>
      </c>
    </row>
    <row r="141" spans="2:51" s="14" customFormat="1" ht="11.25">
      <c r="B141" s="217"/>
      <c r="C141" s="218"/>
      <c r="D141" s="208" t="s">
        <v>180</v>
      </c>
      <c r="E141" s="219" t="s">
        <v>21</v>
      </c>
      <c r="F141" s="220" t="s">
        <v>1242</v>
      </c>
      <c r="G141" s="218"/>
      <c r="H141" s="221">
        <v>2.74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180</v>
      </c>
      <c r="AU141" s="227" t="s">
        <v>82</v>
      </c>
      <c r="AV141" s="14" t="s">
        <v>82</v>
      </c>
      <c r="AW141" s="14" t="s">
        <v>34</v>
      </c>
      <c r="AX141" s="14" t="s">
        <v>73</v>
      </c>
      <c r="AY141" s="227" t="s">
        <v>171</v>
      </c>
    </row>
    <row r="142" spans="2:51" s="13" customFormat="1" ht="11.25">
      <c r="B142" s="206"/>
      <c r="C142" s="207"/>
      <c r="D142" s="208" t="s">
        <v>180</v>
      </c>
      <c r="E142" s="209" t="s">
        <v>21</v>
      </c>
      <c r="F142" s="210" t="s">
        <v>1243</v>
      </c>
      <c r="G142" s="207"/>
      <c r="H142" s="209" t="s">
        <v>21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180</v>
      </c>
      <c r="AU142" s="216" t="s">
        <v>82</v>
      </c>
      <c r="AV142" s="13" t="s">
        <v>80</v>
      </c>
      <c r="AW142" s="13" t="s">
        <v>34</v>
      </c>
      <c r="AX142" s="13" t="s">
        <v>73</v>
      </c>
      <c r="AY142" s="216" t="s">
        <v>171</v>
      </c>
    </row>
    <row r="143" spans="2:51" s="14" customFormat="1" ht="11.25">
      <c r="B143" s="217"/>
      <c r="C143" s="218"/>
      <c r="D143" s="208" t="s">
        <v>180</v>
      </c>
      <c r="E143" s="219" t="s">
        <v>21</v>
      </c>
      <c r="F143" s="220" t="s">
        <v>1244</v>
      </c>
      <c r="G143" s="218"/>
      <c r="H143" s="221">
        <v>3.488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180</v>
      </c>
      <c r="AU143" s="227" t="s">
        <v>82</v>
      </c>
      <c r="AV143" s="14" t="s">
        <v>82</v>
      </c>
      <c r="AW143" s="14" t="s">
        <v>34</v>
      </c>
      <c r="AX143" s="14" t="s">
        <v>73</v>
      </c>
      <c r="AY143" s="227" t="s">
        <v>171</v>
      </c>
    </row>
    <row r="144" spans="2:51" s="14" customFormat="1" ht="11.25">
      <c r="B144" s="217"/>
      <c r="C144" s="218"/>
      <c r="D144" s="208" t="s">
        <v>180</v>
      </c>
      <c r="E144" s="219" t="s">
        <v>21</v>
      </c>
      <c r="F144" s="220" t="s">
        <v>1245</v>
      </c>
      <c r="G144" s="218"/>
      <c r="H144" s="221">
        <v>-1.773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180</v>
      </c>
      <c r="AU144" s="227" t="s">
        <v>82</v>
      </c>
      <c r="AV144" s="14" t="s">
        <v>82</v>
      </c>
      <c r="AW144" s="14" t="s">
        <v>34</v>
      </c>
      <c r="AX144" s="14" t="s">
        <v>73</v>
      </c>
      <c r="AY144" s="227" t="s">
        <v>171</v>
      </c>
    </row>
    <row r="145" spans="2:51" s="15" customFormat="1" ht="11.25">
      <c r="B145" s="228"/>
      <c r="C145" s="229"/>
      <c r="D145" s="208" t="s">
        <v>180</v>
      </c>
      <c r="E145" s="230" t="s">
        <v>21</v>
      </c>
      <c r="F145" s="231" t="s">
        <v>182</v>
      </c>
      <c r="G145" s="229"/>
      <c r="H145" s="232">
        <v>5.642000000000001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180</v>
      </c>
      <c r="AU145" s="238" t="s">
        <v>82</v>
      </c>
      <c r="AV145" s="15" t="s">
        <v>178</v>
      </c>
      <c r="AW145" s="15" t="s">
        <v>34</v>
      </c>
      <c r="AX145" s="15" t="s">
        <v>80</v>
      </c>
      <c r="AY145" s="238" t="s">
        <v>171</v>
      </c>
    </row>
    <row r="146" spans="1:65" s="2" customFormat="1" ht="16.5" customHeight="1">
      <c r="A146" s="35"/>
      <c r="B146" s="36"/>
      <c r="C146" s="193" t="s">
        <v>232</v>
      </c>
      <c r="D146" s="193" t="s">
        <v>173</v>
      </c>
      <c r="E146" s="194" t="s">
        <v>1246</v>
      </c>
      <c r="F146" s="195" t="s">
        <v>1247</v>
      </c>
      <c r="G146" s="196" t="s">
        <v>262</v>
      </c>
      <c r="H146" s="197">
        <v>14.1</v>
      </c>
      <c r="I146" s="198"/>
      <c r="J146" s="199">
        <f>ROUND(I146*H146,2)</f>
        <v>0</v>
      </c>
      <c r="K146" s="195" t="s">
        <v>177</v>
      </c>
      <c r="L146" s="40"/>
      <c r="M146" s="200" t="s">
        <v>21</v>
      </c>
      <c r="N146" s="201" t="s">
        <v>44</v>
      </c>
      <c r="O146" s="65"/>
      <c r="P146" s="202">
        <f>O146*H146</f>
        <v>0</v>
      </c>
      <c r="Q146" s="202">
        <v>0.0002</v>
      </c>
      <c r="R146" s="202">
        <f>Q146*H146</f>
        <v>0.00282</v>
      </c>
      <c r="S146" s="202">
        <v>0</v>
      </c>
      <c r="T146" s="20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178</v>
      </c>
      <c r="AT146" s="204" t="s">
        <v>173</v>
      </c>
      <c r="AU146" s="204" t="s">
        <v>82</v>
      </c>
      <c r="AY146" s="18" t="s">
        <v>171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8" t="s">
        <v>80</v>
      </c>
      <c r="BK146" s="205">
        <f>ROUND(I146*H146,2)</f>
        <v>0</v>
      </c>
      <c r="BL146" s="18" t="s">
        <v>178</v>
      </c>
      <c r="BM146" s="204" t="s">
        <v>1248</v>
      </c>
    </row>
    <row r="147" spans="2:51" s="13" customFormat="1" ht="11.25">
      <c r="B147" s="206"/>
      <c r="C147" s="207"/>
      <c r="D147" s="208" t="s">
        <v>180</v>
      </c>
      <c r="E147" s="209" t="s">
        <v>21</v>
      </c>
      <c r="F147" s="210" t="s">
        <v>1249</v>
      </c>
      <c r="G147" s="207"/>
      <c r="H147" s="209" t="s">
        <v>21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180</v>
      </c>
      <c r="AU147" s="216" t="s">
        <v>82</v>
      </c>
      <c r="AV147" s="13" t="s">
        <v>80</v>
      </c>
      <c r="AW147" s="13" t="s">
        <v>34</v>
      </c>
      <c r="AX147" s="13" t="s">
        <v>73</v>
      </c>
      <c r="AY147" s="216" t="s">
        <v>171</v>
      </c>
    </row>
    <row r="148" spans="2:51" s="14" customFormat="1" ht="11.25">
      <c r="B148" s="217"/>
      <c r="C148" s="218"/>
      <c r="D148" s="208" t="s">
        <v>180</v>
      </c>
      <c r="E148" s="219" t="s">
        <v>21</v>
      </c>
      <c r="F148" s="220" t="s">
        <v>1250</v>
      </c>
      <c r="G148" s="218"/>
      <c r="H148" s="221">
        <v>2.1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180</v>
      </c>
      <c r="AU148" s="227" t="s">
        <v>82</v>
      </c>
      <c r="AV148" s="14" t="s">
        <v>82</v>
      </c>
      <c r="AW148" s="14" t="s">
        <v>34</v>
      </c>
      <c r="AX148" s="14" t="s">
        <v>73</v>
      </c>
      <c r="AY148" s="227" t="s">
        <v>171</v>
      </c>
    </row>
    <row r="149" spans="2:51" s="13" customFormat="1" ht="11.25">
      <c r="B149" s="206"/>
      <c r="C149" s="207"/>
      <c r="D149" s="208" t="s">
        <v>180</v>
      </c>
      <c r="E149" s="209" t="s">
        <v>21</v>
      </c>
      <c r="F149" s="210" t="s">
        <v>218</v>
      </c>
      <c r="G149" s="207"/>
      <c r="H149" s="209" t="s">
        <v>21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180</v>
      </c>
      <c r="AU149" s="216" t="s">
        <v>82</v>
      </c>
      <c r="AV149" s="13" t="s">
        <v>80</v>
      </c>
      <c r="AW149" s="13" t="s">
        <v>34</v>
      </c>
      <c r="AX149" s="13" t="s">
        <v>73</v>
      </c>
      <c r="AY149" s="216" t="s">
        <v>171</v>
      </c>
    </row>
    <row r="150" spans="2:51" s="14" customFormat="1" ht="11.25">
      <c r="B150" s="217"/>
      <c r="C150" s="218"/>
      <c r="D150" s="208" t="s">
        <v>180</v>
      </c>
      <c r="E150" s="219" t="s">
        <v>21</v>
      </c>
      <c r="F150" s="220" t="s">
        <v>1251</v>
      </c>
      <c r="G150" s="218"/>
      <c r="H150" s="221">
        <v>12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180</v>
      </c>
      <c r="AU150" s="227" t="s">
        <v>82</v>
      </c>
      <c r="AV150" s="14" t="s">
        <v>82</v>
      </c>
      <c r="AW150" s="14" t="s">
        <v>34</v>
      </c>
      <c r="AX150" s="14" t="s">
        <v>73</v>
      </c>
      <c r="AY150" s="227" t="s">
        <v>171</v>
      </c>
    </row>
    <row r="151" spans="2:51" s="15" customFormat="1" ht="11.25">
      <c r="B151" s="228"/>
      <c r="C151" s="229"/>
      <c r="D151" s="208" t="s">
        <v>180</v>
      </c>
      <c r="E151" s="230" t="s">
        <v>21</v>
      </c>
      <c r="F151" s="231" t="s">
        <v>182</v>
      </c>
      <c r="G151" s="229"/>
      <c r="H151" s="232">
        <v>14.1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180</v>
      </c>
      <c r="AU151" s="238" t="s">
        <v>82</v>
      </c>
      <c r="AV151" s="15" t="s">
        <v>178</v>
      </c>
      <c r="AW151" s="15" t="s">
        <v>34</v>
      </c>
      <c r="AX151" s="15" t="s">
        <v>80</v>
      </c>
      <c r="AY151" s="238" t="s">
        <v>171</v>
      </c>
    </row>
    <row r="152" spans="1:65" s="2" customFormat="1" ht="16.5" customHeight="1">
      <c r="A152" s="35"/>
      <c r="B152" s="36"/>
      <c r="C152" s="193" t="s">
        <v>195</v>
      </c>
      <c r="D152" s="193" t="s">
        <v>173</v>
      </c>
      <c r="E152" s="194" t="s">
        <v>1252</v>
      </c>
      <c r="F152" s="195" t="s">
        <v>1253</v>
      </c>
      <c r="G152" s="196" t="s">
        <v>187</v>
      </c>
      <c r="H152" s="197">
        <v>0.764</v>
      </c>
      <c r="I152" s="198"/>
      <c r="J152" s="199">
        <f>ROUND(I152*H152,2)</f>
        <v>0</v>
      </c>
      <c r="K152" s="195" t="s">
        <v>177</v>
      </c>
      <c r="L152" s="40"/>
      <c r="M152" s="200" t="s">
        <v>21</v>
      </c>
      <c r="N152" s="201" t="s">
        <v>44</v>
      </c>
      <c r="O152" s="65"/>
      <c r="P152" s="202">
        <f>O152*H152</f>
        <v>0</v>
      </c>
      <c r="Q152" s="202">
        <v>0.17818</v>
      </c>
      <c r="R152" s="202">
        <f>Q152*H152</f>
        <v>0.13612952</v>
      </c>
      <c r="S152" s="202">
        <v>0</v>
      </c>
      <c r="T152" s="20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178</v>
      </c>
      <c r="AT152" s="204" t="s">
        <v>173</v>
      </c>
      <c r="AU152" s="204" t="s">
        <v>82</v>
      </c>
      <c r="AY152" s="18" t="s">
        <v>171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8" t="s">
        <v>80</v>
      </c>
      <c r="BK152" s="205">
        <f>ROUND(I152*H152,2)</f>
        <v>0</v>
      </c>
      <c r="BL152" s="18" t="s">
        <v>178</v>
      </c>
      <c r="BM152" s="204" t="s">
        <v>1254</v>
      </c>
    </row>
    <row r="153" spans="2:51" s="14" customFormat="1" ht="11.25">
      <c r="B153" s="217"/>
      <c r="C153" s="218"/>
      <c r="D153" s="208" t="s">
        <v>180</v>
      </c>
      <c r="E153" s="219" t="s">
        <v>21</v>
      </c>
      <c r="F153" s="220" t="s">
        <v>1255</v>
      </c>
      <c r="G153" s="218"/>
      <c r="H153" s="221">
        <v>0.382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180</v>
      </c>
      <c r="AU153" s="227" t="s">
        <v>82</v>
      </c>
      <c r="AV153" s="14" t="s">
        <v>82</v>
      </c>
      <c r="AW153" s="14" t="s">
        <v>34</v>
      </c>
      <c r="AX153" s="14" t="s">
        <v>73</v>
      </c>
      <c r="AY153" s="227" t="s">
        <v>171</v>
      </c>
    </row>
    <row r="154" spans="2:51" s="14" customFormat="1" ht="11.25">
      <c r="B154" s="217"/>
      <c r="C154" s="218"/>
      <c r="D154" s="208" t="s">
        <v>180</v>
      </c>
      <c r="E154" s="219" t="s">
        <v>21</v>
      </c>
      <c r="F154" s="220" t="s">
        <v>1255</v>
      </c>
      <c r="G154" s="218"/>
      <c r="H154" s="221">
        <v>0.382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180</v>
      </c>
      <c r="AU154" s="227" t="s">
        <v>82</v>
      </c>
      <c r="AV154" s="14" t="s">
        <v>82</v>
      </c>
      <c r="AW154" s="14" t="s">
        <v>34</v>
      </c>
      <c r="AX154" s="14" t="s">
        <v>73</v>
      </c>
      <c r="AY154" s="227" t="s">
        <v>171</v>
      </c>
    </row>
    <row r="155" spans="2:51" s="15" customFormat="1" ht="11.25">
      <c r="B155" s="228"/>
      <c r="C155" s="229"/>
      <c r="D155" s="208" t="s">
        <v>180</v>
      </c>
      <c r="E155" s="230" t="s">
        <v>21</v>
      </c>
      <c r="F155" s="231" t="s">
        <v>182</v>
      </c>
      <c r="G155" s="229"/>
      <c r="H155" s="232">
        <v>0.764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180</v>
      </c>
      <c r="AU155" s="238" t="s">
        <v>82</v>
      </c>
      <c r="AV155" s="15" t="s">
        <v>178</v>
      </c>
      <c r="AW155" s="15" t="s">
        <v>34</v>
      </c>
      <c r="AX155" s="15" t="s">
        <v>80</v>
      </c>
      <c r="AY155" s="238" t="s">
        <v>171</v>
      </c>
    </row>
    <row r="156" spans="2:63" s="12" customFormat="1" ht="22.9" customHeight="1">
      <c r="B156" s="177"/>
      <c r="C156" s="178"/>
      <c r="D156" s="179" t="s">
        <v>72</v>
      </c>
      <c r="E156" s="191" t="s">
        <v>183</v>
      </c>
      <c r="F156" s="191" t="s">
        <v>184</v>
      </c>
      <c r="G156" s="178"/>
      <c r="H156" s="178"/>
      <c r="I156" s="181"/>
      <c r="J156" s="192">
        <f>BK156</f>
        <v>0</v>
      </c>
      <c r="K156" s="178"/>
      <c r="L156" s="183"/>
      <c r="M156" s="184"/>
      <c r="N156" s="185"/>
      <c r="O156" s="185"/>
      <c r="P156" s="186">
        <f>SUM(P157:P308)</f>
        <v>0</v>
      </c>
      <c r="Q156" s="185"/>
      <c r="R156" s="186">
        <f>SUM(R157:R308)</f>
        <v>31.79311721</v>
      </c>
      <c r="S156" s="185"/>
      <c r="T156" s="187">
        <f>SUM(T157:T308)</f>
        <v>0.31772</v>
      </c>
      <c r="AR156" s="188" t="s">
        <v>80</v>
      </c>
      <c r="AT156" s="189" t="s">
        <v>72</v>
      </c>
      <c r="AU156" s="189" t="s">
        <v>80</v>
      </c>
      <c r="AY156" s="188" t="s">
        <v>171</v>
      </c>
      <c r="BK156" s="190">
        <f>SUM(BK157:BK308)</f>
        <v>0</v>
      </c>
    </row>
    <row r="157" spans="1:65" s="2" customFormat="1" ht="21.75" customHeight="1">
      <c r="A157" s="35"/>
      <c r="B157" s="36"/>
      <c r="C157" s="193" t="s">
        <v>240</v>
      </c>
      <c r="D157" s="193" t="s">
        <v>173</v>
      </c>
      <c r="E157" s="194" t="s">
        <v>1256</v>
      </c>
      <c r="F157" s="195" t="s">
        <v>1257</v>
      </c>
      <c r="G157" s="196" t="s">
        <v>187</v>
      </c>
      <c r="H157" s="197">
        <v>38.65</v>
      </c>
      <c r="I157" s="198"/>
      <c r="J157" s="199">
        <f>ROUND(I157*H157,2)</f>
        <v>0</v>
      </c>
      <c r="K157" s="195" t="s">
        <v>177</v>
      </c>
      <c r="L157" s="40"/>
      <c r="M157" s="200" t="s">
        <v>21</v>
      </c>
      <c r="N157" s="201" t="s">
        <v>44</v>
      </c>
      <c r="O157" s="65"/>
      <c r="P157" s="202">
        <f>O157*H157</f>
        <v>0</v>
      </c>
      <c r="Q157" s="202">
        <v>0.00438</v>
      </c>
      <c r="R157" s="202">
        <f>Q157*H157</f>
        <v>0.169287</v>
      </c>
      <c r="S157" s="202">
        <v>0</v>
      </c>
      <c r="T157" s="20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178</v>
      </c>
      <c r="AT157" s="204" t="s">
        <v>173</v>
      </c>
      <c r="AU157" s="204" t="s">
        <v>82</v>
      </c>
      <c r="AY157" s="18" t="s">
        <v>171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8" t="s">
        <v>80</v>
      </c>
      <c r="BK157" s="205">
        <f>ROUND(I157*H157,2)</f>
        <v>0</v>
      </c>
      <c r="BL157" s="18" t="s">
        <v>178</v>
      </c>
      <c r="BM157" s="204" t="s">
        <v>1258</v>
      </c>
    </row>
    <row r="158" spans="2:51" s="14" customFormat="1" ht="11.25">
      <c r="B158" s="217"/>
      <c r="C158" s="218"/>
      <c r="D158" s="208" t="s">
        <v>180</v>
      </c>
      <c r="E158" s="219" t="s">
        <v>21</v>
      </c>
      <c r="F158" s="220" t="s">
        <v>1165</v>
      </c>
      <c r="G158" s="218"/>
      <c r="H158" s="221">
        <v>38.65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180</v>
      </c>
      <c r="AU158" s="227" t="s">
        <v>82</v>
      </c>
      <c r="AV158" s="14" t="s">
        <v>82</v>
      </c>
      <c r="AW158" s="14" t="s">
        <v>34</v>
      </c>
      <c r="AX158" s="14" t="s">
        <v>73</v>
      </c>
      <c r="AY158" s="227" t="s">
        <v>171</v>
      </c>
    </row>
    <row r="159" spans="2:51" s="15" customFormat="1" ht="11.25">
      <c r="B159" s="228"/>
      <c r="C159" s="229"/>
      <c r="D159" s="208" t="s">
        <v>180</v>
      </c>
      <c r="E159" s="230" t="s">
        <v>21</v>
      </c>
      <c r="F159" s="231" t="s">
        <v>182</v>
      </c>
      <c r="G159" s="229"/>
      <c r="H159" s="232">
        <v>38.65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180</v>
      </c>
      <c r="AU159" s="238" t="s">
        <v>82</v>
      </c>
      <c r="AV159" s="15" t="s">
        <v>178</v>
      </c>
      <c r="AW159" s="15" t="s">
        <v>34</v>
      </c>
      <c r="AX159" s="15" t="s">
        <v>80</v>
      </c>
      <c r="AY159" s="238" t="s">
        <v>171</v>
      </c>
    </row>
    <row r="160" spans="1:65" s="2" customFormat="1" ht="16.5" customHeight="1">
      <c r="A160" s="35"/>
      <c r="B160" s="36"/>
      <c r="C160" s="193" t="s">
        <v>244</v>
      </c>
      <c r="D160" s="193" t="s">
        <v>173</v>
      </c>
      <c r="E160" s="194" t="s">
        <v>1259</v>
      </c>
      <c r="F160" s="195" t="s">
        <v>1260</v>
      </c>
      <c r="G160" s="196" t="s">
        <v>187</v>
      </c>
      <c r="H160" s="197">
        <v>1.762</v>
      </c>
      <c r="I160" s="198"/>
      <c r="J160" s="199">
        <f>ROUND(I160*H160,2)</f>
        <v>0</v>
      </c>
      <c r="K160" s="195" t="s">
        <v>177</v>
      </c>
      <c r="L160" s="40"/>
      <c r="M160" s="200" t="s">
        <v>21</v>
      </c>
      <c r="N160" s="201" t="s">
        <v>44</v>
      </c>
      <c r="O160" s="65"/>
      <c r="P160" s="202">
        <f>O160*H160</f>
        <v>0</v>
      </c>
      <c r="Q160" s="202">
        <v>0.04063</v>
      </c>
      <c r="R160" s="202">
        <f>Q160*H160</f>
        <v>0.07159006</v>
      </c>
      <c r="S160" s="202">
        <v>0</v>
      </c>
      <c r="T160" s="20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4" t="s">
        <v>178</v>
      </c>
      <c r="AT160" s="204" t="s">
        <v>173</v>
      </c>
      <c r="AU160" s="204" t="s">
        <v>82</v>
      </c>
      <c r="AY160" s="18" t="s">
        <v>171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18" t="s">
        <v>80</v>
      </c>
      <c r="BK160" s="205">
        <f>ROUND(I160*H160,2)</f>
        <v>0</v>
      </c>
      <c r="BL160" s="18" t="s">
        <v>178</v>
      </c>
      <c r="BM160" s="204" t="s">
        <v>1261</v>
      </c>
    </row>
    <row r="161" spans="2:51" s="13" customFormat="1" ht="11.25">
      <c r="B161" s="206"/>
      <c r="C161" s="207"/>
      <c r="D161" s="208" t="s">
        <v>180</v>
      </c>
      <c r="E161" s="209" t="s">
        <v>21</v>
      </c>
      <c r="F161" s="210" t="s">
        <v>1249</v>
      </c>
      <c r="G161" s="207"/>
      <c r="H161" s="209" t="s">
        <v>21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180</v>
      </c>
      <c r="AU161" s="216" t="s">
        <v>82</v>
      </c>
      <c r="AV161" s="13" t="s">
        <v>80</v>
      </c>
      <c r="AW161" s="13" t="s">
        <v>34</v>
      </c>
      <c r="AX161" s="13" t="s">
        <v>73</v>
      </c>
      <c r="AY161" s="216" t="s">
        <v>171</v>
      </c>
    </row>
    <row r="162" spans="2:51" s="14" customFormat="1" ht="11.25">
      <c r="B162" s="217"/>
      <c r="C162" s="218"/>
      <c r="D162" s="208" t="s">
        <v>180</v>
      </c>
      <c r="E162" s="219" t="s">
        <v>21</v>
      </c>
      <c r="F162" s="220" t="s">
        <v>1262</v>
      </c>
      <c r="G162" s="218"/>
      <c r="H162" s="221">
        <v>1.093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180</v>
      </c>
      <c r="AU162" s="227" t="s">
        <v>82</v>
      </c>
      <c r="AV162" s="14" t="s">
        <v>82</v>
      </c>
      <c r="AW162" s="14" t="s">
        <v>34</v>
      </c>
      <c r="AX162" s="14" t="s">
        <v>73</v>
      </c>
      <c r="AY162" s="227" t="s">
        <v>171</v>
      </c>
    </row>
    <row r="163" spans="2:51" s="13" customFormat="1" ht="11.25">
      <c r="B163" s="206"/>
      <c r="C163" s="207"/>
      <c r="D163" s="208" t="s">
        <v>180</v>
      </c>
      <c r="E163" s="209" t="s">
        <v>21</v>
      </c>
      <c r="F163" s="210" t="s">
        <v>218</v>
      </c>
      <c r="G163" s="207"/>
      <c r="H163" s="209" t="s">
        <v>21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180</v>
      </c>
      <c r="AU163" s="216" t="s">
        <v>82</v>
      </c>
      <c r="AV163" s="13" t="s">
        <v>80</v>
      </c>
      <c r="AW163" s="13" t="s">
        <v>34</v>
      </c>
      <c r="AX163" s="13" t="s">
        <v>73</v>
      </c>
      <c r="AY163" s="216" t="s">
        <v>171</v>
      </c>
    </row>
    <row r="164" spans="2:51" s="14" customFormat="1" ht="11.25">
      <c r="B164" s="217"/>
      <c r="C164" s="218"/>
      <c r="D164" s="208" t="s">
        <v>180</v>
      </c>
      <c r="E164" s="219" t="s">
        <v>21</v>
      </c>
      <c r="F164" s="220" t="s">
        <v>1263</v>
      </c>
      <c r="G164" s="218"/>
      <c r="H164" s="221">
        <v>0.669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180</v>
      </c>
      <c r="AU164" s="227" t="s">
        <v>82</v>
      </c>
      <c r="AV164" s="14" t="s">
        <v>82</v>
      </c>
      <c r="AW164" s="14" t="s">
        <v>34</v>
      </c>
      <c r="AX164" s="14" t="s">
        <v>73</v>
      </c>
      <c r="AY164" s="227" t="s">
        <v>171</v>
      </c>
    </row>
    <row r="165" spans="2:51" s="15" customFormat="1" ht="11.25">
      <c r="B165" s="228"/>
      <c r="C165" s="229"/>
      <c r="D165" s="208" t="s">
        <v>180</v>
      </c>
      <c r="E165" s="230" t="s">
        <v>21</v>
      </c>
      <c r="F165" s="231" t="s">
        <v>182</v>
      </c>
      <c r="G165" s="229"/>
      <c r="H165" s="232">
        <v>1.762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180</v>
      </c>
      <c r="AU165" s="238" t="s">
        <v>82</v>
      </c>
      <c r="AV165" s="15" t="s">
        <v>178</v>
      </c>
      <c r="AW165" s="15" t="s">
        <v>34</v>
      </c>
      <c r="AX165" s="15" t="s">
        <v>80</v>
      </c>
      <c r="AY165" s="238" t="s">
        <v>171</v>
      </c>
    </row>
    <row r="166" spans="1:65" s="2" customFormat="1" ht="16.5" customHeight="1">
      <c r="A166" s="35"/>
      <c r="B166" s="36"/>
      <c r="C166" s="193" t="s">
        <v>251</v>
      </c>
      <c r="D166" s="193" t="s">
        <v>173</v>
      </c>
      <c r="E166" s="194" t="s">
        <v>1264</v>
      </c>
      <c r="F166" s="195" t="s">
        <v>1265</v>
      </c>
      <c r="G166" s="196" t="s">
        <v>272</v>
      </c>
      <c r="H166" s="197">
        <v>10</v>
      </c>
      <c r="I166" s="198"/>
      <c r="J166" s="199">
        <f>ROUND(I166*H166,2)</f>
        <v>0</v>
      </c>
      <c r="K166" s="195" t="s">
        <v>21</v>
      </c>
      <c r="L166" s="40"/>
      <c r="M166" s="200" t="s">
        <v>21</v>
      </c>
      <c r="N166" s="201" t="s">
        <v>44</v>
      </c>
      <c r="O166" s="65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178</v>
      </c>
      <c r="AT166" s="204" t="s">
        <v>173</v>
      </c>
      <c r="AU166" s="204" t="s">
        <v>82</v>
      </c>
      <c r="AY166" s="18" t="s">
        <v>171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8" t="s">
        <v>80</v>
      </c>
      <c r="BK166" s="205">
        <f>ROUND(I166*H166,2)</f>
        <v>0</v>
      </c>
      <c r="BL166" s="18" t="s">
        <v>178</v>
      </c>
      <c r="BM166" s="204" t="s">
        <v>1266</v>
      </c>
    </row>
    <row r="167" spans="2:51" s="13" customFormat="1" ht="11.25">
      <c r="B167" s="206"/>
      <c r="C167" s="207"/>
      <c r="D167" s="208" t="s">
        <v>180</v>
      </c>
      <c r="E167" s="209" t="s">
        <v>21</v>
      </c>
      <c r="F167" s="210" t="s">
        <v>1267</v>
      </c>
      <c r="G167" s="207"/>
      <c r="H167" s="209" t="s">
        <v>21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180</v>
      </c>
      <c r="AU167" s="216" t="s">
        <v>82</v>
      </c>
      <c r="AV167" s="13" t="s">
        <v>80</v>
      </c>
      <c r="AW167" s="13" t="s">
        <v>34</v>
      </c>
      <c r="AX167" s="13" t="s">
        <v>73</v>
      </c>
      <c r="AY167" s="216" t="s">
        <v>171</v>
      </c>
    </row>
    <row r="168" spans="2:51" s="14" customFormat="1" ht="11.25">
      <c r="B168" s="217"/>
      <c r="C168" s="218"/>
      <c r="D168" s="208" t="s">
        <v>180</v>
      </c>
      <c r="E168" s="219" t="s">
        <v>21</v>
      </c>
      <c r="F168" s="220" t="s">
        <v>82</v>
      </c>
      <c r="G168" s="218"/>
      <c r="H168" s="221">
        <v>2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180</v>
      </c>
      <c r="AU168" s="227" t="s">
        <v>82</v>
      </c>
      <c r="AV168" s="14" t="s">
        <v>82</v>
      </c>
      <c r="AW168" s="14" t="s">
        <v>34</v>
      </c>
      <c r="AX168" s="14" t="s">
        <v>73</v>
      </c>
      <c r="AY168" s="227" t="s">
        <v>171</v>
      </c>
    </row>
    <row r="169" spans="2:51" s="13" customFormat="1" ht="11.25">
      <c r="B169" s="206"/>
      <c r="C169" s="207"/>
      <c r="D169" s="208" t="s">
        <v>180</v>
      </c>
      <c r="E169" s="209" t="s">
        <v>21</v>
      </c>
      <c r="F169" s="210" t="s">
        <v>1268</v>
      </c>
      <c r="G169" s="207"/>
      <c r="H169" s="209" t="s">
        <v>21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180</v>
      </c>
      <c r="AU169" s="216" t="s">
        <v>82</v>
      </c>
      <c r="AV169" s="13" t="s">
        <v>80</v>
      </c>
      <c r="AW169" s="13" t="s">
        <v>34</v>
      </c>
      <c r="AX169" s="13" t="s">
        <v>73</v>
      </c>
      <c r="AY169" s="216" t="s">
        <v>171</v>
      </c>
    </row>
    <row r="170" spans="2:51" s="14" customFormat="1" ht="11.25">
      <c r="B170" s="217"/>
      <c r="C170" s="218"/>
      <c r="D170" s="208" t="s">
        <v>180</v>
      </c>
      <c r="E170" s="219" t="s">
        <v>21</v>
      </c>
      <c r="F170" s="220" t="s">
        <v>82</v>
      </c>
      <c r="G170" s="218"/>
      <c r="H170" s="221">
        <v>2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180</v>
      </c>
      <c r="AU170" s="227" t="s">
        <v>82</v>
      </c>
      <c r="AV170" s="14" t="s">
        <v>82</v>
      </c>
      <c r="AW170" s="14" t="s">
        <v>34</v>
      </c>
      <c r="AX170" s="14" t="s">
        <v>73</v>
      </c>
      <c r="AY170" s="227" t="s">
        <v>171</v>
      </c>
    </row>
    <row r="171" spans="2:51" s="13" customFormat="1" ht="11.25">
      <c r="B171" s="206"/>
      <c r="C171" s="207"/>
      <c r="D171" s="208" t="s">
        <v>180</v>
      </c>
      <c r="E171" s="209" t="s">
        <v>21</v>
      </c>
      <c r="F171" s="210" t="s">
        <v>1269</v>
      </c>
      <c r="G171" s="207"/>
      <c r="H171" s="209" t="s">
        <v>21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180</v>
      </c>
      <c r="AU171" s="216" t="s">
        <v>82</v>
      </c>
      <c r="AV171" s="13" t="s">
        <v>80</v>
      </c>
      <c r="AW171" s="13" t="s">
        <v>34</v>
      </c>
      <c r="AX171" s="13" t="s">
        <v>73</v>
      </c>
      <c r="AY171" s="216" t="s">
        <v>171</v>
      </c>
    </row>
    <row r="172" spans="2:51" s="14" customFormat="1" ht="11.25">
      <c r="B172" s="217"/>
      <c r="C172" s="218"/>
      <c r="D172" s="208" t="s">
        <v>180</v>
      </c>
      <c r="E172" s="219" t="s">
        <v>21</v>
      </c>
      <c r="F172" s="220" t="s">
        <v>80</v>
      </c>
      <c r="G172" s="218"/>
      <c r="H172" s="221">
        <v>1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180</v>
      </c>
      <c r="AU172" s="227" t="s">
        <v>82</v>
      </c>
      <c r="AV172" s="14" t="s">
        <v>82</v>
      </c>
      <c r="AW172" s="14" t="s">
        <v>34</v>
      </c>
      <c r="AX172" s="14" t="s">
        <v>73</v>
      </c>
      <c r="AY172" s="227" t="s">
        <v>171</v>
      </c>
    </row>
    <row r="173" spans="2:51" s="13" customFormat="1" ht="11.25">
      <c r="B173" s="206"/>
      <c r="C173" s="207"/>
      <c r="D173" s="208" t="s">
        <v>180</v>
      </c>
      <c r="E173" s="209" t="s">
        <v>21</v>
      </c>
      <c r="F173" s="210" t="s">
        <v>1270</v>
      </c>
      <c r="G173" s="207"/>
      <c r="H173" s="209" t="s">
        <v>21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180</v>
      </c>
      <c r="AU173" s="216" t="s">
        <v>82</v>
      </c>
      <c r="AV173" s="13" t="s">
        <v>80</v>
      </c>
      <c r="AW173" s="13" t="s">
        <v>34</v>
      </c>
      <c r="AX173" s="13" t="s">
        <v>73</v>
      </c>
      <c r="AY173" s="216" t="s">
        <v>171</v>
      </c>
    </row>
    <row r="174" spans="2:51" s="14" customFormat="1" ht="11.25">
      <c r="B174" s="217"/>
      <c r="C174" s="218"/>
      <c r="D174" s="208" t="s">
        <v>180</v>
      </c>
      <c r="E174" s="219" t="s">
        <v>21</v>
      </c>
      <c r="F174" s="220" t="s">
        <v>82</v>
      </c>
      <c r="G174" s="218"/>
      <c r="H174" s="221">
        <v>2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180</v>
      </c>
      <c r="AU174" s="227" t="s">
        <v>82</v>
      </c>
      <c r="AV174" s="14" t="s">
        <v>82</v>
      </c>
      <c r="AW174" s="14" t="s">
        <v>34</v>
      </c>
      <c r="AX174" s="14" t="s">
        <v>73</v>
      </c>
      <c r="AY174" s="227" t="s">
        <v>171</v>
      </c>
    </row>
    <row r="175" spans="2:51" s="13" customFormat="1" ht="11.25">
      <c r="B175" s="206"/>
      <c r="C175" s="207"/>
      <c r="D175" s="208" t="s">
        <v>180</v>
      </c>
      <c r="E175" s="209" t="s">
        <v>21</v>
      </c>
      <c r="F175" s="210" t="s">
        <v>1271</v>
      </c>
      <c r="G175" s="207"/>
      <c r="H175" s="209" t="s">
        <v>21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180</v>
      </c>
      <c r="AU175" s="216" t="s">
        <v>82</v>
      </c>
      <c r="AV175" s="13" t="s">
        <v>80</v>
      </c>
      <c r="AW175" s="13" t="s">
        <v>34</v>
      </c>
      <c r="AX175" s="13" t="s">
        <v>73</v>
      </c>
      <c r="AY175" s="216" t="s">
        <v>171</v>
      </c>
    </row>
    <row r="176" spans="2:51" s="14" customFormat="1" ht="11.25">
      <c r="B176" s="217"/>
      <c r="C176" s="218"/>
      <c r="D176" s="208" t="s">
        <v>180</v>
      </c>
      <c r="E176" s="219" t="s">
        <v>21</v>
      </c>
      <c r="F176" s="220" t="s">
        <v>82</v>
      </c>
      <c r="G176" s="218"/>
      <c r="H176" s="221">
        <v>2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180</v>
      </c>
      <c r="AU176" s="227" t="s">
        <v>82</v>
      </c>
      <c r="AV176" s="14" t="s">
        <v>82</v>
      </c>
      <c r="AW176" s="14" t="s">
        <v>34</v>
      </c>
      <c r="AX176" s="14" t="s">
        <v>73</v>
      </c>
      <c r="AY176" s="227" t="s">
        <v>171</v>
      </c>
    </row>
    <row r="177" spans="2:51" s="13" customFormat="1" ht="11.25">
      <c r="B177" s="206"/>
      <c r="C177" s="207"/>
      <c r="D177" s="208" t="s">
        <v>180</v>
      </c>
      <c r="E177" s="209" t="s">
        <v>21</v>
      </c>
      <c r="F177" s="210" t="s">
        <v>1272</v>
      </c>
      <c r="G177" s="207"/>
      <c r="H177" s="209" t="s">
        <v>21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180</v>
      </c>
      <c r="AU177" s="216" t="s">
        <v>82</v>
      </c>
      <c r="AV177" s="13" t="s">
        <v>80</v>
      </c>
      <c r="AW177" s="13" t="s">
        <v>34</v>
      </c>
      <c r="AX177" s="13" t="s">
        <v>73</v>
      </c>
      <c r="AY177" s="216" t="s">
        <v>171</v>
      </c>
    </row>
    <row r="178" spans="2:51" s="14" customFormat="1" ht="11.25">
      <c r="B178" s="217"/>
      <c r="C178" s="218"/>
      <c r="D178" s="208" t="s">
        <v>180</v>
      </c>
      <c r="E178" s="219" t="s">
        <v>21</v>
      </c>
      <c r="F178" s="220" t="s">
        <v>80</v>
      </c>
      <c r="G178" s="218"/>
      <c r="H178" s="221">
        <v>1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180</v>
      </c>
      <c r="AU178" s="227" t="s">
        <v>82</v>
      </c>
      <c r="AV178" s="14" t="s">
        <v>82</v>
      </c>
      <c r="AW178" s="14" t="s">
        <v>34</v>
      </c>
      <c r="AX178" s="14" t="s">
        <v>73</v>
      </c>
      <c r="AY178" s="227" t="s">
        <v>171</v>
      </c>
    </row>
    <row r="179" spans="2:51" s="15" customFormat="1" ht="11.25">
      <c r="B179" s="228"/>
      <c r="C179" s="229"/>
      <c r="D179" s="208" t="s">
        <v>180</v>
      </c>
      <c r="E179" s="230" t="s">
        <v>21</v>
      </c>
      <c r="F179" s="231" t="s">
        <v>182</v>
      </c>
      <c r="G179" s="229"/>
      <c r="H179" s="232">
        <v>10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180</v>
      </c>
      <c r="AU179" s="238" t="s">
        <v>82</v>
      </c>
      <c r="AV179" s="15" t="s">
        <v>178</v>
      </c>
      <c r="AW179" s="15" t="s">
        <v>34</v>
      </c>
      <c r="AX179" s="15" t="s">
        <v>80</v>
      </c>
      <c r="AY179" s="238" t="s">
        <v>171</v>
      </c>
    </row>
    <row r="180" spans="1:65" s="2" customFormat="1" ht="21.75" customHeight="1">
      <c r="A180" s="35"/>
      <c r="B180" s="36"/>
      <c r="C180" s="193" t="s">
        <v>259</v>
      </c>
      <c r="D180" s="193" t="s">
        <v>173</v>
      </c>
      <c r="E180" s="194" t="s">
        <v>1273</v>
      </c>
      <c r="F180" s="195" t="s">
        <v>1274</v>
      </c>
      <c r="G180" s="196" t="s">
        <v>187</v>
      </c>
      <c r="H180" s="197">
        <v>77.347</v>
      </c>
      <c r="I180" s="198"/>
      <c r="J180" s="199">
        <f>ROUND(I180*H180,2)</f>
        <v>0</v>
      </c>
      <c r="K180" s="195" t="s">
        <v>177</v>
      </c>
      <c r="L180" s="40"/>
      <c r="M180" s="200" t="s">
        <v>21</v>
      </c>
      <c r="N180" s="201" t="s">
        <v>44</v>
      </c>
      <c r="O180" s="65"/>
      <c r="P180" s="202">
        <f>O180*H180</f>
        <v>0</v>
      </c>
      <c r="Q180" s="202">
        <v>0.00438</v>
      </c>
      <c r="R180" s="202">
        <f>Q180*H180</f>
        <v>0.33877986</v>
      </c>
      <c r="S180" s="202">
        <v>0</v>
      </c>
      <c r="T180" s="20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4" t="s">
        <v>178</v>
      </c>
      <c r="AT180" s="204" t="s">
        <v>173</v>
      </c>
      <c r="AU180" s="204" t="s">
        <v>82</v>
      </c>
      <c r="AY180" s="18" t="s">
        <v>171</v>
      </c>
      <c r="BE180" s="205">
        <f>IF(N180="základní",J180,0)</f>
        <v>0</v>
      </c>
      <c r="BF180" s="205">
        <f>IF(N180="snížená",J180,0)</f>
        <v>0</v>
      </c>
      <c r="BG180" s="205">
        <f>IF(N180="zákl. přenesená",J180,0)</f>
        <v>0</v>
      </c>
      <c r="BH180" s="205">
        <f>IF(N180="sníž. přenesená",J180,0)</f>
        <v>0</v>
      </c>
      <c r="BI180" s="205">
        <f>IF(N180="nulová",J180,0)</f>
        <v>0</v>
      </c>
      <c r="BJ180" s="18" t="s">
        <v>80</v>
      </c>
      <c r="BK180" s="205">
        <f>ROUND(I180*H180,2)</f>
        <v>0</v>
      </c>
      <c r="BL180" s="18" t="s">
        <v>178</v>
      </c>
      <c r="BM180" s="204" t="s">
        <v>1275</v>
      </c>
    </row>
    <row r="181" spans="2:51" s="14" customFormat="1" ht="11.25">
      <c r="B181" s="217"/>
      <c r="C181" s="218"/>
      <c r="D181" s="208" t="s">
        <v>180</v>
      </c>
      <c r="E181" s="219" t="s">
        <v>21</v>
      </c>
      <c r="F181" s="220" t="s">
        <v>1191</v>
      </c>
      <c r="G181" s="218"/>
      <c r="H181" s="221">
        <v>68.797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180</v>
      </c>
      <c r="AU181" s="227" t="s">
        <v>82</v>
      </c>
      <c r="AV181" s="14" t="s">
        <v>82</v>
      </c>
      <c r="AW181" s="14" t="s">
        <v>34</v>
      </c>
      <c r="AX181" s="14" t="s">
        <v>73</v>
      </c>
      <c r="AY181" s="227" t="s">
        <v>171</v>
      </c>
    </row>
    <row r="182" spans="2:51" s="14" customFormat="1" ht="11.25">
      <c r="B182" s="217"/>
      <c r="C182" s="218"/>
      <c r="D182" s="208" t="s">
        <v>180</v>
      </c>
      <c r="E182" s="219" t="s">
        <v>21</v>
      </c>
      <c r="F182" s="220" t="s">
        <v>1189</v>
      </c>
      <c r="G182" s="218"/>
      <c r="H182" s="221">
        <v>8.55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180</v>
      </c>
      <c r="AU182" s="227" t="s">
        <v>82</v>
      </c>
      <c r="AV182" s="14" t="s">
        <v>82</v>
      </c>
      <c r="AW182" s="14" t="s">
        <v>34</v>
      </c>
      <c r="AX182" s="14" t="s">
        <v>73</v>
      </c>
      <c r="AY182" s="227" t="s">
        <v>171</v>
      </c>
    </row>
    <row r="183" spans="2:51" s="15" customFormat="1" ht="11.25">
      <c r="B183" s="228"/>
      <c r="C183" s="229"/>
      <c r="D183" s="208" t="s">
        <v>180</v>
      </c>
      <c r="E183" s="230" t="s">
        <v>21</v>
      </c>
      <c r="F183" s="231" t="s">
        <v>182</v>
      </c>
      <c r="G183" s="229"/>
      <c r="H183" s="232">
        <v>77.347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180</v>
      </c>
      <c r="AU183" s="238" t="s">
        <v>82</v>
      </c>
      <c r="AV183" s="15" t="s">
        <v>178</v>
      </c>
      <c r="AW183" s="15" t="s">
        <v>34</v>
      </c>
      <c r="AX183" s="15" t="s">
        <v>80</v>
      </c>
      <c r="AY183" s="238" t="s">
        <v>171</v>
      </c>
    </row>
    <row r="184" spans="1:65" s="2" customFormat="1" ht="16.5" customHeight="1">
      <c r="A184" s="35"/>
      <c r="B184" s="36"/>
      <c r="C184" s="193" t="s">
        <v>269</v>
      </c>
      <c r="D184" s="193" t="s">
        <v>173</v>
      </c>
      <c r="E184" s="194" t="s">
        <v>1276</v>
      </c>
      <c r="F184" s="195" t="s">
        <v>1277</v>
      </c>
      <c r="G184" s="196" t="s">
        <v>187</v>
      </c>
      <c r="H184" s="197">
        <v>2.01</v>
      </c>
      <c r="I184" s="198"/>
      <c r="J184" s="199">
        <f>ROUND(I184*H184,2)</f>
        <v>0</v>
      </c>
      <c r="K184" s="195" t="s">
        <v>177</v>
      </c>
      <c r="L184" s="40"/>
      <c r="M184" s="200" t="s">
        <v>21</v>
      </c>
      <c r="N184" s="201" t="s">
        <v>44</v>
      </c>
      <c r="O184" s="65"/>
      <c r="P184" s="202">
        <f>O184*H184</f>
        <v>0</v>
      </c>
      <c r="Q184" s="202">
        <v>0.04063</v>
      </c>
      <c r="R184" s="202">
        <f>Q184*H184</f>
        <v>0.08166629999999998</v>
      </c>
      <c r="S184" s="202">
        <v>0</v>
      </c>
      <c r="T184" s="20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4" t="s">
        <v>178</v>
      </c>
      <c r="AT184" s="204" t="s">
        <v>173</v>
      </c>
      <c r="AU184" s="204" t="s">
        <v>82</v>
      </c>
      <c r="AY184" s="18" t="s">
        <v>171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18" t="s">
        <v>80</v>
      </c>
      <c r="BK184" s="205">
        <f>ROUND(I184*H184,2)</f>
        <v>0</v>
      </c>
      <c r="BL184" s="18" t="s">
        <v>178</v>
      </c>
      <c r="BM184" s="204" t="s">
        <v>1278</v>
      </c>
    </row>
    <row r="185" spans="2:51" s="13" customFormat="1" ht="11.25">
      <c r="B185" s="206"/>
      <c r="C185" s="207"/>
      <c r="D185" s="208" t="s">
        <v>180</v>
      </c>
      <c r="E185" s="209" t="s">
        <v>21</v>
      </c>
      <c r="F185" s="210" t="s">
        <v>1249</v>
      </c>
      <c r="G185" s="207"/>
      <c r="H185" s="209" t="s">
        <v>21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180</v>
      </c>
      <c r="AU185" s="216" t="s">
        <v>82</v>
      </c>
      <c r="AV185" s="13" t="s">
        <v>80</v>
      </c>
      <c r="AW185" s="13" t="s">
        <v>34</v>
      </c>
      <c r="AX185" s="13" t="s">
        <v>73</v>
      </c>
      <c r="AY185" s="216" t="s">
        <v>171</v>
      </c>
    </row>
    <row r="186" spans="2:51" s="14" customFormat="1" ht="11.25">
      <c r="B186" s="217"/>
      <c r="C186" s="218"/>
      <c r="D186" s="208" t="s">
        <v>180</v>
      </c>
      <c r="E186" s="219" t="s">
        <v>21</v>
      </c>
      <c r="F186" s="220" t="s">
        <v>1279</v>
      </c>
      <c r="G186" s="218"/>
      <c r="H186" s="221">
        <v>2.01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180</v>
      </c>
      <c r="AU186" s="227" t="s">
        <v>82</v>
      </c>
      <c r="AV186" s="14" t="s">
        <v>82</v>
      </c>
      <c r="AW186" s="14" t="s">
        <v>34</v>
      </c>
      <c r="AX186" s="14" t="s">
        <v>73</v>
      </c>
      <c r="AY186" s="227" t="s">
        <v>171</v>
      </c>
    </row>
    <row r="187" spans="2:51" s="15" customFormat="1" ht="11.25">
      <c r="B187" s="228"/>
      <c r="C187" s="229"/>
      <c r="D187" s="208" t="s">
        <v>180</v>
      </c>
      <c r="E187" s="230" t="s">
        <v>21</v>
      </c>
      <c r="F187" s="231" t="s">
        <v>182</v>
      </c>
      <c r="G187" s="229"/>
      <c r="H187" s="232">
        <v>2.01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180</v>
      </c>
      <c r="AU187" s="238" t="s">
        <v>82</v>
      </c>
      <c r="AV187" s="15" t="s">
        <v>178</v>
      </c>
      <c r="AW187" s="15" t="s">
        <v>34</v>
      </c>
      <c r="AX187" s="15" t="s">
        <v>80</v>
      </c>
      <c r="AY187" s="238" t="s">
        <v>171</v>
      </c>
    </row>
    <row r="188" spans="1:65" s="2" customFormat="1" ht="16.5" customHeight="1">
      <c r="A188" s="35"/>
      <c r="B188" s="36"/>
      <c r="C188" s="193" t="s">
        <v>8</v>
      </c>
      <c r="D188" s="193" t="s">
        <v>173</v>
      </c>
      <c r="E188" s="194" t="s">
        <v>1280</v>
      </c>
      <c r="F188" s="195" t="s">
        <v>1281</v>
      </c>
      <c r="G188" s="196" t="s">
        <v>187</v>
      </c>
      <c r="H188" s="197">
        <v>37.718</v>
      </c>
      <c r="I188" s="198"/>
      <c r="J188" s="199">
        <f>ROUND(I188*H188,2)</f>
        <v>0</v>
      </c>
      <c r="K188" s="195" t="s">
        <v>21</v>
      </c>
      <c r="L188" s="40"/>
      <c r="M188" s="200" t="s">
        <v>21</v>
      </c>
      <c r="N188" s="201" t="s">
        <v>44</v>
      </c>
      <c r="O188" s="65"/>
      <c r="P188" s="202">
        <f>O188*H188</f>
        <v>0</v>
      </c>
      <c r="Q188" s="202">
        <v>0.01838</v>
      </c>
      <c r="R188" s="202">
        <f>Q188*H188</f>
        <v>0.6932568400000001</v>
      </c>
      <c r="S188" s="202">
        <v>0</v>
      </c>
      <c r="T188" s="20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4" t="s">
        <v>178</v>
      </c>
      <c r="AT188" s="204" t="s">
        <v>173</v>
      </c>
      <c r="AU188" s="204" t="s">
        <v>82</v>
      </c>
      <c r="AY188" s="18" t="s">
        <v>171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18" t="s">
        <v>80</v>
      </c>
      <c r="BK188" s="205">
        <f>ROUND(I188*H188,2)</f>
        <v>0</v>
      </c>
      <c r="BL188" s="18" t="s">
        <v>178</v>
      </c>
      <c r="BM188" s="204" t="s">
        <v>1282</v>
      </c>
    </row>
    <row r="189" spans="2:51" s="13" customFormat="1" ht="11.25">
      <c r="B189" s="206"/>
      <c r="C189" s="207"/>
      <c r="D189" s="208" t="s">
        <v>180</v>
      </c>
      <c r="E189" s="209" t="s">
        <v>21</v>
      </c>
      <c r="F189" s="210" t="s">
        <v>1249</v>
      </c>
      <c r="G189" s="207"/>
      <c r="H189" s="209" t="s">
        <v>21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180</v>
      </c>
      <c r="AU189" s="216" t="s">
        <v>82</v>
      </c>
      <c r="AV189" s="13" t="s">
        <v>80</v>
      </c>
      <c r="AW189" s="13" t="s">
        <v>34</v>
      </c>
      <c r="AX189" s="13" t="s">
        <v>73</v>
      </c>
      <c r="AY189" s="216" t="s">
        <v>171</v>
      </c>
    </row>
    <row r="190" spans="2:51" s="13" customFormat="1" ht="11.25">
      <c r="B190" s="206"/>
      <c r="C190" s="207"/>
      <c r="D190" s="208" t="s">
        <v>180</v>
      </c>
      <c r="E190" s="209" t="s">
        <v>21</v>
      </c>
      <c r="F190" s="210" t="s">
        <v>1283</v>
      </c>
      <c r="G190" s="207"/>
      <c r="H190" s="209" t="s">
        <v>21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180</v>
      </c>
      <c r="AU190" s="216" t="s">
        <v>82</v>
      </c>
      <c r="AV190" s="13" t="s">
        <v>80</v>
      </c>
      <c r="AW190" s="13" t="s">
        <v>34</v>
      </c>
      <c r="AX190" s="13" t="s">
        <v>73</v>
      </c>
      <c r="AY190" s="216" t="s">
        <v>171</v>
      </c>
    </row>
    <row r="191" spans="2:51" s="14" customFormat="1" ht="11.25">
      <c r="B191" s="217"/>
      <c r="C191" s="218"/>
      <c r="D191" s="208" t="s">
        <v>180</v>
      </c>
      <c r="E191" s="219" t="s">
        <v>21</v>
      </c>
      <c r="F191" s="220" t="s">
        <v>1284</v>
      </c>
      <c r="G191" s="218"/>
      <c r="H191" s="221">
        <v>2.373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180</v>
      </c>
      <c r="AU191" s="227" t="s">
        <v>82</v>
      </c>
      <c r="AV191" s="14" t="s">
        <v>82</v>
      </c>
      <c r="AW191" s="14" t="s">
        <v>34</v>
      </c>
      <c r="AX191" s="14" t="s">
        <v>73</v>
      </c>
      <c r="AY191" s="227" t="s">
        <v>171</v>
      </c>
    </row>
    <row r="192" spans="2:51" s="13" customFormat="1" ht="11.25">
      <c r="B192" s="206"/>
      <c r="C192" s="207"/>
      <c r="D192" s="208" t="s">
        <v>180</v>
      </c>
      <c r="E192" s="209" t="s">
        <v>21</v>
      </c>
      <c r="F192" s="210" t="s">
        <v>1285</v>
      </c>
      <c r="G192" s="207"/>
      <c r="H192" s="209" t="s">
        <v>21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180</v>
      </c>
      <c r="AU192" s="216" t="s">
        <v>82</v>
      </c>
      <c r="AV192" s="13" t="s">
        <v>80</v>
      </c>
      <c r="AW192" s="13" t="s">
        <v>34</v>
      </c>
      <c r="AX192" s="13" t="s">
        <v>73</v>
      </c>
      <c r="AY192" s="216" t="s">
        <v>171</v>
      </c>
    </row>
    <row r="193" spans="2:51" s="14" customFormat="1" ht="11.25">
      <c r="B193" s="217"/>
      <c r="C193" s="218"/>
      <c r="D193" s="208" t="s">
        <v>180</v>
      </c>
      <c r="E193" s="219" t="s">
        <v>21</v>
      </c>
      <c r="F193" s="220" t="s">
        <v>1286</v>
      </c>
      <c r="G193" s="218"/>
      <c r="H193" s="221">
        <v>0.2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180</v>
      </c>
      <c r="AU193" s="227" t="s">
        <v>82</v>
      </c>
      <c r="AV193" s="14" t="s">
        <v>82</v>
      </c>
      <c r="AW193" s="14" t="s">
        <v>34</v>
      </c>
      <c r="AX193" s="14" t="s">
        <v>73</v>
      </c>
      <c r="AY193" s="227" t="s">
        <v>171</v>
      </c>
    </row>
    <row r="194" spans="2:51" s="13" customFormat="1" ht="11.25">
      <c r="B194" s="206"/>
      <c r="C194" s="207"/>
      <c r="D194" s="208" t="s">
        <v>180</v>
      </c>
      <c r="E194" s="209" t="s">
        <v>21</v>
      </c>
      <c r="F194" s="210" t="s">
        <v>1287</v>
      </c>
      <c r="G194" s="207"/>
      <c r="H194" s="209" t="s">
        <v>21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180</v>
      </c>
      <c r="AU194" s="216" t="s">
        <v>82</v>
      </c>
      <c r="AV194" s="13" t="s">
        <v>80</v>
      </c>
      <c r="AW194" s="13" t="s">
        <v>34</v>
      </c>
      <c r="AX194" s="13" t="s">
        <v>73</v>
      </c>
      <c r="AY194" s="216" t="s">
        <v>171</v>
      </c>
    </row>
    <row r="195" spans="2:51" s="14" customFormat="1" ht="11.25">
      <c r="B195" s="217"/>
      <c r="C195" s="218"/>
      <c r="D195" s="208" t="s">
        <v>180</v>
      </c>
      <c r="E195" s="219" t="s">
        <v>21</v>
      </c>
      <c r="F195" s="220" t="s">
        <v>1288</v>
      </c>
      <c r="G195" s="218"/>
      <c r="H195" s="221">
        <v>6.976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180</v>
      </c>
      <c r="AU195" s="227" t="s">
        <v>82</v>
      </c>
      <c r="AV195" s="14" t="s">
        <v>82</v>
      </c>
      <c r="AW195" s="14" t="s">
        <v>34</v>
      </c>
      <c r="AX195" s="14" t="s">
        <v>73</v>
      </c>
      <c r="AY195" s="227" t="s">
        <v>171</v>
      </c>
    </row>
    <row r="196" spans="2:51" s="14" customFormat="1" ht="11.25">
      <c r="B196" s="217"/>
      <c r="C196" s="218"/>
      <c r="D196" s="208" t="s">
        <v>180</v>
      </c>
      <c r="E196" s="219" t="s">
        <v>21</v>
      </c>
      <c r="F196" s="220" t="s">
        <v>1289</v>
      </c>
      <c r="G196" s="218"/>
      <c r="H196" s="221">
        <v>-3.546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180</v>
      </c>
      <c r="AU196" s="227" t="s">
        <v>82</v>
      </c>
      <c r="AV196" s="14" t="s">
        <v>82</v>
      </c>
      <c r="AW196" s="14" t="s">
        <v>34</v>
      </c>
      <c r="AX196" s="14" t="s">
        <v>73</v>
      </c>
      <c r="AY196" s="227" t="s">
        <v>171</v>
      </c>
    </row>
    <row r="197" spans="2:51" s="13" customFormat="1" ht="11.25">
      <c r="B197" s="206"/>
      <c r="C197" s="207"/>
      <c r="D197" s="208" t="s">
        <v>180</v>
      </c>
      <c r="E197" s="209" t="s">
        <v>21</v>
      </c>
      <c r="F197" s="210" t="s">
        <v>1224</v>
      </c>
      <c r="G197" s="207"/>
      <c r="H197" s="209" t="s">
        <v>21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180</v>
      </c>
      <c r="AU197" s="216" t="s">
        <v>82</v>
      </c>
      <c r="AV197" s="13" t="s">
        <v>80</v>
      </c>
      <c r="AW197" s="13" t="s">
        <v>34</v>
      </c>
      <c r="AX197" s="13" t="s">
        <v>73</v>
      </c>
      <c r="AY197" s="216" t="s">
        <v>171</v>
      </c>
    </row>
    <row r="198" spans="2:51" s="14" customFormat="1" ht="11.25">
      <c r="B198" s="217"/>
      <c r="C198" s="218"/>
      <c r="D198" s="208" t="s">
        <v>180</v>
      </c>
      <c r="E198" s="219" t="s">
        <v>21</v>
      </c>
      <c r="F198" s="220" t="s">
        <v>1290</v>
      </c>
      <c r="G198" s="218"/>
      <c r="H198" s="221">
        <v>5.48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180</v>
      </c>
      <c r="AU198" s="227" t="s">
        <v>82</v>
      </c>
      <c r="AV198" s="14" t="s">
        <v>82</v>
      </c>
      <c r="AW198" s="14" t="s">
        <v>34</v>
      </c>
      <c r="AX198" s="14" t="s">
        <v>73</v>
      </c>
      <c r="AY198" s="227" t="s">
        <v>171</v>
      </c>
    </row>
    <row r="199" spans="2:51" s="14" customFormat="1" ht="11.25">
      <c r="B199" s="217"/>
      <c r="C199" s="218"/>
      <c r="D199" s="208" t="s">
        <v>180</v>
      </c>
      <c r="E199" s="219" t="s">
        <v>21</v>
      </c>
      <c r="F199" s="220" t="s">
        <v>1291</v>
      </c>
      <c r="G199" s="218"/>
      <c r="H199" s="221">
        <v>6.72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180</v>
      </c>
      <c r="AU199" s="227" t="s">
        <v>82</v>
      </c>
      <c r="AV199" s="14" t="s">
        <v>82</v>
      </c>
      <c r="AW199" s="14" t="s">
        <v>34</v>
      </c>
      <c r="AX199" s="14" t="s">
        <v>73</v>
      </c>
      <c r="AY199" s="227" t="s">
        <v>171</v>
      </c>
    </row>
    <row r="200" spans="2:51" s="13" customFormat="1" ht="11.25">
      <c r="B200" s="206"/>
      <c r="C200" s="207"/>
      <c r="D200" s="208" t="s">
        <v>180</v>
      </c>
      <c r="E200" s="209" t="s">
        <v>21</v>
      </c>
      <c r="F200" s="210" t="s">
        <v>1292</v>
      </c>
      <c r="G200" s="207"/>
      <c r="H200" s="209" t="s">
        <v>21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180</v>
      </c>
      <c r="AU200" s="216" t="s">
        <v>82</v>
      </c>
      <c r="AV200" s="13" t="s">
        <v>80</v>
      </c>
      <c r="AW200" s="13" t="s">
        <v>34</v>
      </c>
      <c r="AX200" s="13" t="s">
        <v>73</v>
      </c>
      <c r="AY200" s="216" t="s">
        <v>171</v>
      </c>
    </row>
    <row r="201" spans="2:51" s="13" customFormat="1" ht="11.25">
      <c r="B201" s="206"/>
      <c r="C201" s="207"/>
      <c r="D201" s="208" t="s">
        <v>180</v>
      </c>
      <c r="E201" s="209" t="s">
        <v>21</v>
      </c>
      <c r="F201" s="210" t="s">
        <v>1293</v>
      </c>
      <c r="G201" s="207"/>
      <c r="H201" s="209" t="s">
        <v>21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180</v>
      </c>
      <c r="AU201" s="216" t="s">
        <v>82</v>
      </c>
      <c r="AV201" s="13" t="s">
        <v>80</v>
      </c>
      <c r="AW201" s="13" t="s">
        <v>34</v>
      </c>
      <c r="AX201" s="13" t="s">
        <v>73</v>
      </c>
      <c r="AY201" s="216" t="s">
        <v>171</v>
      </c>
    </row>
    <row r="202" spans="2:51" s="14" customFormat="1" ht="11.25">
      <c r="B202" s="217"/>
      <c r="C202" s="218"/>
      <c r="D202" s="208" t="s">
        <v>180</v>
      </c>
      <c r="E202" s="219" t="s">
        <v>21</v>
      </c>
      <c r="F202" s="220" t="s">
        <v>1294</v>
      </c>
      <c r="G202" s="218"/>
      <c r="H202" s="221">
        <v>0.825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180</v>
      </c>
      <c r="AU202" s="227" t="s">
        <v>82</v>
      </c>
      <c r="AV202" s="14" t="s">
        <v>82</v>
      </c>
      <c r="AW202" s="14" t="s">
        <v>34</v>
      </c>
      <c r="AX202" s="14" t="s">
        <v>73</v>
      </c>
      <c r="AY202" s="227" t="s">
        <v>171</v>
      </c>
    </row>
    <row r="203" spans="2:51" s="13" customFormat="1" ht="11.25">
      <c r="B203" s="206"/>
      <c r="C203" s="207"/>
      <c r="D203" s="208" t="s">
        <v>180</v>
      </c>
      <c r="E203" s="209" t="s">
        <v>21</v>
      </c>
      <c r="F203" s="210" t="s">
        <v>1295</v>
      </c>
      <c r="G203" s="207"/>
      <c r="H203" s="209" t="s">
        <v>21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180</v>
      </c>
      <c r="AU203" s="216" t="s">
        <v>82</v>
      </c>
      <c r="AV203" s="13" t="s">
        <v>80</v>
      </c>
      <c r="AW203" s="13" t="s">
        <v>34</v>
      </c>
      <c r="AX203" s="13" t="s">
        <v>73</v>
      </c>
      <c r="AY203" s="216" t="s">
        <v>171</v>
      </c>
    </row>
    <row r="204" spans="2:51" s="13" customFormat="1" ht="11.25">
      <c r="B204" s="206"/>
      <c r="C204" s="207"/>
      <c r="D204" s="208" t="s">
        <v>180</v>
      </c>
      <c r="E204" s="209" t="s">
        <v>21</v>
      </c>
      <c r="F204" s="210" t="s">
        <v>1249</v>
      </c>
      <c r="G204" s="207"/>
      <c r="H204" s="209" t="s">
        <v>21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180</v>
      </c>
      <c r="AU204" s="216" t="s">
        <v>82</v>
      </c>
      <c r="AV204" s="13" t="s">
        <v>80</v>
      </c>
      <c r="AW204" s="13" t="s">
        <v>34</v>
      </c>
      <c r="AX204" s="13" t="s">
        <v>73</v>
      </c>
      <c r="AY204" s="216" t="s">
        <v>171</v>
      </c>
    </row>
    <row r="205" spans="2:51" s="14" customFormat="1" ht="11.25">
      <c r="B205" s="217"/>
      <c r="C205" s="218"/>
      <c r="D205" s="208" t="s">
        <v>180</v>
      </c>
      <c r="E205" s="219" t="s">
        <v>21</v>
      </c>
      <c r="F205" s="220" t="s">
        <v>1296</v>
      </c>
      <c r="G205" s="218"/>
      <c r="H205" s="221">
        <v>6.85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180</v>
      </c>
      <c r="AU205" s="227" t="s">
        <v>82</v>
      </c>
      <c r="AV205" s="14" t="s">
        <v>82</v>
      </c>
      <c r="AW205" s="14" t="s">
        <v>34</v>
      </c>
      <c r="AX205" s="14" t="s">
        <v>73</v>
      </c>
      <c r="AY205" s="227" t="s">
        <v>171</v>
      </c>
    </row>
    <row r="206" spans="2:51" s="14" customFormat="1" ht="11.25">
      <c r="B206" s="217"/>
      <c r="C206" s="218"/>
      <c r="D206" s="208" t="s">
        <v>180</v>
      </c>
      <c r="E206" s="219" t="s">
        <v>21</v>
      </c>
      <c r="F206" s="220" t="s">
        <v>1297</v>
      </c>
      <c r="G206" s="218"/>
      <c r="H206" s="221">
        <v>6.8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180</v>
      </c>
      <c r="AU206" s="227" t="s">
        <v>82</v>
      </c>
      <c r="AV206" s="14" t="s">
        <v>82</v>
      </c>
      <c r="AW206" s="14" t="s">
        <v>34</v>
      </c>
      <c r="AX206" s="14" t="s">
        <v>73</v>
      </c>
      <c r="AY206" s="227" t="s">
        <v>171</v>
      </c>
    </row>
    <row r="207" spans="2:51" s="13" customFormat="1" ht="11.25">
      <c r="B207" s="206"/>
      <c r="C207" s="207"/>
      <c r="D207" s="208" t="s">
        <v>180</v>
      </c>
      <c r="E207" s="209" t="s">
        <v>21</v>
      </c>
      <c r="F207" s="210" t="s">
        <v>218</v>
      </c>
      <c r="G207" s="207"/>
      <c r="H207" s="209" t="s">
        <v>21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180</v>
      </c>
      <c r="AU207" s="216" t="s">
        <v>82</v>
      </c>
      <c r="AV207" s="13" t="s">
        <v>80</v>
      </c>
      <c r="AW207" s="13" t="s">
        <v>34</v>
      </c>
      <c r="AX207" s="13" t="s">
        <v>73</v>
      </c>
      <c r="AY207" s="216" t="s">
        <v>171</v>
      </c>
    </row>
    <row r="208" spans="2:51" s="14" customFormat="1" ht="11.25">
      <c r="B208" s="217"/>
      <c r="C208" s="218"/>
      <c r="D208" s="208" t="s">
        <v>180</v>
      </c>
      <c r="E208" s="219" t="s">
        <v>21</v>
      </c>
      <c r="F208" s="220" t="s">
        <v>1298</v>
      </c>
      <c r="G208" s="218"/>
      <c r="H208" s="221">
        <v>4.59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180</v>
      </c>
      <c r="AU208" s="227" t="s">
        <v>82</v>
      </c>
      <c r="AV208" s="14" t="s">
        <v>82</v>
      </c>
      <c r="AW208" s="14" t="s">
        <v>34</v>
      </c>
      <c r="AX208" s="14" t="s">
        <v>73</v>
      </c>
      <c r="AY208" s="227" t="s">
        <v>171</v>
      </c>
    </row>
    <row r="209" spans="2:51" s="14" customFormat="1" ht="11.25">
      <c r="B209" s="217"/>
      <c r="C209" s="218"/>
      <c r="D209" s="208" t="s">
        <v>180</v>
      </c>
      <c r="E209" s="219" t="s">
        <v>21</v>
      </c>
      <c r="F209" s="220" t="s">
        <v>1299</v>
      </c>
      <c r="G209" s="218"/>
      <c r="H209" s="221">
        <v>3.64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180</v>
      </c>
      <c r="AU209" s="227" t="s">
        <v>82</v>
      </c>
      <c r="AV209" s="14" t="s">
        <v>82</v>
      </c>
      <c r="AW209" s="14" t="s">
        <v>34</v>
      </c>
      <c r="AX209" s="14" t="s">
        <v>73</v>
      </c>
      <c r="AY209" s="227" t="s">
        <v>171</v>
      </c>
    </row>
    <row r="210" spans="2:51" s="14" customFormat="1" ht="11.25">
      <c r="B210" s="217"/>
      <c r="C210" s="218"/>
      <c r="D210" s="208" t="s">
        <v>180</v>
      </c>
      <c r="E210" s="219" t="s">
        <v>21</v>
      </c>
      <c r="F210" s="220" t="s">
        <v>1300</v>
      </c>
      <c r="G210" s="218"/>
      <c r="H210" s="221">
        <v>0.461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180</v>
      </c>
      <c r="AU210" s="227" t="s">
        <v>82</v>
      </c>
      <c r="AV210" s="14" t="s">
        <v>82</v>
      </c>
      <c r="AW210" s="14" t="s">
        <v>34</v>
      </c>
      <c r="AX210" s="14" t="s">
        <v>73</v>
      </c>
      <c r="AY210" s="227" t="s">
        <v>171</v>
      </c>
    </row>
    <row r="211" spans="2:51" s="13" customFormat="1" ht="11.25">
      <c r="B211" s="206"/>
      <c r="C211" s="207"/>
      <c r="D211" s="208" t="s">
        <v>180</v>
      </c>
      <c r="E211" s="209" t="s">
        <v>21</v>
      </c>
      <c r="F211" s="210" t="s">
        <v>190</v>
      </c>
      <c r="G211" s="207"/>
      <c r="H211" s="209" t="s">
        <v>21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180</v>
      </c>
      <c r="AU211" s="216" t="s">
        <v>82</v>
      </c>
      <c r="AV211" s="13" t="s">
        <v>80</v>
      </c>
      <c r="AW211" s="13" t="s">
        <v>34</v>
      </c>
      <c r="AX211" s="13" t="s">
        <v>73</v>
      </c>
      <c r="AY211" s="216" t="s">
        <v>171</v>
      </c>
    </row>
    <row r="212" spans="2:51" s="14" customFormat="1" ht="11.25">
      <c r="B212" s="217"/>
      <c r="C212" s="218"/>
      <c r="D212" s="208" t="s">
        <v>180</v>
      </c>
      <c r="E212" s="219" t="s">
        <v>21</v>
      </c>
      <c r="F212" s="220" t="s">
        <v>191</v>
      </c>
      <c r="G212" s="218"/>
      <c r="H212" s="221">
        <v>0.851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180</v>
      </c>
      <c r="AU212" s="227" t="s">
        <v>82</v>
      </c>
      <c r="AV212" s="14" t="s">
        <v>82</v>
      </c>
      <c r="AW212" s="14" t="s">
        <v>34</v>
      </c>
      <c r="AX212" s="14" t="s">
        <v>73</v>
      </c>
      <c r="AY212" s="227" t="s">
        <v>171</v>
      </c>
    </row>
    <row r="213" spans="2:51" s="14" customFormat="1" ht="11.25">
      <c r="B213" s="217"/>
      <c r="C213" s="218"/>
      <c r="D213" s="208" t="s">
        <v>180</v>
      </c>
      <c r="E213" s="219" t="s">
        <v>21</v>
      </c>
      <c r="F213" s="220" t="s">
        <v>192</v>
      </c>
      <c r="G213" s="218"/>
      <c r="H213" s="221">
        <v>1.775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180</v>
      </c>
      <c r="AU213" s="227" t="s">
        <v>82</v>
      </c>
      <c r="AV213" s="14" t="s">
        <v>82</v>
      </c>
      <c r="AW213" s="14" t="s">
        <v>34</v>
      </c>
      <c r="AX213" s="14" t="s">
        <v>73</v>
      </c>
      <c r="AY213" s="227" t="s">
        <v>171</v>
      </c>
    </row>
    <row r="214" spans="2:51" s="13" customFormat="1" ht="11.25">
      <c r="B214" s="206"/>
      <c r="C214" s="207"/>
      <c r="D214" s="208" t="s">
        <v>180</v>
      </c>
      <c r="E214" s="209" t="s">
        <v>21</v>
      </c>
      <c r="F214" s="210" t="s">
        <v>1301</v>
      </c>
      <c r="G214" s="207"/>
      <c r="H214" s="209" t="s">
        <v>21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180</v>
      </c>
      <c r="AU214" s="216" t="s">
        <v>82</v>
      </c>
      <c r="AV214" s="13" t="s">
        <v>80</v>
      </c>
      <c r="AW214" s="13" t="s">
        <v>34</v>
      </c>
      <c r="AX214" s="13" t="s">
        <v>73</v>
      </c>
      <c r="AY214" s="216" t="s">
        <v>171</v>
      </c>
    </row>
    <row r="215" spans="2:51" s="14" customFormat="1" ht="11.25">
      <c r="B215" s="217"/>
      <c r="C215" s="218"/>
      <c r="D215" s="208" t="s">
        <v>180</v>
      </c>
      <c r="E215" s="219" t="s">
        <v>21</v>
      </c>
      <c r="F215" s="220" t="s">
        <v>1302</v>
      </c>
      <c r="G215" s="218"/>
      <c r="H215" s="221">
        <v>-7.7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180</v>
      </c>
      <c r="AU215" s="227" t="s">
        <v>82</v>
      </c>
      <c r="AV215" s="14" t="s">
        <v>82</v>
      </c>
      <c r="AW215" s="14" t="s">
        <v>34</v>
      </c>
      <c r="AX215" s="14" t="s">
        <v>73</v>
      </c>
      <c r="AY215" s="227" t="s">
        <v>171</v>
      </c>
    </row>
    <row r="216" spans="2:51" s="13" customFormat="1" ht="11.25">
      <c r="B216" s="206"/>
      <c r="C216" s="207"/>
      <c r="D216" s="208" t="s">
        <v>180</v>
      </c>
      <c r="E216" s="209" t="s">
        <v>21</v>
      </c>
      <c r="F216" s="210" t="s">
        <v>193</v>
      </c>
      <c r="G216" s="207"/>
      <c r="H216" s="209" t="s">
        <v>21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180</v>
      </c>
      <c r="AU216" s="216" t="s">
        <v>82</v>
      </c>
      <c r="AV216" s="13" t="s">
        <v>80</v>
      </c>
      <c r="AW216" s="13" t="s">
        <v>34</v>
      </c>
      <c r="AX216" s="13" t="s">
        <v>73</v>
      </c>
      <c r="AY216" s="216" t="s">
        <v>171</v>
      </c>
    </row>
    <row r="217" spans="2:51" s="14" customFormat="1" ht="11.25">
      <c r="B217" s="217"/>
      <c r="C217" s="218"/>
      <c r="D217" s="208" t="s">
        <v>180</v>
      </c>
      <c r="E217" s="219" t="s">
        <v>21</v>
      </c>
      <c r="F217" s="220" t="s">
        <v>1303</v>
      </c>
      <c r="G217" s="218"/>
      <c r="H217" s="221">
        <v>0.203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180</v>
      </c>
      <c r="AU217" s="227" t="s">
        <v>82</v>
      </c>
      <c r="AV217" s="14" t="s">
        <v>82</v>
      </c>
      <c r="AW217" s="14" t="s">
        <v>34</v>
      </c>
      <c r="AX217" s="14" t="s">
        <v>73</v>
      </c>
      <c r="AY217" s="227" t="s">
        <v>171</v>
      </c>
    </row>
    <row r="218" spans="2:51" s="13" customFormat="1" ht="11.25">
      <c r="B218" s="206"/>
      <c r="C218" s="207"/>
      <c r="D218" s="208" t="s">
        <v>180</v>
      </c>
      <c r="E218" s="209" t="s">
        <v>21</v>
      </c>
      <c r="F218" s="210" t="s">
        <v>1304</v>
      </c>
      <c r="G218" s="207"/>
      <c r="H218" s="209" t="s">
        <v>21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180</v>
      </c>
      <c r="AU218" s="216" t="s">
        <v>82</v>
      </c>
      <c r="AV218" s="13" t="s">
        <v>80</v>
      </c>
      <c r="AW218" s="13" t="s">
        <v>34</v>
      </c>
      <c r="AX218" s="13" t="s">
        <v>73</v>
      </c>
      <c r="AY218" s="216" t="s">
        <v>171</v>
      </c>
    </row>
    <row r="219" spans="2:51" s="13" customFormat="1" ht="11.25">
      <c r="B219" s="206"/>
      <c r="C219" s="207"/>
      <c r="D219" s="208" t="s">
        <v>180</v>
      </c>
      <c r="E219" s="209" t="s">
        <v>21</v>
      </c>
      <c r="F219" s="210" t="s">
        <v>1305</v>
      </c>
      <c r="G219" s="207"/>
      <c r="H219" s="209" t="s">
        <v>21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180</v>
      </c>
      <c r="AU219" s="216" t="s">
        <v>82</v>
      </c>
      <c r="AV219" s="13" t="s">
        <v>80</v>
      </c>
      <c r="AW219" s="13" t="s">
        <v>34</v>
      </c>
      <c r="AX219" s="13" t="s">
        <v>73</v>
      </c>
      <c r="AY219" s="216" t="s">
        <v>171</v>
      </c>
    </row>
    <row r="220" spans="2:51" s="14" customFormat="1" ht="11.25">
      <c r="B220" s="217"/>
      <c r="C220" s="218"/>
      <c r="D220" s="208" t="s">
        <v>180</v>
      </c>
      <c r="E220" s="219" t="s">
        <v>21</v>
      </c>
      <c r="F220" s="220" t="s">
        <v>1306</v>
      </c>
      <c r="G220" s="218"/>
      <c r="H220" s="221">
        <v>1.22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180</v>
      </c>
      <c r="AU220" s="227" t="s">
        <v>82</v>
      </c>
      <c r="AV220" s="14" t="s">
        <v>82</v>
      </c>
      <c r="AW220" s="14" t="s">
        <v>34</v>
      </c>
      <c r="AX220" s="14" t="s">
        <v>73</v>
      </c>
      <c r="AY220" s="227" t="s">
        <v>171</v>
      </c>
    </row>
    <row r="221" spans="2:51" s="15" customFormat="1" ht="11.25">
      <c r="B221" s="228"/>
      <c r="C221" s="229"/>
      <c r="D221" s="208" t="s">
        <v>180</v>
      </c>
      <c r="E221" s="230" t="s">
        <v>21</v>
      </c>
      <c r="F221" s="231" t="s">
        <v>182</v>
      </c>
      <c r="G221" s="229"/>
      <c r="H221" s="232">
        <v>37.718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180</v>
      </c>
      <c r="AU221" s="238" t="s">
        <v>82</v>
      </c>
      <c r="AV221" s="15" t="s">
        <v>178</v>
      </c>
      <c r="AW221" s="15" t="s">
        <v>34</v>
      </c>
      <c r="AX221" s="15" t="s">
        <v>80</v>
      </c>
      <c r="AY221" s="238" t="s">
        <v>171</v>
      </c>
    </row>
    <row r="222" spans="1:65" s="2" customFormat="1" ht="21.75" customHeight="1">
      <c r="A222" s="35"/>
      <c r="B222" s="36"/>
      <c r="C222" s="193" t="s">
        <v>263</v>
      </c>
      <c r="D222" s="193" t="s">
        <v>173</v>
      </c>
      <c r="E222" s="194" t="s">
        <v>1307</v>
      </c>
      <c r="F222" s="195" t="s">
        <v>1308</v>
      </c>
      <c r="G222" s="196" t="s">
        <v>187</v>
      </c>
      <c r="H222" s="197">
        <v>51.065</v>
      </c>
      <c r="I222" s="198"/>
      <c r="J222" s="199">
        <f>ROUND(I222*H222,2)</f>
        <v>0</v>
      </c>
      <c r="K222" s="195" t="s">
        <v>177</v>
      </c>
      <c r="L222" s="40"/>
      <c r="M222" s="200" t="s">
        <v>21</v>
      </c>
      <c r="N222" s="201" t="s">
        <v>44</v>
      </c>
      <c r="O222" s="65"/>
      <c r="P222" s="202">
        <f>O222*H222</f>
        <v>0</v>
      </c>
      <c r="Q222" s="202">
        <v>0.00268</v>
      </c>
      <c r="R222" s="202">
        <f>Q222*H222</f>
        <v>0.1368542</v>
      </c>
      <c r="S222" s="202">
        <v>0</v>
      </c>
      <c r="T222" s="20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4" t="s">
        <v>178</v>
      </c>
      <c r="AT222" s="204" t="s">
        <v>173</v>
      </c>
      <c r="AU222" s="204" t="s">
        <v>82</v>
      </c>
      <c r="AY222" s="18" t="s">
        <v>171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18" t="s">
        <v>80</v>
      </c>
      <c r="BK222" s="205">
        <f>ROUND(I222*H222,2)</f>
        <v>0</v>
      </c>
      <c r="BL222" s="18" t="s">
        <v>178</v>
      </c>
      <c r="BM222" s="204" t="s">
        <v>1309</v>
      </c>
    </row>
    <row r="223" spans="2:51" s="13" customFormat="1" ht="11.25">
      <c r="B223" s="206"/>
      <c r="C223" s="207"/>
      <c r="D223" s="208" t="s">
        <v>180</v>
      </c>
      <c r="E223" s="209" t="s">
        <v>21</v>
      </c>
      <c r="F223" s="210" t="s">
        <v>1310</v>
      </c>
      <c r="G223" s="207"/>
      <c r="H223" s="209" t="s">
        <v>21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180</v>
      </c>
      <c r="AU223" s="216" t="s">
        <v>82</v>
      </c>
      <c r="AV223" s="13" t="s">
        <v>80</v>
      </c>
      <c r="AW223" s="13" t="s">
        <v>34</v>
      </c>
      <c r="AX223" s="13" t="s">
        <v>73</v>
      </c>
      <c r="AY223" s="216" t="s">
        <v>171</v>
      </c>
    </row>
    <row r="224" spans="2:51" s="14" customFormat="1" ht="11.25">
      <c r="B224" s="217"/>
      <c r="C224" s="218"/>
      <c r="D224" s="208" t="s">
        <v>180</v>
      </c>
      <c r="E224" s="219" t="s">
        <v>21</v>
      </c>
      <c r="F224" s="220" t="s">
        <v>1189</v>
      </c>
      <c r="G224" s="218"/>
      <c r="H224" s="221">
        <v>8.55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180</v>
      </c>
      <c r="AU224" s="227" t="s">
        <v>82</v>
      </c>
      <c r="AV224" s="14" t="s">
        <v>82</v>
      </c>
      <c r="AW224" s="14" t="s">
        <v>34</v>
      </c>
      <c r="AX224" s="14" t="s">
        <v>73</v>
      </c>
      <c r="AY224" s="227" t="s">
        <v>171</v>
      </c>
    </row>
    <row r="225" spans="2:51" s="13" customFormat="1" ht="11.25">
      <c r="B225" s="206"/>
      <c r="C225" s="207"/>
      <c r="D225" s="208" t="s">
        <v>180</v>
      </c>
      <c r="E225" s="209" t="s">
        <v>21</v>
      </c>
      <c r="F225" s="210" t="s">
        <v>1311</v>
      </c>
      <c r="G225" s="207"/>
      <c r="H225" s="209" t="s">
        <v>21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180</v>
      </c>
      <c r="AU225" s="216" t="s">
        <v>82</v>
      </c>
      <c r="AV225" s="13" t="s">
        <v>80</v>
      </c>
      <c r="AW225" s="13" t="s">
        <v>34</v>
      </c>
      <c r="AX225" s="13" t="s">
        <v>73</v>
      </c>
      <c r="AY225" s="216" t="s">
        <v>171</v>
      </c>
    </row>
    <row r="226" spans="2:51" s="14" customFormat="1" ht="11.25">
      <c r="B226" s="217"/>
      <c r="C226" s="218"/>
      <c r="D226" s="208" t="s">
        <v>180</v>
      </c>
      <c r="E226" s="219" t="s">
        <v>21</v>
      </c>
      <c r="F226" s="220" t="s">
        <v>1312</v>
      </c>
      <c r="G226" s="218"/>
      <c r="H226" s="221">
        <v>42.515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180</v>
      </c>
      <c r="AU226" s="227" t="s">
        <v>82</v>
      </c>
      <c r="AV226" s="14" t="s">
        <v>82</v>
      </c>
      <c r="AW226" s="14" t="s">
        <v>34</v>
      </c>
      <c r="AX226" s="14" t="s">
        <v>73</v>
      </c>
      <c r="AY226" s="227" t="s">
        <v>171</v>
      </c>
    </row>
    <row r="227" spans="2:51" s="15" customFormat="1" ht="11.25">
      <c r="B227" s="228"/>
      <c r="C227" s="229"/>
      <c r="D227" s="208" t="s">
        <v>180</v>
      </c>
      <c r="E227" s="230" t="s">
        <v>21</v>
      </c>
      <c r="F227" s="231" t="s">
        <v>182</v>
      </c>
      <c r="G227" s="229"/>
      <c r="H227" s="232">
        <v>51.065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180</v>
      </c>
      <c r="AU227" s="238" t="s">
        <v>82</v>
      </c>
      <c r="AV227" s="15" t="s">
        <v>178</v>
      </c>
      <c r="AW227" s="15" t="s">
        <v>34</v>
      </c>
      <c r="AX227" s="15" t="s">
        <v>80</v>
      </c>
      <c r="AY227" s="238" t="s">
        <v>171</v>
      </c>
    </row>
    <row r="228" spans="1:65" s="2" customFormat="1" ht="21.75" customHeight="1">
      <c r="A228" s="35"/>
      <c r="B228" s="36"/>
      <c r="C228" s="193" t="s">
        <v>280</v>
      </c>
      <c r="D228" s="193" t="s">
        <v>173</v>
      </c>
      <c r="E228" s="194" t="s">
        <v>1313</v>
      </c>
      <c r="F228" s="195" t="s">
        <v>1314</v>
      </c>
      <c r="G228" s="196" t="s">
        <v>187</v>
      </c>
      <c r="H228" s="197">
        <v>2.305</v>
      </c>
      <c r="I228" s="198"/>
      <c r="J228" s="199">
        <f>ROUND(I228*H228,2)</f>
        <v>0</v>
      </c>
      <c r="K228" s="195" t="s">
        <v>177</v>
      </c>
      <c r="L228" s="40"/>
      <c r="M228" s="200" t="s">
        <v>21</v>
      </c>
      <c r="N228" s="201" t="s">
        <v>44</v>
      </c>
      <c r="O228" s="65"/>
      <c r="P228" s="202">
        <f>O228*H228</f>
        <v>0</v>
      </c>
      <c r="Q228" s="202">
        <v>0.00085</v>
      </c>
      <c r="R228" s="202">
        <f>Q228*H228</f>
        <v>0.00195925</v>
      </c>
      <c r="S228" s="202">
        <v>0</v>
      </c>
      <c r="T228" s="20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4" t="s">
        <v>178</v>
      </c>
      <c r="AT228" s="204" t="s">
        <v>173</v>
      </c>
      <c r="AU228" s="204" t="s">
        <v>82</v>
      </c>
      <c r="AY228" s="18" t="s">
        <v>171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8" t="s">
        <v>80</v>
      </c>
      <c r="BK228" s="205">
        <f>ROUND(I228*H228,2)</f>
        <v>0</v>
      </c>
      <c r="BL228" s="18" t="s">
        <v>178</v>
      </c>
      <c r="BM228" s="204" t="s">
        <v>1315</v>
      </c>
    </row>
    <row r="229" spans="2:51" s="14" customFormat="1" ht="11.25">
      <c r="B229" s="217"/>
      <c r="C229" s="218"/>
      <c r="D229" s="208" t="s">
        <v>180</v>
      </c>
      <c r="E229" s="219" t="s">
        <v>21</v>
      </c>
      <c r="F229" s="220" t="s">
        <v>1316</v>
      </c>
      <c r="G229" s="218"/>
      <c r="H229" s="221">
        <v>0.914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180</v>
      </c>
      <c r="AU229" s="227" t="s">
        <v>82</v>
      </c>
      <c r="AV229" s="14" t="s">
        <v>82</v>
      </c>
      <c r="AW229" s="14" t="s">
        <v>34</v>
      </c>
      <c r="AX229" s="14" t="s">
        <v>73</v>
      </c>
      <c r="AY229" s="227" t="s">
        <v>171</v>
      </c>
    </row>
    <row r="230" spans="2:51" s="14" customFormat="1" ht="11.25">
      <c r="B230" s="217"/>
      <c r="C230" s="218"/>
      <c r="D230" s="208" t="s">
        <v>180</v>
      </c>
      <c r="E230" s="219" t="s">
        <v>21</v>
      </c>
      <c r="F230" s="220" t="s">
        <v>1317</v>
      </c>
      <c r="G230" s="218"/>
      <c r="H230" s="221">
        <v>1.391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180</v>
      </c>
      <c r="AU230" s="227" t="s">
        <v>82</v>
      </c>
      <c r="AV230" s="14" t="s">
        <v>82</v>
      </c>
      <c r="AW230" s="14" t="s">
        <v>34</v>
      </c>
      <c r="AX230" s="14" t="s">
        <v>73</v>
      </c>
      <c r="AY230" s="227" t="s">
        <v>171</v>
      </c>
    </row>
    <row r="231" spans="2:51" s="15" customFormat="1" ht="11.25">
      <c r="B231" s="228"/>
      <c r="C231" s="229"/>
      <c r="D231" s="208" t="s">
        <v>180</v>
      </c>
      <c r="E231" s="230" t="s">
        <v>21</v>
      </c>
      <c r="F231" s="231" t="s">
        <v>182</v>
      </c>
      <c r="G231" s="229"/>
      <c r="H231" s="232">
        <v>2.305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180</v>
      </c>
      <c r="AU231" s="238" t="s">
        <v>82</v>
      </c>
      <c r="AV231" s="15" t="s">
        <v>178</v>
      </c>
      <c r="AW231" s="15" t="s">
        <v>34</v>
      </c>
      <c r="AX231" s="15" t="s">
        <v>80</v>
      </c>
      <c r="AY231" s="238" t="s">
        <v>171</v>
      </c>
    </row>
    <row r="232" spans="1:65" s="2" customFormat="1" ht="21.75" customHeight="1">
      <c r="A232" s="35"/>
      <c r="B232" s="36"/>
      <c r="C232" s="193" t="s">
        <v>286</v>
      </c>
      <c r="D232" s="193" t="s">
        <v>173</v>
      </c>
      <c r="E232" s="194" t="s">
        <v>1318</v>
      </c>
      <c r="F232" s="195" t="s">
        <v>1319</v>
      </c>
      <c r="G232" s="196" t="s">
        <v>187</v>
      </c>
      <c r="H232" s="197">
        <v>118.55</v>
      </c>
      <c r="I232" s="198"/>
      <c r="J232" s="199">
        <f>ROUND(I232*H232,2)</f>
        <v>0</v>
      </c>
      <c r="K232" s="195" t="s">
        <v>177</v>
      </c>
      <c r="L232" s="40"/>
      <c r="M232" s="200" t="s">
        <v>21</v>
      </c>
      <c r="N232" s="201" t="s">
        <v>44</v>
      </c>
      <c r="O232" s="65"/>
      <c r="P232" s="202">
        <f>O232*H232</f>
        <v>0</v>
      </c>
      <c r="Q232" s="202">
        <v>0</v>
      </c>
      <c r="R232" s="202">
        <f>Q232*H232</f>
        <v>0</v>
      </c>
      <c r="S232" s="202">
        <v>0</v>
      </c>
      <c r="T232" s="20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4" t="s">
        <v>178</v>
      </c>
      <c r="AT232" s="204" t="s">
        <v>173</v>
      </c>
      <c r="AU232" s="204" t="s">
        <v>82</v>
      </c>
      <c r="AY232" s="18" t="s">
        <v>171</v>
      </c>
      <c r="BE232" s="205">
        <f>IF(N232="základní",J232,0)</f>
        <v>0</v>
      </c>
      <c r="BF232" s="205">
        <f>IF(N232="snížená",J232,0)</f>
        <v>0</v>
      </c>
      <c r="BG232" s="205">
        <f>IF(N232="zákl. přenesená",J232,0)</f>
        <v>0</v>
      </c>
      <c r="BH232" s="205">
        <f>IF(N232="sníž. přenesená",J232,0)</f>
        <v>0</v>
      </c>
      <c r="BI232" s="205">
        <f>IF(N232="nulová",J232,0)</f>
        <v>0</v>
      </c>
      <c r="BJ232" s="18" t="s">
        <v>80</v>
      </c>
      <c r="BK232" s="205">
        <f>ROUND(I232*H232,2)</f>
        <v>0</v>
      </c>
      <c r="BL232" s="18" t="s">
        <v>178</v>
      </c>
      <c r="BM232" s="204" t="s">
        <v>1320</v>
      </c>
    </row>
    <row r="233" spans="2:51" s="14" customFormat="1" ht="11.25">
      <c r="B233" s="217"/>
      <c r="C233" s="218"/>
      <c r="D233" s="208" t="s">
        <v>180</v>
      </c>
      <c r="E233" s="219" t="s">
        <v>21</v>
      </c>
      <c r="F233" s="220" t="s">
        <v>1321</v>
      </c>
      <c r="G233" s="218"/>
      <c r="H233" s="221">
        <v>67</v>
      </c>
      <c r="I233" s="222"/>
      <c r="J233" s="218"/>
      <c r="K233" s="218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180</v>
      </c>
      <c r="AU233" s="227" t="s">
        <v>82</v>
      </c>
      <c r="AV233" s="14" t="s">
        <v>82</v>
      </c>
      <c r="AW233" s="14" t="s">
        <v>34</v>
      </c>
      <c r="AX233" s="14" t="s">
        <v>73</v>
      </c>
      <c r="AY233" s="227" t="s">
        <v>171</v>
      </c>
    </row>
    <row r="234" spans="2:51" s="14" customFormat="1" ht="11.25">
      <c r="B234" s="217"/>
      <c r="C234" s="218"/>
      <c r="D234" s="208" t="s">
        <v>180</v>
      </c>
      <c r="E234" s="219" t="s">
        <v>21</v>
      </c>
      <c r="F234" s="220" t="s">
        <v>1322</v>
      </c>
      <c r="G234" s="218"/>
      <c r="H234" s="221">
        <v>11.55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180</v>
      </c>
      <c r="AU234" s="227" t="s">
        <v>82</v>
      </c>
      <c r="AV234" s="14" t="s">
        <v>82</v>
      </c>
      <c r="AW234" s="14" t="s">
        <v>34</v>
      </c>
      <c r="AX234" s="14" t="s">
        <v>73</v>
      </c>
      <c r="AY234" s="227" t="s">
        <v>171</v>
      </c>
    </row>
    <row r="235" spans="2:51" s="13" customFormat="1" ht="11.25">
      <c r="B235" s="206"/>
      <c r="C235" s="207"/>
      <c r="D235" s="208" t="s">
        <v>180</v>
      </c>
      <c r="E235" s="209" t="s">
        <v>21</v>
      </c>
      <c r="F235" s="210" t="s">
        <v>1323</v>
      </c>
      <c r="G235" s="207"/>
      <c r="H235" s="209" t="s">
        <v>21</v>
      </c>
      <c r="I235" s="211"/>
      <c r="J235" s="207"/>
      <c r="K235" s="207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180</v>
      </c>
      <c r="AU235" s="216" t="s">
        <v>82</v>
      </c>
      <c r="AV235" s="13" t="s">
        <v>80</v>
      </c>
      <c r="AW235" s="13" t="s">
        <v>34</v>
      </c>
      <c r="AX235" s="13" t="s">
        <v>73</v>
      </c>
      <c r="AY235" s="216" t="s">
        <v>171</v>
      </c>
    </row>
    <row r="236" spans="2:51" s="14" customFormat="1" ht="11.25">
      <c r="B236" s="217"/>
      <c r="C236" s="218"/>
      <c r="D236" s="208" t="s">
        <v>180</v>
      </c>
      <c r="E236" s="219" t="s">
        <v>21</v>
      </c>
      <c r="F236" s="220" t="s">
        <v>473</v>
      </c>
      <c r="G236" s="218"/>
      <c r="H236" s="221">
        <v>40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180</v>
      </c>
      <c r="AU236" s="227" t="s">
        <v>82</v>
      </c>
      <c r="AV236" s="14" t="s">
        <v>82</v>
      </c>
      <c r="AW236" s="14" t="s">
        <v>34</v>
      </c>
      <c r="AX236" s="14" t="s">
        <v>73</v>
      </c>
      <c r="AY236" s="227" t="s">
        <v>171</v>
      </c>
    </row>
    <row r="237" spans="2:51" s="15" customFormat="1" ht="11.25">
      <c r="B237" s="228"/>
      <c r="C237" s="229"/>
      <c r="D237" s="208" t="s">
        <v>180</v>
      </c>
      <c r="E237" s="230" t="s">
        <v>21</v>
      </c>
      <c r="F237" s="231" t="s">
        <v>182</v>
      </c>
      <c r="G237" s="229"/>
      <c r="H237" s="232">
        <v>118.55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180</v>
      </c>
      <c r="AU237" s="238" t="s">
        <v>82</v>
      </c>
      <c r="AV237" s="15" t="s">
        <v>178</v>
      </c>
      <c r="AW237" s="15" t="s">
        <v>34</v>
      </c>
      <c r="AX237" s="15" t="s">
        <v>80</v>
      </c>
      <c r="AY237" s="238" t="s">
        <v>171</v>
      </c>
    </row>
    <row r="238" spans="1:65" s="2" customFormat="1" ht="16.5" customHeight="1">
      <c r="A238" s="35"/>
      <c r="B238" s="36"/>
      <c r="C238" s="193" t="s">
        <v>292</v>
      </c>
      <c r="D238" s="193" t="s">
        <v>173</v>
      </c>
      <c r="E238" s="194" t="s">
        <v>1324</v>
      </c>
      <c r="F238" s="195" t="s">
        <v>1325</v>
      </c>
      <c r="G238" s="196" t="s">
        <v>187</v>
      </c>
      <c r="H238" s="197">
        <v>12.22</v>
      </c>
      <c r="I238" s="198"/>
      <c r="J238" s="199">
        <f>ROUND(I238*H238,2)</f>
        <v>0</v>
      </c>
      <c r="K238" s="195" t="s">
        <v>177</v>
      </c>
      <c r="L238" s="40"/>
      <c r="M238" s="200" t="s">
        <v>21</v>
      </c>
      <c r="N238" s="201" t="s">
        <v>44</v>
      </c>
      <c r="O238" s="65"/>
      <c r="P238" s="202">
        <f>O238*H238</f>
        <v>0</v>
      </c>
      <c r="Q238" s="202">
        <v>0.02687</v>
      </c>
      <c r="R238" s="202">
        <f>Q238*H238</f>
        <v>0.3283514</v>
      </c>
      <c r="S238" s="202">
        <v>0.026</v>
      </c>
      <c r="T238" s="203">
        <f>S238*H238</f>
        <v>0.31772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4" t="s">
        <v>178</v>
      </c>
      <c r="AT238" s="204" t="s">
        <v>173</v>
      </c>
      <c r="AU238" s="204" t="s">
        <v>82</v>
      </c>
      <c r="AY238" s="18" t="s">
        <v>171</v>
      </c>
      <c r="BE238" s="205">
        <f>IF(N238="základní",J238,0)</f>
        <v>0</v>
      </c>
      <c r="BF238" s="205">
        <f>IF(N238="snížená",J238,0)</f>
        <v>0</v>
      </c>
      <c r="BG238" s="205">
        <f>IF(N238="zákl. přenesená",J238,0)</f>
        <v>0</v>
      </c>
      <c r="BH238" s="205">
        <f>IF(N238="sníž. přenesená",J238,0)</f>
        <v>0</v>
      </c>
      <c r="BI238" s="205">
        <f>IF(N238="nulová",J238,0)</f>
        <v>0</v>
      </c>
      <c r="BJ238" s="18" t="s">
        <v>80</v>
      </c>
      <c r="BK238" s="205">
        <f>ROUND(I238*H238,2)</f>
        <v>0</v>
      </c>
      <c r="BL238" s="18" t="s">
        <v>178</v>
      </c>
      <c r="BM238" s="204" t="s">
        <v>1326</v>
      </c>
    </row>
    <row r="239" spans="2:51" s="13" customFormat="1" ht="11.25">
      <c r="B239" s="206"/>
      <c r="C239" s="207"/>
      <c r="D239" s="208" t="s">
        <v>180</v>
      </c>
      <c r="E239" s="209" t="s">
        <v>21</v>
      </c>
      <c r="F239" s="210" t="s">
        <v>1283</v>
      </c>
      <c r="G239" s="207"/>
      <c r="H239" s="209" t="s">
        <v>21</v>
      </c>
      <c r="I239" s="211"/>
      <c r="J239" s="207"/>
      <c r="K239" s="207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180</v>
      </c>
      <c r="AU239" s="216" t="s">
        <v>82</v>
      </c>
      <c r="AV239" s="13" t="s">
        <v>80</v>
      </c>
      <c r="AW239" s="13" t="s">
        <v>34</v>
      </c>
      <c r="AX239" s="13" t="s">
        <v>73</v>
      </c>
      <c r="AY239" s="216" t="s">
        <v>171</v>
      </c>
    </row>
    <row r="240" spans="2:51" s="14" customFormat="1" ht="11.25">
      <c r="B240" s="217"/>
      <c r="C240" s="218"/>
      <c r="D240" s="208" t="s">
        <v>180</v>
      </c>
      <c r="E240" s="219" t="s">
        <v>21</v>
      </c>
      <c r="F240" s="220" t="s">
        <v>1327</v>
      </c>
      <c r="G240" s="218"/>
      <c r="H240" s="221">
        <v>8.97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180</v>
      </c>
      <c r="AU240" s="227" t="s">
        <v>82</v>
      </c>
      <c r="AV240" s="14" t="s">
        <v>82</v>
      </c>
      <c r="AW240" s="14" t="s">
        <v>34</v>
      </c>
      <c r="AX240" s="14" t="s">
        <v>73</v>
      </c>
      <c r="AY240" s="227" t="s">
        <v>171</v>
      </c>
    </row>
    <row r="241" spans="2:51" s="14" customFormat="1" ht="11.25">
      <c r="B241" s="217"/>
      <c r="C241" s="218"/>
      <c r="D241" s="208" t="s">
        <v>180</v>
      </c>
      <c r="E241" s="219" t="s">
        <v>21</v>
      </c>
      <c r="F241" s="220" t="s">
        <v>1328</v>
      </c>
      <c r="G241" s="218"/>
      <c r="H241" s="221">
        <v>3.25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180</v>
      </c>
      <c r="AU241" s="227" t="s">
        <v>82</v>
      </c>
      <c r="AV241" s="14" t="s">
        <v>82</v>
      </c>
      <c r="AW241" s="14" t="s">
        <v>34</v>
      </c>
      <c r="AX241" s="14" t="s">
        <v>73</v>
      </c>
      <c r="AY241" s="227" t="s">
        <v>171</v>
      </c>
    </row>
    <row r="242" spans="2:51" s="15" customFormat="1" ht="11.25">
      <c r="B242" s="228"/>
      <c r="C242" s="229"/>
      <c r="D242" s="208" t="s">
        <v>180</v>
      </c>
      <c r="E242" s="230" t="s">
        <v>21</v>
      </c>
      <c r="F242" s="231" t="s">
        <v>182</v>
      </c>
      <c r="G242" s="229"/>
      <c r="H242" s="232">
        <v>12.22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180</v>
      </c>
      <c r="AU242" s="238" t="s">
        <v>82</v>
      </c>
      <c r="AV242" s="15" t="s">
        <v>178</v>
      </c>
      <c r="AW242" s="15" t="s">
        <v>34</v>
      </c>
      <c r="AX242" s="15" t="s">
        <v>80</v>
      </c>
      <c r="AY242" s="238" t="s">
        <v>171</v>
      </c>
    </row>
    <row r="243" spans="1:65" s="2" customFormat="1" ht="16.5" customHeight="1">
      <c r="A243" s="35"/>
      <c r="B243" s="36"/>
      <c r="C243" s="193" t="s">
        <v>298</v>
      </c>
      <c r="D243" s="193" t="s">
        <v>173</v>
      </c>
      <c r="E243" s="194" t="s">
        <v>1329</v>
      </c>
      <c r="F243" s="195" t="s">
        <v>1330</v>
      </c>
      <c r="G243" s="196" t="s">
        <v>199</v>
      </c>
      <c r="H243" s="197">
        <v>0.828</v>
      </c>
      <c r="I243" s="198"/>
      <c r="J243" s="199">
        <f>ROUND(I243*H243,2)</f>
        <v>0</v>
      </c>
      <c r="K243" s="195" t="s">
        <v>177</v>
      </c>
      <c r="L243" s="40"/>
      <c r="M243" s="200" t="s">
        <v>21</v>
      </c>
      <c r="N243" s="201" t="s">
        <v>44</v>
      </c>
      <c r="O243" s="65"/>
      <c r="P243" s="202">
        <f>O243*H243</f>
        <v>0</v>
      </c>
      <c r="Q243" s="202">
        <v>2.45329</v>
      </c>
      <c r="R243" s="202">
        <f>Q243*H243</f>
        <v>2.03132412</v>
      </c>
      <c r="S243" s="202">
        <v>0</v>
      </c>
      <c r="T243" s="20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4" t="s">
        <v>178</v>
      </c>
      <c r="AT243" s="204" t="s">
        <v>173</v>
      </c>
      <c r="AU243" s="204" t="s">
        <v>82</v>
      </c>
      <c r="AY243" s="18" t="s">
        <v>171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18" t="s">
        <v>80</v>
      </c>
      <c r="BK243" s="205">
        <f>ROUND(I243*H243,2)</f>
        <v>0</v>
      </c>
      <c r="BL243" s="18" t="s">
        <v>178</v>
      </c>
      <c r="BM243" s="204" t="s">
        <v>1331</v>
      </c>
    </row>
    <row r="244" spans="2:51" s="13" customFormat="1" ht="11.25">
      <c r="B244" s="206"/>
      <c r="C244" s="207"/>
      <c r="D244" s="208" t="s">
        <v>180</v>
      </c>
      <c r="E244" s="209" t="s">
        <v>21</v>
      </c>
      <c r="F244" s="210" t="s">
        <v>1210</v>
      </c>
      <c r="G244" s="207"/>
      <c r="H244" s="209" t="s">
        <v>21</v>
      </c>
      <c r="I244" s="211"/>
      <c r="J244" s="207"/>
      <c r="K244" s="207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180</v>
      </c>
      <c r="AU244" s="216" t="s">
        <v>82</v>
      </c>
      <c r="AV244" s="13" t="s">
        <v>80</v>
      </c>
      <c r="AW244" s="13" t="s">
        <v>34</v>
      </c>
      <c r="AX244" s="13" t="s">
        <v>73</v>
      </c>
      <c r="AY244" s="216" t="s">
        <v>171</v>
      </c>
    </row>
    <row r="245" spans="2:51" s="14" customFormat="1" ht="11.25">
      <c r="B245" s="217"/>
      <c r="C245" s="218"/>
      <c r="D245" s="208" t="s">
        <v>180</v>
      </c>
      <c r="E245" s="219" t="s">
        <v>21</v>
      </c>
      <c r="F245" s="220" t="s">
        <v>1332</v>
      </c>
      <c r="G245" s="218"/>
      <c r="H245" s="221">
        <v>0.828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180</v>
      </c>
      <c r="AU245" s="227" t="s">
        <v>82</v>
      </c>
      <c r="AV245" s="14" t="s">
        <v>82</v>
      </c>
      <c r="AW245" s="14" t="s">
        <v>34</v>
      </c>
      <c r="AX245" s="14" t="s">
        <v>73</v>
      </c>
      <c r="AY245" s="227" t="s">
        <v>171</v>
      </c>
    </row>
    <row r="246" spans="2:51" s="15" customFormat="1" ht="11.25">
      <c r="B246" s="228"/>
      <c r="C246" s="229"/>
      <c r="D246" s="208" t="s">
        <v>180</v>
      </c>
      <c r="E246" s="230" t="s">
        <v>21</v>
      </c>
      <c r="F246" s="231" t="s">
        <v>182</v>
      </c>
      <c r="G246" s="229"/>
      <c r="H246" s="232">
        <v>0.828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180</v>
      </c>
      <c r="AU246" s="238" t="s">
        <v>82</v>
      </c>
      <c r="AV246" s="15" t="s">
        <v>178</v>
      </c>
      <c r="AW246" s="15" t="s">
        <v>34</v>
      </c>
      <c r="AX246" s="15" t="s">
        <v>80</v>
      </c>
      <c r="AY246" s="238" t="s">
        <v>171</v>
      </c>
    </row>
    <row r="247" spans="1:65" s="2" customFormat="1" ht="21.75" customHeight="1">
      <c r="A247" s="35"/>
      <c r="B247" s="36"/>
      <c r="C247" s="193" t="s">
        <v>7</v>
      </c>
      <c r="D247" s="193" t="s">
        <v>173</v>
      </c>
      <c r="E247" s="194" t="s">
        <v>1333</v>
      </c>
      <c r="F247" s="195" t="s">
        <v>1334</v>
      </c>
      <c r="G247" s="196" t="s">
        <v>199</v>
      </c>
      <c r="H247" s="197">
        <v>1.177</v>
      </c>
      <c r="I247" s="198"/>
      <c r="J247" s="199">
        <f>ROUND(I247*H247,2)</f>
        <v>0</v>
      </c>
      <c r="K247" s="195" t="s">
        <v>177</v>
      </c>
      <c r="L247" s="40"/>
      <c r="M247" s="200" t="s">
        <v>21</v>
      </c>
      <c r="N247" s="201" t="s">
        <v>44</v>
      </c>
      <c r="O247" s="65"/>
      <c r="P247" s="202">
        <f>O247*H247</f>
        <v>0</v>
      </c>
      <c r="Q247" s="202">
        <v>2.25634</v>
      </c>
      <c r="R247" s="202">
        <f>Q247*H247</f>
        <v>2.6557121799999996</v>
      </c>
      <c r="S247" s="202">
        <v>0</v>
      </c>
      <c r="T247" s="20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4" t="s">
        <v>178</v>
      </c>
      <c r="AT247" s="204" t="s">
        <v>173</v>
      </c>
      <c r="AU247" s="204" t="s">
        <v>82</v>
      </c>
      <c r="AY247" s="18" t="s">
        <v>171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18" t="s">
        <v>80</v>
      </c>
      <c r="BK247" s="205">
        <f>ROUND(I247*H247,2)</f>
        <v>0</v>
      </c>
      <c r="BL247" s="18" t="s">
        <v>178</v>
      </c>
      <c r="BM247" s="204" t="s">
        <v>1335</v>
      </c>
    </row>
    <row r="248" spans="2:51" s="13" customFormat="1" ht="11.25">
      <c r="B248" s="206"/>
      <c r="C248" s="207"/>
      <c r="D248" s="208" t="s">
        <v>180</v>
      </c>
      <c r="E248" s="209" t="s">
        <v>21</v>
      </c>
      <c r="F248" s="210" t="s">
        <v>1336</v>
      </c>
      <c r="G248" s="207"/>
      <c r="H248" s="209" t="s">
        <v>21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180</v>
      </c>
      <c r="AU248" s="216" t="s">
        <v>82</v>
      </c>
      <c r="AV248" s="13" t="s">
        <v>80</v>
      </c>
      <c r="AW248" s="13" t="s">
        <v>34</v>
      </c>
      <c r="AX248" s="13" t="s">
        <v>73</v>
      </c>
      <c r="AY248" s="216" t="s">
        <v>171</v>
      </c>
    </row>
    <row r="249" spans="2:51" s="14" customFormat="1" ht="11.25">
      <c r="B249" s="217"/>
      <c r="C249" s="218"/>
      <c r="D249" s="208" t="s">
        <v>180</v>
      </c>
      <c r="E249" s="219" t="s">
        <v>21</v>
      </c>
      <c r="F249" s="220" t="s">
        <v>1337</v>
      </c>
      <c r="G249" s="218"/>
      <c r="H249" s="221">
        <v>0.041</v>
      </c>
      <c r="I249" s="222"/>
      <c r="J249" s="218"/>
      <c r="K249" s="218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180</v>
      </c>
      <c r="AU249" s="227" t="s">
        <v>82</v>
      </c>
      <c r="AV249" s="14" t="s">
        <v>82</v>
      </c>
      <c r="AW249" s="14" t="s">
        <v>34</v>
      </c>
      <c r="AX249" s="14" t="s">
        <v>73</v>
      </c>
      <c r="AY249" s="227" t="s">
        <v>171</v>
      </c>
    </row>
    <row r="250" spans="2:51" s="13" customFormat="1" ht="11.25">
      <c r="B250" s="206"/>
      <c r="C250" s="207"/>
      <c r="D250" s="208" t="s">
        <v>180</v>
      </c>
      <c r="E250" s="209" t="s">
        <v>21</v>
      </c>
      <c r="F250" s="210" t="s">
        <v>1249</v>
      </c>
      <c r="G250" s="207"/>
      <c r="H250" s="209" t="s">
        <v>21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180</v>
      </c>
      <c r="AU250" s="216" t="s">
        <v>82</v>
      </c>
      <c r="AV250" s="13" t="s">
        <v>80</v>
      </c>
      <c r="AW250" s="13" t="s">
        <v>34</v>
      </c>
      <c r="AX250" s="13" t="s">
        <v>73</v>
      </c>
      <c r="AY250" s="216" t="s">
        <v>171</v>
      </c>
    </row>
    <row r="251" spans="2:51" s="14" customFormat="1" ht="11.25">
      <c r="B251" s="217"/>
      <c r="C251" s="218"/>
      <c r="D251" s="208" t="s">
        <v>180</v>
      </c>
      <c r="E251" s="219" t="s">
        <v>21</v>
      </c>
      <c r="F251" s="220" t="s">
        <v>1338</v>
      </c>
      <c r="G251" s="218"/>
      <c r="H251" s="221">
        <v>0.021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180</v>
      </c>
      <c r="AU251" s="227" t="s">
        <v>82</v>
      </c>
      <c r="AV251" s="14" t="s">
        <v>82</v>
      </c>
      <c r="AW251" s="14" t="s">
        <v>34</v>
      </c>
      <c r="AX251" s="14" t="s">
        <v>73</v>
      </c>
      <c r="AY251" s="227" t="s">
        <v>171</v>
      </c>
    </row>
    <row r="252" spans="2:51" s="13" customFormat="1" ht="11.25">
      <c r="B252" s="206"/>
      <c r="C252" s="207"/>
      <c r="D252" s="208" t="s">
        <v>180</v>
      </c>
      <c r="E252" s="209" t="s">
        <v>21</v>
      </c>
      <c r="F252" s="210" t="s">
        <v>218</v>
      </c>
      <c r="G252" s="207"/>
      <c r="H252" s="209" t="s">
        <v>21</v>
      </c>
      <c r="I252" s="211"/>
      <c r="J252" s="207"/>
      <c r="K252" s="207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180</v>
      </c>
      <c r="AU252" s="216" t="s">
        <v>82</v>
      </c>
      <c r="AV252" s="13" t="s">
        <v>80</v>
      </c>
      <c r="AW252" s="13" t="s">
        <v>34</v>
      </c>
      <c r="AX252" s="13" t="s">
        <v>73</v>
      </c>
      <c r="AY252" s="216" t="s">
        <v>171</v>
      </c>
    </row>
    <row r="253" spans="2:51" s="14" customFormat="1" ht="11.25">
      <c r="B253" s="217"/>
      <c r="C253" s="218"/>
      <c r="D253" s="208" t="s">
        <v>180</v>
      </c>
      <c r="E253" s="219" t="s">
        <v>21</v>
      </c>
      <c r="F253" s="220" t="s">
        <v>1339</v>
      </c>
      <c r="G253" s="218"/>
      <c r="H253" s="221">
        <v>0.022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180</v>
      </c>
      <c r="AU253" s="227" t="s">
        <v>82</v>
      </c>
      <c r="AV253" s="14" t="s">
        <v>82</v>
      </c>
      <c r="AW253" s="14" t="s">
        <v>34</v>
      </c>
      <c r="AX253" s="14" t="s">
        <v>73</v>
      </c>
      <c r="AY253" s="227" t="s">
        <v>171</v>
      </c>
    </row>
    <row r="254" spans="2:51" s="13" customFormat="1" ht="11.25">
      <c r="B254" s="206"/>
      <c r="C254" s="207"/>
      <c r="D254" s="208" t="s">
        <v>180</v>
      </c>
      <c r="E254" s="209" t="s">
        <v>21</v>
      </c>
      <c r="F254" s="210" t="s">
        <v>1340</v>
      </c>
      <c r="G254" s="207"/>
      <c r="H254" s="209" t="s">
        <v>21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180</v>
      </c>
      <c r="AU254" s="216" t="s">
        <v>82</v>
      </c>
      <c r="AV254" s="13" t="s">
        <v>80</v>
      </c>
      <c r="AW254" s="13" t="s">
        <v>34</v>
      </c>
      <c r="AX254" s="13" t="s">
        <v>73</v>
      </c>
      <c r="AY254" s="216" t="s">
        <v>171</v>
      </c>
    </row>
    <row r="255" spans="2:51" s="13" customFormat="1" ht="11.25">
      <c r="B255" s="206"/>
      <c r="C255" s="207"/>
      <c r="D255" s="208" t="s">
        <v>180</v>
      </c>
      <c r="E255" s="209" t="s">
        <v>21</v>
      </c>
      <c r="F255" s="210" t="s">
        <v>1341</v>
      </c>
      <c r="G255" s="207"/>
      <c r="H255" s="209" t="s">
        <v>21</v>
      </c>
      <c r="I255" s="211"/>
      <c r="J255" s="207"/>
      <c r="K255" s="207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180</v>
      </c>
      <c r="AU255" s="216" t="s">
        <v>82</v>
      </c>
      <c r="AV255" s="13" t="s">
        <v>80</v>
      </c>
      <c r="AW255" s="13" t="s">
        <v>34</v>
      </c>
      <c r="AX255" s="13" t="s">
        <v>73</v>
      </c>
      <c r="AY255" s="216" t="s">
        <v>171</v>
      </c>
    </row>
    <row r="256" spans="2:51" s="14" customFormat="1" ht="11.25">
      <c r="B256" s="217"/>
      <c r="C256" s="218"/>
      <c r="D256" s="208" t="s">
        <v>180</v>
      </c>
      <c r="E256" s="219" t="s">
        <v>21</v>
      </c>
      <c r="F256" s="220" t="s">
        <v>1342</v>
      </c>
      <c r="G256" s="218"/>
      <c r="H256" s="221">
        <v>0.005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180</v>
      </c>
      <c r="AU256" s="227" t="s">
        <v>82</v>
      </c>
      <c r="AV256" s="14" t="s">
        <v>82</v>
      </c>
      <c r="AW256" s="14" t="s">
        <v>34</v>
      </c>
      <c r="AX256" s="14" t="s">
        <v>73</v>
      </c>
      <c r="AY256" s="227" t="s">
        <v>171</v>
      </c>
    </row>
    <row r="257" spans="2:51" s="13" customFormat="1" ht="11.25">
      <c r="B257" s="206"/>
      <c r="C257" s="207"/>
      <c r="D257" s="208" t="s">
        <v>180</v>
      </c>
      <c r="E257" s="209" t="s">
        <v>21</v>
      </c>
      <c r="F257" s="210" t="s">
        <v>218</v>
      </c>
      <c r="G257" s="207"/>
      <c r="H257" s="209" t="s">
        <v>21</v>
      </c>
      <c r="I257" s="211"/>
      <c r="J257" s="207"/>
      <c r="K257" s="207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180</v>
      </c>
      <c r="AU257" s="216" t="s">
        <v>82</v>
      </c>
      <c r="AV257" s="13" t="s">
        <v>80</v>
      </c>
      <c r="AW257" s="13" t="s">
        <v>34</v>
      </c>
      <c r="AX257" s="13" t="s">
        <v>73</v>
      </c>
      <c r="AY257" s="216" t="s">
        <v>171</v>
      </c>
    </row>
    <row r="258" spans="2:51" s="14" customFormat="1" ht="11.25">
      <c r="B258" s="217"/>
      <c r="C258" s="218"/>
      <c r="D258" s="208" t="s">
        <v>180</v>
      </c>
      <c r="E258" s="219" t="s">
        <v>21</v>
      </c>
      <c r="F258" s="220" t="s">
        <v>1343</v>
      </c>
      <c r="G258" s="218"/>
      <c r="H258" s="221">
        <v>0.018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180</v>
      </c>
      <c r="AU258" s="227" t="s">
        <v>82</v>
      </c>
      <c r="AV258" s="14" t="s">
        <v>82</v>
      </c>
      <c r="AW258" s="14" t="s">
        <v>34</v>
      </c>
      <c r="AX258" s="14" t="s">
        <v>73</v>
      </c>
      <c r="AY258" s="227" t="s">
        <v>171</v>
      </c>
    </row>
    <row r="259" spans="2:51" s="13" customFormat="1" ht="11.25">
      <c r="B259" s="206"/>
      <c r="C259" s="207"/>
      <c r="D259" s="208" t="s">
        <v>180</v>
      </c>
      <c r="E259" s="209" t="s">
        <v>21</v>
      </c>
      <c r="F259" s="210" t="s">
        <v>1249</v>
      </c>
      <c r="G259" s="207"/>
      <c r="H259" s="209" t="s">
        <v>21</v>
      </c>
      <c r="I259" s="211"/>
      <c r="J259" s="207"/>
      <c r="K259" s="207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180</v>
      </c>
      <c r="AU259" s="216" t="s">
        <v>82</v>
      </c>
      <c r="AV259" s="13" t="s">
        <v>80</v>
      </c>
      <c r="AW259" s="13" t="s">
        <v>34</v>
      </c>
      <c r="AX259" s="13" t="s">
        <v>73</v>
      </c>
      <c r="AY259" s="216" t="s">
        <v>171</v>
      </c>
    </row>
    <row r="260" spans="2:51" s="14" customFormat="1" ht="11.25">
      <c r="B260" s="217"/>
      <c r="C260" s="218"/>
      <c r="D260" s="208" t="s">
        <v>180</v>
      </c>
      <c r="E260" s="219" t="s">
        <v>21</v>
      </c>
      <c r="F260" s="220" t="s">
        <v>1344</v>
      </c>
      <c r="G260" s="218"/>
      <c r="H260" s="221">
        <v>0.009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180</v>
      </c>
      <c r="AU260" s="227" t="s">
        <v>82</v>
      </c>
      <c r="AV260" s="14" t="s">
        <v>82</v>
      </c>
      <c r="AW260" s="14" t="s">
        <v>34</v>
      </c>
      <c r="AX260" s="14" t="s">
        <v>73</v>
      </c>
      <c r="AY260" s="227" t="s">
        <v>171</v>
      </c>
    </row>
    <row r="261" spans="2:51" s="13" customFormat="1" ht="11.25">
      <c r="B261" s="206"/>
      <c r="C261" s="207"/>
      <c r="D261" s="208" t="s">
        <v>180</v>
      </c>
      <c r="E261" s="209" t="s">
        <v>21</v>
      </c>
      <c r="F261" s="210" t="s">
        <v>1249</v>
      </c>
      <c r="G261" s="207"/>
      <c r="H261" s="209" t="s">
        <v>21</v>
      </c>
      <c r="I261" s="211"/>
      <c r="J261" s="207"/>
      <c r="K261" s="207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180</v>
      </c>
      <c r="AU261" s="216" t="s">
        <v>82</v>
      </c>
      <c r="AV261" s="13" t="s">
        <v>80</v>
      </c>
      <c r="AW261" s="13" t="s">
        <v>34</v>
      </c>
      <c r="AX261" s="13" t="s">
        <v>73</v>
      </c>
      <c r="AY261" s="216" t="s">
        <v>171</v>
      </c>
    </row>
    <row r="262" spans="2:51" s="14" customFormat="1" ht="11.25">
      <c r="B262" s="217"/>
      <c r="C262" s="218"/>
      <c r="D262" s="208" t="s">
        <v>180</v>
      </c>
      <c r="E262" s="219" t="s">
        <v>21</v>
      </c>
      <c r="F262" s="220" t="s">
        <v>1345</v>
      </c>
      <c r="G262" s="218"/>
      <c r="H262" s="221">
        <v>0.009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180</v>
      </c>
      <c r="AU262" s="227" t="s">
        <v>82</v>
      </c>
      <c r="AV262" s="14" t="s">
        <v>82</v>
      </c>
      <c r="AW262" s="14" t="s">
        <v>34</v>
      </c>
      <c r="AX262" s="14" t="s">
        <v>73</v>
      </c>
      <c r="AY262" s="227" t="s">
        <v>171</v>
      </c>
    </row>
    <row r="263" spans="2:51" s="13" customFormat="1" ht="11.25">
      <c r="B263" s="206"/>
      <c r="C263" s="207"/>
      <c r="D263" s="208" t="s">
        <v>180</v>
      </c>
      <c r="E263" s="209" t="s">
        <v>21</v>
      </c>
      <c r="F263" s="210" t="s">
        <v>218</v>
      </c>
      <c r="G263" s="207"/>
      <c r="H263" s="209" t="s">
        <v>21</v>
      </c>
      <c r="I263" s="211"/>
      <c r="J263" s="207"/>
      <c r="K263" s="207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180</v>
      </c>
      <c r="AU263" s="216" t="s">
        <v>82</v>
      </c>
      <c r="AV263" s="13" t="s">
        <v>80</v>
      </c>
      <c r="AW263" s="13" t="s">
        <v>34</v>
      </c>
      <c r="AX263" s="13" t="s">
        <v>73</v>
      </c>
      <c r="AY263" s="216" t="s">
        <v>171</v>
      </c>
    </row>
    <row r="264" spans="2:51" s="14" customFormat="1" ht="11.25">
      <c r="B264" s="217"/>
      <c r="C264" s="218"/>
      <c r="D264" s="208" t="s">
        <v>180</v>
      </c>
      <c r="E264" s="219" t="s">
        <v>21</v>
      </c>
      <c r="F264" s="220" t="s">
        <v>1346</v>
      </c>
      <c r="G264" s="218"/>
      <c r="H264" s="221">
        <v>0.04</v>
      </c>
      <c r="I264" s="222"/>
      <c r="J264" s="218"/>
      <c r="K264" s="218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180</v>
      </c>
      <c r="AU264" s="227" t="s">
        <v>82</v>
      </c>
      <c r="AV264" s="14" t="s">
        <v>82</v>
      </c>
      <c r="AW264" s="14" t="s">
        <v>34</v>
      </c>
      <c r="AX264" s="14" t="s">
        <v>73</v>
      </c>
      <c r="AY264" s="227" t="s">
        <v>171</v>
      </c>
    </row>
    <row r="265" spans="2:51" s="13" customFormat="1" ht="11.25">
      <c r="B265" s="206"/>
      <c r="C265" s="207"/>
      <c r="D265" s="208" t="s">
        <v>180</v>
      </c>
      <c r="E265" s="209" t="s">
        <v>21</v>
      </c>
      <c r="F265" s="210" t="s">
        <v>1323</v>
      </c>
      <c r="G265" s="207"/>
      <c r="H265" s="209" t="s">
        <v>21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180</v>
      </c>
      <c r="AU265" s="216" t="s">
        <v>82</v>
      </c>
      <c r="AV265" s="13" t="s">
        <v>80</v>
      </c>
      <c r="AW265" s="13" t="s">
        <v>34</v>
      </c>
      <c r="AX265" s="13" t="s">
        <v>73</v>
      </c>
      <c r="AY265" s="216" t="s">
        <v>171</v>
      </c>
    </row>
    <row r="266" spans="2:51" s="14" customFormat="1" ht="11.25">
      <c r="B266" s="217"/>
      <c r="C266" s="218"/>
      <c r="D266" s="208" t="s">
        <v>180</v>
      </c>
      <c r="E266" s="219" t="s">
        <v>21</v>
      </c>
      <c r="F266" s="220" t="s">
        <v>1220</v>
      </c>
      <c r="G266" s="218"/>
      <c r="H266" s="221">
        <v>1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180</v>
      </c>
      <c r="AU266" s="227" t="s">
        <v>82</v>
      </c>
      <c r="AV266" s="14" t="s">
        <v>82</v>
      </c>
      <c r="AW266" s="14" t="s">
        <v>34</v>
      </c>
      <c r="AX266" s="14" t="s">
        <v>73</v>
      </c>
      <c r="AY266" s="227" t="s">
        <v>171</v>
      </c>
    </row>
    <row r="267" spans="2:51" s="13" customFormat="1" ht="11.25">
      <c r="B267" s="206"/>
      <c r="C267" s="207"/>
      <c r="D267" s="208" t="s">
        <v>180</v>
      </c>
      <c r="E267" s="209" t="s">
        <v>21</v>
      </c>
      <c r="F267" s="210" t="s">
        <v>1347</v>
      </c>
      <c r="G267" s="207"/>
      <c r="H267" s="209" t="s">
        <v>21</v>
      </c>
      <c r="I267" s="211"/>
      <c r="J267" s="207"/>
      <c r="K267" s="207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180</v>
      </c>
      <c r="AU267" s="216" t="s">
        <v>82</v>
      </c>
      <c r="AV267" s="13" t="s">
        <v>80</v>
      </c>
      <c r="AW267" s="13" t="s">
        <v>34</v>
      </c>
      <c r="AX267" s="13" t="s">
        <v>73</v>
      </c>
      <c r="AY267" s="216" t="s">
        <v>171</v>
      </c>
    </row>
    <row r="268" spans="2:51" s="14" customFormat="1" ht="11.25">
      <c r="B268" s="217"/>
      <c r="C268" s="218"/>
      <c r="D268" s="208" t="s">
        <v>180</v>
      </c>
      <c r="E268" s="219" t="s">
        <v>21</v>
      </c>
      <c r="F268" s="220" t="s">
        <v>1348</v>
      </c>
      <c r="G268" s="218"/>
      <c r="H268" s="221">
        <v>0.012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180</v>
      </c>
      <c r="AU268" s="227" t="s">
        <v>82</v>
      </c>
      <c r="AV268" s="14" t="s">
        <v>82</v>
      </c>
      <c r="AW268" s="14" t="s">
        <v>34</v>
      </c>
      <c r="AX268" s="14" t="s">
        <v>73</v>
      </c>
      <c r="AY268" s="227" t="s">
        <v>171</v>
      </c>
    </row>
    <row r="269" spans="2:51" s="15" customFormat="1" ht="11.25">
      <c r="B269" s="228"/>
      <c r="C269" s="229"/>
      <c r="D269" s="208" t="s">
        <v>180</v>
      </c>
      <c r="E269" s="230" t="s">
        <v>21</v>
      </c>
      <c r="F269" s="231" t="s">
        <v>182</v>
      </c>
      <c r="G269" s="229"/>
      <c r="H269" s="232">
        <v>1.177</v>
      </c>
      <c r="I269" s="233"/>
      <c r="J269" s="229"/>
      <c r="K269" s="229"/>
      <c r="L269" s="234"/>
      <c r="M269" s="235"/>
      <c r="N269" s="236"/>
      <c r="O269" s="236"/>
      <c r="P269" s="236"/>
      <c r="Q269" s="236"/>
      <c r="R269" s="236"/>
      <c r="S269" s="236"/>
      <c r="T269" s="237"/>
      <c r="AT269" s="238" t="s">
        <v>180</v>
      </c>
      <c r="AU269" s="238" t="s">
        <v>82</v>
      </c>
      <c r="AV269" s="15" t="s">
        <v>178</v>
      </c>
      <c r="AW269" s="15" t="s">
        <v>34</v>
      </c>
      <c r="AX269" s="15" t="s">
        <v>80</v>
      </c>
      <c r="AY269" s="238" t="s">
        <v>171</v>
      </c>
    </row>
    <row r="270" spans="1:65" s="2" customFormat="1" ht="21.75" customHeight="1">
      <c r="A270" s="35"/>
      <c r="B270" s="36"/>
      <c r="C270" s="193" t="s">
        <v>397</v>
      </c>
      <c r="D270" s="193" t="s">
        <v>173</v>
      </c>
      <c r="E270" s="194" t="s">
        <v>1349</v>
      </c>
      <c r="F270" s="195" t="s">
        <v>1350</v>
      </c>
      <c r="G270" s="196" t="s">
        <v>199</v>
      </c>
      <c r="H270" s="197">
        <v>0.828</v>
      </c>
      <c r="I270" s="198"/>
      <c r="J270" s="199">
        <f>ROUND(I270*H270,2)</f>
        <v>0</v>
      </c>
      <c r="K270" s="195" t="s">
        <v>177</v>
      </c>
      <c r="L270" s="40"/>
      <c r="M270" s="200" t="s">
        <v>21</v>
      </c>
      <c r="N270" s="201" t="s">
        <v>44</v>
      </c>
      <c r="O270" s="65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4" t="s">
        <v>178</v>
      </c>
      <c r="AT270" s="204" t="s">
        <v>173</v>
      </c>
      <c r="AU270" s="204" t="s">
        <v>82</v>
      </c>
      <c r="AY270" s="18" t="s">
        <v>171</v>
      </c>
      <c r="BE270" s="205">
        <f>IF(N270="základní",J270,0)</f>
        <v>0</v>
      </c>
      <c r="BF270" s="205">
        <f>IF(N270="snížená",J270,0)</f>
        <v>0</v>
      </c>
      <c r="BG270" s="205">
        <f>IF(N270="zákl. přenesená",J270,0)</f>
        <v>0</v>
      </c>
      <c r="BH270" s="205">
        <f>IF(N270="sníž. přenesená",J270,0)</f>
        <v>0</v>
      </c>
      <c r="BI270" s="205">
        <f>IF(N270="nulová",J270,0)</f>
        <v>0</v>
      </c>
      <c r="BJ270" s="18" t="s">
        <v>80</v>
      </c>
      <c r="BK270" s="205">
        <f>ROUND(I270*H270,2)</f>
        <v>0</v>
      </c>
      <c r="BL270" s="18" t="s">
        <v>178</v>
      </c>
      <c r="BM270" s="204" t="s">
        <v>1351</v>
      </c>
    </row>
    <row r="271" spans="2:51" s="13" customFormat="1" ht="11.25">
      <c r="B271" s="206"/>
      <c r="C271" s="207"/>
      <c r="D271" s="208" t="s">
        <v>180</v>
      </c>
      <c r="E271" s="209" t="s">
        <v>21</v>
      </c>
      <c r="F271" s="210" t="s">
        <v>1210</v>
      </c>
      <c r="G271" s="207"/>
      <c r="H271" s="209" t="s">
        <v>21</v>
      </c>
      <c r="I271" s="211"/>
      <c r="J271" s="207"/>
      <c r="K271" s="207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180</v>
      </c>
      <c r="AU271" s="216" t="s">
        <v>82</v>
      </c>
      <c r="AV271" s="13" t="s">
        <v>80</v>
      </c>
      <c r="AW271" s="13" t="s">
        <v>34</v>
      </c>
      <c r="AX271" s="13" t="s">
        <v>73</v>
      </c>
      <c r="AY271" s="216" t="s">
        <v>171</v>
      </c>
    </row>
    <row r="272" spans="2:51" s="14" customFormat="1" ht="11.25">
      <c r="B272" s="217"/>
      <c r="C272" s="218"/>
      <c r="D272" s="208" t="s">
        <v>180</v>
      </c>
      <c r="E272" s="219" t="s">
        <v>21</v>
      </c>
      <c r="F272" s="220" t="s">
        <v>1332</v>
      </c>
      <c r="G272" s="218"/>
      <c r="H272" s="221">
        <v>0.828</v>
      </c>
      <c r="I272" s="222"/>
      <c r="J272" s="218"/>
      <c r="K272" s="218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180</v>
      </c>
      <c r="AU272" s="227" t="s">
        <v>82</v>
      </c>
      <c r="AV272" s="14" t="s">
        <v>82</v>
      </c>
      <c r="AW272" s="14" t="s">
        <v>34</v>
      </c>
      <c r="AX272" s="14" t="s">
        <v>73</v>
      </c>
      <c r="AY272" s="227" t="s">
        <v>171</v>
      </c>
    </row>
    <row r="273" spans="2:51" s="15" customFormat="1" ht="11.25">
      <c r="B273" s="228"/>
      <c r="C273" s="229"/>
      <c r="D273" s="208" t="s">
        <v>180</v>
      </c>
      <c r="E273" s="230" t="s">
        <v>21</v>
      </c>
      <c r="F273" s="231" t="s">
        <v>182</v>
      </c>
      <c r="G273" s="229"/>
      <c r="H273" s="232">
        <v>0.828</v>
      </c>
      <c r="I273" s="233"/>
      <c r="J273" s="229"/>
      <c r="K273" s="229"/>
      <c r="L273" s="234"/>
      <c r="M273" s="235"/>
      <c r="N273" s="236"/>
      <c r="O273" s="236"/>
      <c r="P273" s="236"/>
      <c r="Q273" s="236"/>
      <c r="R273" s="236"/>
      <c r="S273" s="236"/>
      <c r="T273" s="237"/>
      <c r="AT273" s="238" t="s">
        <v>180</v>
      </c>
      <c r="AU273" s="238" t="s">
        <v>82</v>
      </c>
      <c r="AV273" s="15" t="s">
        <v>178</v>
      </c>
      <c r="AW273" s="15" t="s">
        <v>34</v>
      </c>
      <c r="AX273" s="15" t="s">
        <v>80</v>
      </c>
      <c r="AY273" s="238" t="s">
        <v>171</v>
      </c>
    </row>
    <row r="274" spans="1:65" s="2" customFormat="1" ht="21.75" customHeight="1">
      <c r="A274" s="35"/>
      <c r="B274" s="36"/>
      <c r="C274" s="193" t="s">
        <v>401</v>
      </c>
      <c r="D274" s="193" t="s">
        <v>173</v>
      </c>
      <c r="E274" s="194" t="s">
        <v>1352</v>
      </c>
      <c r="F274" s="195" t="s">
        <v>1353</v>
      </c>
      <c r="G274" s="196" t="s">
        <v>187</v>
      </c>
      <c r="H274" s="197">
        <v>131.68</v>
      </c>
      <c r="I274" s="198"/>
      <c r="J274" s="199">
        <f>ROUND(I274*H274,2)</f>
        <v>0</v>
      </c>
      <c r="K274" s="195" t="s">
        <v>21</v>
      </c>
      <c r="L274" s="40"/>
      <c r="M274" s="200" t="s">
        <v>21</v>
      </c>
      <c r="N274" s="201" t="s">
        <v>44</v>
      </c>
      <c r="O274" s="65"/>
      <c r="P274" s="202">
        <f>O274*H274</f>
        <v>0</v>
      </c>
      <c r="Q274" s="202">
        <v>0.0306</v>
      </c>
      <c r="R274" s="202">
        <f>Q274*H274</f>
        <v>4.029408</v>
      </c>
      <c r="S274" s="202">
        <v>0</v>
      </c>
      <c r="T274" s="203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4" t="s">
        <v>178</v>
      </c>
      <c r="AT274" s="204" t="s">
        <v>173</v>
      </c>
      <c r="AU274" s="204" t="s">
        <v>82</v>
      </c>
      <c r="AY274" s="18" t="s">
        <v>171</v>
      </c>
      <c r="BE274" s="205">
        <f>IF(N274="základní",J274,0)</f>
        <v>0</v>
      </c>
      <c r="BF274" s="205">
        <f>IF(N274="snížená",J274,0)</f>
        <v>0</v>
      </c>
      <c r="BG274" s="205">
        <f>IF(N274="zákl. přenesená",J274,0)</f>
        <v>0</v>
      </c>
      <c r="BH274" s="205">
        <f>IF(N274="sníž. přenesená",J274,0)</f>
        <v>0</v>
      </c>
      <c r="BI274" s="205">
        <f>IF(N274="nulová",J274,0)</f>
        <v>0</v>
      </c>
      <c r="BJ274" s="18" t="s">
        <v>80</v>
      </c>
      <c r="BK274" s="205">
        <f>ROUND(I274*H274,2)</f>
        <v>0</v>
      </c>
      <c r="BL274" s="18" t="s">
        <v>178</v>
      </c>
      <c r="BM274" s="204" t="s">
        <v>1354</v>
      </c>
    </row>
    <row r="275" spans="2:51" s="13" customFormat="1" ht="11.25">
      <c r="B275" s="206"/>
      <c r="C275" s="207"/>
      <c r="D275" s="208" t="s">
        <v>180</v>
      </c>
      <c r="E275" s="209" t="s">
        <v>21</v>
      </c>
      <c r="F275" s="210" t="s">
        <v>1355</v>
      </c>
      <c r="G275" s="207"/>
      <c r="H275" s="209" t="s">
        <v>21</v>
      </c>
      <c r="I275" s="211"/>
      <c r="J275" s="207"/>
      <c r="K275" s="207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180</v>
      </c>
      <c r="AU275" s="216" t="s">
        <v>82</v>
      </c>
      <c r="AV275" s="13" t="s">
        <v>80</v>
      </c>
      <c r="AW275" s="13" t="s">
        <v>34</v>
      </c>
      <c r="AX275" s="13" t="s">
        <v>73</v>
      </c>
      <c r="AY275" s="216" t="s">
        <v>171</v>
      </c>
    </row>
    <row r="276" spans="2:51" s="14" customFormat="1" ht="11.25">
      <c r="B276" s="217"/>
      <c r="C276" s="218"/>
      <c r="D276" s="208" t="s">
        <v>180</v>
      </c>
      <c r="E276" s="219" t="s">
        <v>21</v>
      </c>
      <c r="F276" s="220" t="s">
        <v>1185</v>
      </c>
      <c r="G276" s="218"/>
      <c r="H276" s="221">
        <v>131.68</v>
      </c>
      <c r="I276" s="222"/>
      <c r="J276" s="218"/>
      <c r="K276" s="218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180</v>
      </c>
      <c r="AU276" s="227" t="s">
        <v>82</v>
      </c>
      <c r="AV276" s="14" t="s">
        <v>82</v>
      </c>
      <c r="AW276" s="14" t="s">
        <v>34</v>
      </c>
      <c r="AX276" s="14" t="s">
        <v>73</v>
      </c>
      <c r="AY276" s="227" t="s">
        <v>171</v>
      </c>
    </row>
    <row r="277" spans="2:51" s="16" customFormat="1" ht="11.25">
      <c r="B277" s="260"/>
      <c r="C277" s="261"/>
      <c r="D277" s="208" t="s">
        <v>180</v>
      </c>
      <c r="E277" s="262" t="s">
        <v>1184</v>
      </c>
      <c r="F277" s="263" t="s">
        <v>1356</v>
      </c>
      <c r="G277" s="261"/>
      <c r="H277" s="264">
        <v>131.68</v>
      </c>
      <c r="I277" s="265"/>
      <c r="J277" s="261"/>
      <c r="K277" s="261"/>
      <c r="L277" s="266"/>
      <c r="M277" s="267"/>
      <c r="N277" s="268"/>
      <c r="O277" s="268"/>
      <c r="P277" s="268"/>
      <c r="Q277" s="268"/>
      <c r="R277" s="268"/>
      <c r="S277" s="268"/>
      <c r="T277" s="269"/>
      <c r="AT277" s="270" t="s">
        <v>180</v>
      </c>
      <c r="AU277" s="270" t="s">
        <v>82</v>
      </c>
      <c r="AV277" s="16" t="s">
        <v>92</v>
      </c>
      <c r="AW277" s="16" t="s">
        <v>34</v>
      </c>
      <c r="AX277" s="16" t="s">
        <v>73</v>
      </c>
      <c r="AY277" s="270" t="s">
        <v>171</v>
      </c>
    </row>
    <row r="278" spans="2:51" s="15" customFormat="1" ht="11.25">
      <c r="B278" s="228"/>
      <c r="C278" s="229"/>
      <c r="D278" s="208" t="s">
        <v>180</v>
      </c>
      <c r="E278" s="230" t="s">
        <v>21</v>
      </c>
      <c r="F278" s="231" t="s">
        <v>182</v>
      </c>
      <c r="G278" s="229"/>
      <c r="H278" s="232">
        <v>131.68</v>
      </c>
      <c r="I278" s="233"/>
      <c r="J278" s="229"/>
      <c r="K278" s="229"/>
      <c r="L278" s="234"/>
      <c r="M278" s="235"/>
      <c r="N278" s="236"/>
      <c r="O278" s="236"/>
      <c r="P278" s="236"/>
      <c r="Q278" s="236"/>
      <c r="R278" s="236"/>
      <c r="S278" s="236"/>
      <c r="T278" s="237"/>
      <c r="AT278" s="238" t="s">
        <v>180</v>
      </c>
      <c r="AU278" s="238" t="s">
        <v>82</v>
      </c>
      <c r="AV278" s="15" t="s">
        <v>178</v>
      </c>
      <c r="AW278" s="15" t="s">
        <v>34</v>
      </c>
      <c r="AX278" s="15" t="s">
        <v>80</v>
      </c>
      <c r="AY278" s="238" t="s">
        <v>171</v>
      </c>
    </row>
    <row r="279" spans="1:65" s="2" customFormat="1" ht="21.75" customHeight="1">
      <c r="A279" s="35"/>
      <c r="B279" s="36"/>
      <c r="C279" s="193" t="s">
        <v>405</v>
      </c>
      <c r="D279" s="193" t="s">
        <v>173</v>
      </c>
      <c r="E279" s="194" t="s">
        <v>1357</v>
      </c>
      <c r="F279" s="195" t="s">
        <v>1358</v>
      </c>
      <c r="G279" s="196" t="s">
        <v>187</v>
      </c>
      <c r="H279" s="197">
        <v>14.86</v>
      </c>
      <c r="I279" s="198"/>
      <c r="J279" s="199">
        <f>ROUND(I279*H279,2)</f>
        <v>0</v>
      </c>
      <c r="K279" s="195" t="s">
        <v>21</v>
      </c>
      <c r="L279" s="40"/>
      <c r="M279" s="200" t="s">
        <v>21</v>
      </c>
      <c r="N279" s="201" t="s">
        <v>44</v>
      </c>
      <c r="O279" s="65"/>
      <c r="P279" s="202">
        <f>O279*H279</f>
        <v>0</v>
      </c>
      <c r="Q279" s="202">
        <v>0.0102</v>
      </c>
      <c r="R279" s="202">
        <f>Q279*H279</f>
        <v>0.151572</v>
      </c>
      <c r="S279" s="202">
        <v>0</v>
      </c>
      <c r="T279" s="203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4" t="s">
        <v>178</v>
      </c>
      <c r="AT279" s="204" t="s">
        <v>173</v>
      </c>
      <c r="AU279" s="204" t="s">
        <v>82</v>
      </c>
      <c r="AY279" s="18" t="s">
        <v>171</v>
      </c>
      <c r="BE279" s="205">
        <f>IF(N279="základní",J279,0)</f>
        <v>0</v>
      </c>
      <c r="BF279" s="205">
        <f>IF(N279="snížená",J279,0)</f>
        <v>0</v>
      </c>
      <c r="BG279" s="205">
        <f>IF(N279="zákl. přenesená",J279,0)</f>
        <v>0</v>
      </c>
      <c r="BH279" s="205">
        <f>IF(N279="sníž. přenesená",J279,0)</f>
        <v>0</v>
      </c>
      <c r="BI279" s="205">
        <f>IF(N279="nulová",J279,0)</f>
        <v>0</v>
      </c>
      <c r="BJ279" s="18" t="s">
        <v>80</v>
      </c>
      <c r="BK279" s="205">
        <f>ROUND(I279*H279,2)</f>
        <v>0</v>
      </c>
      <c r="BL279" s="18" t="s">
        <v>178</v>
      </c>
      <c r="BM279" s="204" t="s">
        <v>1359</v>
      </c>
    </row>
    <row r="280" spans="2:51" s="13" customFormat="1" ht="11.25">
      <c r="B280" s="206"/>
      <c r="C280" s="207"/>
      <c r="D280" s="208" t="s">
        <v>180</v>
      </c>
      <c r="E280" s="209" t="s">
        <v>21</v>
      </c>
      <c r="F280" s="210" t="s">
        <v>1360</v>
      </c>
      <c r="G280" s="207"/>
      <c r="H280" s="209" t="s">
        <v>21</v>
      </c>
      <c r="I280" s="211"/>
      <c r="J280" s="207"/>
      <c r="K280" s="207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180</v>
      </c>
      <c r="AU280" s="216" t="s">
        <v>82</v>
      </c>
      <c r="AV280" s="13" t="s">
        <v>80</v>
      </c>
      <c r="AW280" s="13" t="s">
        <v>34</v>
      </c>
      <c r="AX280" s="13" t="s">
        <v>73</v>
      </c>
      <c r="AY280" s="216" t="s">
        <v>171</v>
      </c>
    </row>
    <row r="281" spans="2:51" s="14" customFormat="1" ht="11.25">
      <c r="B281" s="217"/>
      <c r="C281" s="218"/>
      <c r="D281" s="208" t="s">
        <v>180</v>
      </c>
      <c r="E281" s="219" t="s">
        <v>21</v>
      </c>
      <c r="F281" s="220" t="s">
        <v>1361</v>
      </c>
      <c r="G281" s="218"/>
      <c r="H281" s="221">
        <v>11.22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180</v>
      </c>
      <c r="AU281" s="227" t="s">
        <v>82</v>
      </c>
      <c r="AV281" s="14" t="s">
        <v>82</v>
      </c>
      <c r="AW281" s="14" t="s">
        <v>34</v>
      </c>
      <c r="AX281" s="14" t="s">
        <v>73</v>
      </c>
      <c r="AY281" s="227" t="s">
        <v>171</v>
      </c>
    </row>
    <row r="282" spans="2:51" s="16" customFormat="1" ht="11.25">
      <c r="B282" s="260"/>
      <c r="C282" s="261"/>
      <c r="D282" s="208" t="s">
        <v>180</v>
      </c>
      <c r="E282" s="262" t="s">
        <v>1187</v>
      </c>
      <c r="F282" s="263" t="s">
        <v>1356</v>
      </c>
      <c r="G282" s="261"/>
      <c r="H282" s="264">
        <v>11.22</v>
      </c>
      <c r="I282" s="265"/>
      <c r="J282" s="261"/>
      <c r="K282" s="261"/>
      <c r="L282" s="266"/>
      <c r="M282" s="267"/>
      <c r="N282" s="268"/>
      <c r="O282" s="268"/>
      <c r="P282" s="268"/>
      <c r="Q282" s="268"/>
      <c r="R282" s="268"/>
      <c r="S282" s="268"/>
      <c r="T282" s="269"/>
      <c r="AT282" s="270" t="s">
        <v>180</v>
      </c>
      <c r="AU282" s="270" t="s">
        <v>82</v>
      </c>
      <c r="AV282" s="16" t="s">
        <v>92</v>
      </c>
      <c r="AW282" s="16" t="s">
        <v>34</v>
      </c>
      <c r="AX282" s="16" t="s">
        <v>73</v>
      </c>
      <c r="AY282" s="270" t="s">
        <v>171</v>
      </c>
    </row>
    <row r="283" spans="2:51" s="13" customFormat="1" ht="11.25">
      <c r="B283" s="206"/>
      <c r="C283" s="207"/>
      <c r="D283" s="208" t="s">
        <v>180</v>
      </c>
      <c r="E283" s="209" t="s">
        <v>21</v>
      </c>
      <c r="F283" s="210" t="s">
        <v>1362</v>
      </c>
      <c r="G283" s="207"/>
      <c r="H283" s="209" t="s">
        <v>21</v>
      </c>
      <c r="I283" s="211"/>
      <c r="J283" s="207"/>
      <c r="K283" s="207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180</v>
      </c>
      <c r="AU283" s="216" t="s">
        <v>82</v>
      </c>
      <c r="AV283" s="13" t="s">
        <v>80</v>
      </c>
      <c r="AW283" s="13" t="s">
        <v>34</v>
      </c>
      <c r="AX283" s="13" t="s">
        <v>73</v>
      </c>
      <c r="AY283" s="216" t="s">
        <v>171</v>
      </c>
    </row>
    <row r="284" spans="2:51" s="14" customFormat="1" ht="11.25">
      <c r="B284" s="217"/>
      <c r="C284" s="218"/>
      <c r="D284" s="208" t="s">
        <v>180</v>
      </c>
      <c r="E284" s="219" t="s">
        <v>21</v>
      </c>
      <c r="F284" s="220" t="s">
        <v>1170</v>
      </c>
      <c r="G284" s="218"/>
      <c r="H284" s="221">
        <v>3.64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180</v>
      </c>
      <c r="AU284" s="227" t="s">
        <v>82</v>
      </c>
      <c r="AV284" s="14" t="s">
        <v>82</v>
      </c>
      <c r="AW284" s="14" t="s">
        <v>34</v>
      </c>
      <c r="AX284" s="14" t="s">
        <v>73</v>
      </c>
      <c r="AY284" s="227" t="s">
        <v>171</v>
      </c>
    </row>
    <row r="285" spans="2:51" s="16" customFormat="1" ht="11.25">
      <c r="B285" s="260"/>
      <c r="C285" s="261"/>
      <c r="D285" s="208" t="s">
        <v>180</v>
      </c>
      <c r="E285" s="262" t="s">
        <v>1186</v>
      </c>
      <c r="F285" s="263" t="s">
        <v>1356</v>
      </c>
      <c r="G285" s="261"/>
      <c r="H285" s="264">
        <v>3.64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AT285" s="270" t="s">
        <v>180</v>
      </c>
      <c r="AU285" s="270" t="s">
        <v>82</v>
      </c>
      <c r="AV285" s="16" t="s">
        <v>92</v>
      </c>
      <c r="AW285" s="16" t="s">
        <v>34</v>
      </c>
      <c r="AX285" s="16" t="s">
        <v>73</v>
      </c>
      <c r="AY285" s="270" t="s">
        <v>171</v>
      </c>
    </row>
    <row r="286" spans="2:51" s="15" customFormat="1" ht="11.25">
      <c r="B286" s="228"/>
      <c r="C286" s="229"/>
      <c r="D286" s="208" t="s">
        <v>180</v>
      </c>
      <c r="E286" s="230" t="s">
        <v>21</v>
      </c>
      <c r="F286" s="231" t="s">
        <v>182</v>
      </c>
      <c r="G286" s="229"/>
      <c r="H286" s="232">
        <v>14.86</v>
      </c>
      <c r="I286" s="233"/>
      <c r="J286" s="229"/>
      <c r="K286" s="229"/>
      <c r="L286" s="234"/>
      <c r="M286" s="235"/>
      <c r="N286" s="236"/>
      <c r="O286" s="236"/>
      <c r="P286" s="236"/>
      <c r="Q286" s="236"/>
      <c r="R286" s="236"/>
      <c r="S286" s="236"/>
      <c r="T286" s="237"/>
      <c r="AT286" s="238" t="s">
        <v>180</v>
      </c>
      <c r="AU286" s="238" t="s">
        <v>82</v>
      </c>
      <c r="AV286" s="15" t="s">
        <v>178</v>
      </c>
      <c r="AW286" s="15" t="s">
        <v>34</v>
      </c>
      <c r="AX286" s="15" t="s">
        <v>80</v>
      </c>
      <c r="AY286" s="238" t="s">
        <v>171</v>
      </c>
    </row>
    <row r="287" spans="1:65" s="2" customFormat="1" ht="16.5" customHeight="1">
      <c r="A287" s="35"/>
      <c r="B287" s="36"/>
      <c r="C287" s="193" t="s">
        <v>409</v>
      </c>
      <c r="D287" s="193" t="s">
        <v>173</v>
      </c>
      <c r="E287" s="194" t="s">
        <v>1363</v>
      </c>
      <c r="F287" s="195" t="s">
        <v>1364</v>
      </c>
      <c r="G287" s="196" t="s">
        <v>187</v>
      </c>
      <c r="H287" s="197">
        <v>131.68</v>
      </c>
      <c r="I287" s="198"/>
      <c r="J287" s="199">
        <f>ROUND(I287*H287,2)</f>
        <v>0</v>
      </c>
      <c r="K287" s="195" t="s">
        <v>21</v>
      </c>
      <c r="L287" s="40"/>
      <c r="M287" s="200" t="s">
        <v>21</v>
      </c>
      <c r="N287" s="201" t="s">
        <v>44</v>
      </c>
      <c r="O287" s="65"/>
      <c r="P287" s="202">
        <f>O287*H287</f>
        <v>0</v>
      </c>
      <c r="Q287" s="202">
        <v>0.0102</v>
      </c>
      <c r="R287" s="202">
        <f>Q287*H287</f>
        <v>1.343136</v>
      </c>
      <c r="S287" s="202">
        <v>0</v>
      </c>
      <c r="T287" s="203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4" t="s">
        <v>178</v>
      </c>
      <c r="AT287" s="204" t="s">
        <v>173</v>
      </c>
      <c r="AU287" s="204" t="s">
        <v>82</v>
      </c>
      <c r="AY287" s="18" t="s">
        <v>171</v>
      </c>
      <c r="BE287" s="205">
        <f>IF(N287="základní",J287,0)</f>
        <v>0</v>
      </c>
      <c r="BF287" s="205">
        <f>IF(N287="snížená",J287,0)</f>
        <v>0</v>
      </c>
      <c r="BG287" s="205">
        <f>IF(N287="zákl. přenesená",J287,0)</f>
        <v>0</v>
      </c>
      <c r="BH287" s="205">
        <f>IF(N287="sníž. přenesená",J287,0)</f>
        <v>0</v>
      </c>
      <c r="BI287" s="205">
        <f>IF(N287="nulová",J287,0)</f>
        <v>0</v>
      </c>
      <c r="BJ287" s="18" t="s">
        <v>80</v>
      </c>
      <c r="BK287" s="205">
        <f>ROUND(I287*H287,2)</f>
        <v>0</v>
      </c>
      <c r="BL287" s="18" t="s">
        <v>178</v>
      </c>
      <c r="BM287" s="204" t="s">
        <v>1365</v>
      </c>
    </row>
    <row r="288" spans="2:51" s="13" customFormat="1" ht="11.25">
      <c r="B288" s="206"/>
      <c r="C288" s="207"/>
      <c r="D288" s="208" t="s">
        <v>180</v>
      </c>
      <c r="E288" s="209" t="s">
        <v>21</v>
      </c>
      <c r="F288" s="210" t="s">
        <v>1355</v>
      </c>
      <c r="G288" s="207"/>
      <c r="H288" s="209" t="s">
        <v>21</v>
      </c>
      <c r="I288" s="211"/>
      <c r="J288" s="207"/>
      <c r="K288" s="207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180</v>
      </c>
      <c r="AU288" s="216" t="s">
        <v>82</v>
      </c>
      <c r="AV288" s="13" t="s">
        <v>80</v>
      </c>
      <c r="AW288" s="13" t="s">
        <v>34</v>
      </c>
      <c r="AX288" s="13" t="s">
        <v>73</v>
      </c>
      <c r="AY288" s="216" t="s">
        <v>171</v>
      </c>
    </row>
    <row r="289" spans="2:51" s="14" customFormat="1" ht="11.25">
      <c r="B289" s="217"/>
      <c r="C289" s="218"/>
      <c r="D289" s="208" t="s">
        <v>180</v>
      </c>
      <c r="E289" s="219" t="s">
        <v>21</v>
      </c>
      <c r="F289" s="220" t="s">
        <v>1184</v>
      </c>
      <c r="G289" s="218"/>
      <c r="H289" s="221">
        <v>131.68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180</v>
      </c>
      <c r="AU289" s="227" t="s">
        <v>82</v>
      </c>
      <c r="AV289" s="14" t="s">
        <v>82</v>
      </c>
      <c r="AW289" s="14" t="s">
        <v>34</v>
      </c>
      <c r="AX289" s="14" t="s">
        <v>73</v>
      </c>
      <c r="AY289" s="227" t="s">
        <v>171</v>
      </c>
    </row>
    <row r="290" spans="2:51" s="15" customFormat="1" ht="11.25">
      <c r="B290" s="228"/>
      <c r="C290" s="229"/>
      <c r="D290" s="208" t="s">
        <v>180</v>
      </c>
      <c r="E290" s="230" t="s">
        <v>21</v>
      </c>
      <c r="F290" s="231" t="s">
        <v>182</v>
      </c>
      <c r="G290" s="229"/>
      <c r="H290" s="232">
        <v>131.68</v>
      </c>
      <c r="I290" s="233"/>
      <c r="J290" s="229"/>
      <c r="K290" s="229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180</v>
      </c>
      <c r="AU290" s="238" t="s">
        <v>82</v>
      </c>
      <c r="AV290" s="15" t="s">
        <v>178</v>
      </c>
      <c r="AW290" s="15" t="s">
        <v>34</v>
      </c>
      <c r="AX290" s="15" t="s">
        <v>80</v>
      </c>
      <c r="AY290" s="238" t="s">
        <v>171</v>
      </c>
    </row>
    <row r="291" spans="1:65" s="2" customFormat="1" ht="21.75" customHeight="1">
      <c r="A291" s="35"/>
      <c r="B291" s="36"/>
      <c r="C291" s="193" t="s">
        <v>413</v>
      </c>
      <c r="D291" s="193" t="s">
        <v>173</v>
      </c>
      <c r="E291" s="194" t="s">
        <v>1366</v>
      </c>
      <c r="F291" s="195" t="s">
        <v>1367</v>
      </c>
      <c r="G291" s="196" t="s">
        <v>187</v>
      </c>
      <c r="H291" s="197">
        <v>4.79</v>
      </c>
      <c r="I291" s="198"/>
      <c r="J291" s="199">
        <f>ROUND(I291*H291,2)</f>
        <v>0</v>
      </c>
      <c r="K291" s="195" t="s">
        <v>21</v>
      </c>
      <c r="L291" s="40"/>
      <c r="M291" s="200" t="s">
        <v>21</v>
      </c>
      <c r="N291" s="201" t="s">
        <v>44</v>
      </c>
      <c r="O291" s="65"/>
      <c r="P291" s="202">
        <f>O291*H291</f>
        <v>0</v>
      </c>
      <c r="Q291" s="202">
        <v>0.077</v>
      </c>
      <c r="R291" s="202">
        <f>Q291*H291</f>
        <v>0.36883</v>
      </c>
      <c r="S291" s="202">
        <v>0</v>
      </c>
      <c r="T291" s="203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4" t="s">
        <v>178</v>
      </c>
      <c r="AT291" s="204" t="s">
        <v>173</v>
      </c>
      <c r="AU291" s="204" t="s">
        <v>82</v>
      </c>
      <c r="AY291" s="18" t="s">
        <v>171</v>
      </c>
      <c r="BE291" s="205">
        <f>IF(N291="základní",J291,0)</f>
        <v>0</v>
      </c>
      <c r="BF291" s="205">
        <f>IF(N291="snížená",J291,0)</f>
        <v>0</v>
      </c>
      <c r="BG291" s="205">
        <f>IF(N291="zákl. přenesená",J291,0)</f>
        <v>0</v>
      </c>
      <c r="BH291" s="205">
        <f>IF(N291="sníž. přenesená",J291,0)</f>
        <v>0</v>
      </c>
      <c r="BI291" s="205">
        <f>IF(N291="nulová",J291,0)</f>
        <v>0</v>
      </c>
      <c r="BJ291" s="18" t="s">
        <v>80</v>
      </c>
      <c r="BK291" s="205">
        <f>ROUND(I291*H291,2)</f>
        <v>0</v>
      </c>
      <c r="BL291" s="18" t="s">
        <v>178</v>
      </c>
      <c r="BM291" s="204" t="s">
        <v>1368</v>
      </c>
    </row>
    <row r="292" spans="2:51" s="13" customFormat="1" ht="11.25">
      <c r="B292" s="206"/>
      <c r="C292" s="207"/>
      <c r="D292" s="208" t="s">
        <v>180</v>
      </c>
      <c r="E292" s="209" t="s">
        <v>21</v>
      </c>
      <c r="F292" s="210" t="s">
        <v>1369</v>
      </c>
      <c r="G292" s="207"/>
      <c r="H292" s="209" t="s">
        <v>21</v>
      </c>
      <c r="I292" s="211"/>
      <c r="J292" s="207"/>
      <c r="K292" s="207"/>
      <c r="L292" s="212"/>
      <c r="M292" s="213"/>
      <c r="N292" s="214"/>
      <c r="O292" s="214"/>
      <c r="P292" s="214"/>
      <c r="Q292" s="214"/>
      <c r="R292" s="214"/>
      <c r="S292" s="214"/>
      <c r="T292" s="215"/>
      <c r="AT292" s="216" t="s">
        <v>180</v>
      </c>
      <c r="AU292" s="216" t="s">
        <v>82</v>
      </c>
      <c r="AV292" s="13" t="s">
        <v>80</v>
      </c>
      <c r="AW292" s="13" t="s">
        <v>34</v>
      </c>
      <c r="AX292" s="13" t="s">
        <v>73</v>
      </c>
      <c r="AY292" s="216" t="s">
        <v>171</v>
      </c>
    </row>
    <row r="293" spans="2:51" s="14" customFormat="1" ht="11.25">
      <c r="B293" s="217"/>
      <c r="C293" s="218"/>
      <c r="D293" s="208" t="s">
        <v>180</v>
      </c>
      <c r="E293" s="219" t="s">
        <v>21</v>
      </c>
      <c r="F293" s="220" t="s">
        <v>1370</v>
      </c>
      <c r="G293" s="218"/>
      <c r="H293" s="221">
        <v>2.88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180</v>
      </c>
      <c r="AU293" s="227" t="s">
        <v>82</v>
      </c>
      <c r="AV293" s="14" t="s">
        <v>82</v>
      </c>
      <c r="AW293" s="14" t="s">
        <v>34</v>
      </c>
      <c r="AX293" s="14" t="s">
        <v>73</v>
      </c>
      <c r="AY293" s="227" t="s">
        <v>171</v>
      </c>
    </row>
    <row r="294" spans="2:51" s="14" customFormat="1" ht="11.25">
      <c r="B294" s="217"/>
      <c r="C294" s="218"/>
      <c r="D294" s="208" t="s">
        <v>180</v>
      </c>
      <c r="E294" s="219" t="s">
        <v>21</v>
      </c>
      <c r="F294" s="220" t="s">
        <v>1371</v>
      </c>
      <c r="G294" s="218"/>
      <c r="H294" s="221">
        <v>1.91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180</v>
      </c>
      <c r="AU294" s="227" t="s">
        <v>82</v>
      </c>
      <c r="AV294" s="14" t="s">
        <v>82</v>
      </c>
      <c r="AW294" s="14" t="s">
        <v>34</v>
      </c>
      <c r="AX294" s="14" t="s">
        <v>73</v>
      </c>
      <c r="AY294" s="227" t="s">
        <v>171</v>
      </c>
    </row>
    <row r="295" spans="2:51" s="16" customFormat="1" ht="11.25">
      <c r="B295" s="260"/>
      <c r="C295" s="261"/>
      <c r="D295" s="208" t="s">
        <v>180</v>
      </c>
      <c r="E295" s="262" t="s">
        <v>1181</v>
      </c>
      <c r="F295" s="263" t="s">
        <v>1356</v>
      </c>
      <c r="G295" s="261"/>
      <c r="H295" s="264">
        <v>4.79</v>
      </c>
      <c r="I295" s="265"/>
      <c r="J295" s="261"/>
      <c r="K295" s="261"/>
      <c r="L295" s="266"/>
      <c r="M295" s="267"/>
      <c r="N295" s="268"/>
      <c r="O295" s="268"/>
      <c r="P295" s="268"/>
      <c r="Q295" s="268"/>
      <c r="R295" s="268"/>
      <c r="S295" s="268"/>
      <c r="T295" s="269"/>
      <c r="AT295" s="270" t="s">
        <v>180</v>
      </c>
      <c r="AU295" s="270" t="s">
        <v>82</v>
      </c>
      <c r="AV295" s="16" t="s">
        <v>92</v>
      </c>
      <c r="AW295" s="16" t="s">
        <v>34</v>
      </c>
      <c r="AX295" s="16" t="s">
        <v>73</v>
      </c>
      <c r="AY295" s="270" t="s">
        <v>171</v>
      </c>
    </row>
    <row r="296" spans="2:51" s="15" customFormat="1" ht="11.25">
      <c r="B296" s="228"/>
      <c r="C296" s="229"/>
      <c r="D296" s="208" t="s">
        <v>180</v>
      </c>
      <c r="E296" s="230" t="s">
        <v>21</v>
      </c>
      <c r="F296" s="231" t="s">
        <v>182</v>
      </c>
      <c r="G296" s="229"/>
      <c r="H296" s="232">
        <v>4.79</v>
      </c>
      <c r="I296" s="233"/>
      <c r="J296" s="229"/>
      <c r="K296" s="229"/>
      <c r="L296" s="234"/>
      <c r="M296" s="235"/>
      <c r="N296" s="236"/>
      <c r="O296" s="236"/>
      <c r="P296" s="236"/>
      <c r="Q296" s="236"/>
      <c r="R296" s="236"/>
      <c r="S296" s="236"/>
      <c r="T296" s="237"/>
      <c r="AT296" s="238" t="s">
        <v>180</v>
      </c>
      <c r="AU296" s="238" t="s">
        <v>82</v>
      </c>
      <c r="AV296" s="15" t="s">
        <v>178</v>
      </c>
      <c r="AW296" s="15" t="s">
        <v>34</v>
      </c>
      <c r="AX296" s="15" t="s">
        <v>80</v>
      </c>
      <c r="AY296" s="238" t="s">
        <v>171</v>
      </c>
    </row>
    <row r="297" spans="1:65" s="2" customFormat="1" ht="21.75" customHeight="1">
      <c r="A297" s="35"/>
      <c r="B297" s="36"/>
      <c r="C297" s="193" t="s">
        <v>418</v>
      </c>
      <c r="D297" s="193" t="s">
        <v>173</v>
      </c>
      <c r="E297" s="194" t="s">
        <v>1372</v>
      </c>
      <c r="F297" s="195" t="s">
        <v>1373</v>
      </c>
      <c r="G297" s="196" t="s">
        <v>187</v>
      </c>
      <c r="H297" s="197">
        <v>131.68</v>
      </c>
      <c r="I297" s="198"/>
      <c r="J297" s="199">
        <f>ROUND(I297*H297,2)</f>
        <v>0</v>
      </c>
      <c r="K297" s="195" t="s">
        <v>21</v>
      </c>
      <c r="L297" s="40"/>
      <c r="M297" s="200" t="s">
        <v>21</v>
      </c>
      <c r="N297" s="201" t="s">
        <v>44</v>
      </c>
      <c r="O297" s="65"/>
      <c r="P297" s="202">
        <f>O297*H297</f>
        <v>0</v>
      </c>
      <c r="Q297" s="202">
        <v>0.077</v>
      </c>
      <c r="R297" s="202">
        <f>Q297*H297</f>
        <v>10.13936</v>
      </c>
      <c r="S297" s="202">
        <v>0</v>
      </c>
      <c r="T297" s="203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4" t="s">
        <v>178</v>
      </c>
      <c r="AT297" s="204" t="s">
        <v>173</v>
      </c>
      <c r="AU297" s="204" t="s">
        <v>82</v>
      </c>
      <c r="AY297" s="18" t="s">
        <v>171</v>
      </c>
      <c r="BE297" s="205">
        <f>IF(N297="základní",J297,0)</f>
        <v>0</v>
      </c>
      <c r="BF297" s="205">
        <f>IF(N297="snížená",J297,0)</f>
        <v>0</v>
      </c>
      <c r="BG297" s="205">
        <f>IF(N297="zákl. přenesená",J297,0)</f>
        <v>0</v>
      </c>
      <c r="BH297" s="205">
        <f>IF(N297="sníž. přenesená",J297,0)</f>
        <v>0</v>
      </c>
      <c r="BI297" s="205">
        <f>IF(N297="nulová",J297,0)</f>
        <v>0</v>
      </c>
      <c r="BJ297" s="18" t="s">
        <v>80</v>
      </c>
      <c r="BK297" s="205">
        <f>ROUND(I297*H297,2)</f>
        <v>0</v>
      </c>
      <c r="BL297" s="18" t="s">
        <v>178</v>
      </c>
      <c r="BM297" s="204" t="s">
        <v>1374</v>
      </c>
    </row>
    <row r="298" spans="2:51" s="13" customFormat="1" ht="11.25">
      <c r="B298" s="206"/>
      <c r="C298" s="207"/>
      <c r="D298" s="208" t="s">
        <v>180</v>
      </c>
      <c r="E298" s="209" t="s">
        <v>21</v>
      </c>
      <c r="F298" s="210" t="s">
        <v>1355</v>
      </c>
      <c r="G298" s="207"/>
      <c r="H298" s="209" t="s">
        <v>21</v>
      </c>
      <c r="I298" s="211"/>
      <c r="J298" s="207"/>
      <c r="K298" s="207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180</v>
      </c>
      <c r="AU298" s="216" t="s">
        <v>82</v>
      </c>
      <c r="AV298" s="13" t="s">
        <v>80</v>
      </c>
      <c r="AW298" s="13" t="s">
        <v>34</v>
      </c>
      <c r="AX298" s="13" t="s">
        <v>73</v>
      </c>
      <c r="AY298" s="216" t="s">
        <v>171</v>
      </c>
    </row>
    <row r="299" spans="2:51" s="14" customFormat="1" ht="11.25">
      <c r="B299" s="217"/>
      <c r="C299" s="218"/>
      <c r="D299" s="208" t="s">
        <v>180</v>
      </c>
      <c r="E299" s="219" t="s">
        <v>21</v>
      </c>
      <c r="F299" s="220" t="s">
        <v>1184</v>
      </c>
      <c r="G299" s="218"/>
      <c r="H299" s="221">
        <v>131.68</v>
      </c>
      <c r="I299" s="222"/>
      <c r="J299" s="218"/>
      <c r="K299" s="218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180</v>
      </c>
      <c r="AU299" s="227" t="s">
        <v>82</v>
      </c>
      <c r="AV299" s="14" t="s">
        <v>82</v>
      </c>
      <c r="AW299" s="14" t="s">
        <v>34</v>
      </c>
      <c r="AX299" s="14" t="s">
        <v>73</v>
      </c>
      <c r="AY299" s="227" t="s">
        <v>171</v>
      </c>
    </row>
    <row r="300" spans="2:51" s="15" customFormat="1" ht="11.25">
      <c r="B300" s="228"/>
      <c r="C300" s="229"/>
      <c r="D300" s="208" t="s">
        <v>180</v>
      </c>
      <c r="E300" s="230" t="s">
        <v>21</v>
      </c>
      <c r="F300" s="231" t="s">
        <v>182</v>
      </c>
      <c r="G300" s="229"/>
      <c r="H300" s="232">
        <v>131.68</v>
      </c>
      <c r="I300" s="233"/>
      <c r="J300" s="229"/>
      <c r="K300" s="229"/>
      <c r="L300" s="234"/>
      <c r="M300" s="235"/>
      <c r="N300" s="236"/>
      <c r="O300" s="236"/>
      <c r="P300" s="236"/>
      <c r="Q300" s="236"/>
      <c r="R300" s="236"/>
      <c r="S300" s="236"/>
      <c r="T300" s="237"/>
      <c r="AT300" s="238" t="s">
        <v>180</v>
      </c>
      <c r="AU300" s="238" t="s">
        <v>82</v>
      </c>
      <c r="AV300" s="15" t="s">
        <v>178</v>
      </c>
      <c r="AW300" s="15" t="s">
        <v>34</v>
      </c>
      <c r="AX300" s="15" t="s">
        <v>80</v>
      </c>
      <c r="AY300" s="238" t="s">
        <v>171</v>
      </c>
    </row>
    <row r="301" spans="1:65" s="2" customFormat="1" ht="33" customHeight="1">
      <c r="A301" s="35"/>
      <c r="B301" s="36"/>
      <c r="C301" s="193" t="s">
        <v>423</v>
      </c>
      <c r="D301" s="193" t="s">
        <v>173</v>
      </c>
      <c r="E301" s="194" t="s">
        <v>1375</v>
      </c>
      <c r="F301" s="195" t="s">
        <v>1376</v>
      </c>
      <c r="G301" s="196" t="s">
        <v>187</v>
      </c>
      <c r="H301" s="197">
        <v>138.09</v>
      </c>
      <c r="I301" s="198"/>
      <c r="J301" s="199">
        <f>ROUND(I301*H301,2)</f>
        <v>0</v>
      </c>
      <c r="K301" s="195" t="s">
        <v>21</v>
      </c>
      <c r="L301" s="40"/>
      <c r="M301" s="200" t="s">
        <v>21</v>
      </c>
      <c r="N301" s="201" t="s">
        <v>44</v>
      </c>
      <c r="O301" s="65"/>
      <c r="P301" s="202">
        <f>O301*H301</f>
        <v>0</v>
      </c>
      <c r="Q301" s="202">
        <v>0.067</v>
      </c>
      <c r="R301" s="202">
        <f>Q301*H301</f>
        <v>9.252030000000001</v>
      </c>
      <c r="S301" s="202">
        <v>0</v>
      </c>
      <c r="T301" s="203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4" t="s">
        <v>178</v>
      </c>
      <c r="AT301" s="204" t="s">
        <v>173</v>
      </c>
      <c r="AU301" s="204" t="s">
        <v>82</v>
      </c>
      <c r="AY301" s="18" t="s">
        <v>171</v>
      </c>
      <c r="BE301" s="205">
        <f>IF(N301="základní",J301,0)</f>
        <v>0</v>
      </c>
      <c r="BF301" s="205">
        <f>IF(N301="snížená",J301,0)</f>
        <v>0</v>
      </c>
      <c r="BG301" s="205">
        <f>IF(N301="zákl. přenesená",J301,0)</f>
        <v>0</v>
      </c>
      <c r="BH301" s="205">
        <f>IF(N301="sníž. přenesená",J301,0)</f>
        <v>0</v>
      </c>
      <c r="BI301" s="205">
        <f>IF(N301="nulová",J301,0)</f>
        <v>0</v>
      </c>
      <c r="BJ301" s="18" t="s">
        <v>80</v>
      </c>
      <c r="BK301" s="205">
        <f>ROUND(I301*H301,2)</f>
        <v>0</v>
      </c>
      <c r="BL301" s="18" t="s">
        <v>178</v>
      </c>
      <c r="BM301" s="204" t="s">
        <v>1377</v>
      </c>
    </row>
    <row r="302" spans="2:51" s="13" customFormat="1" ht="11.25">
      <c r="B302" s="206"/>
      <c r="C302" s="207"/>
      <c r="D302" s="208" t="s">
        <v>180</v>
      </c>
      <c r="E302" s="209" t="s">
        <v>21</v>
      </c>
      <c r="F302" s="210" t="s">
        <v>1378</v>
      </c>
      <c r="G302" s="207"/>
      <c r="H302" s="209" t="s">
        <v>21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180</v>
      </c>
      <c r="AU302" s="216" t="s">
        <v>82</v>
      </c>
      <c r="AV302" s="13" t="s">
        <v>80</v>
      </c>
      <c r="AW302" s="13" t="s">
        <v>34</v>
      </c>
      <c r="AX302" s="13" t="s">
        <v>73</v>
      </c>
      <c r="AY302" s="216" t="s">
        <v>171</v>
      </c>
    </row>
    <row r="303" spans="2:51" s="14" customFormat="1" ht="11.25">
      <c r="B303" s="217"/>
      <c r="C303" s="218"/>
      <c r="D303" s="208" t="s">
        <v>180</v>
      </c>
      <c r="E303" s="219" t="s">
        <v>21</v>
      </c>
      <c r="F303" s="220" t="s">
        <v>1178</v>
      </c>
      <c r="G303" s="218"/>
      <c r="H303" s="221">
        <v>104.65</v>
      </c>
      <c r="I303" s="222"/>
      <c r="J303" s="218"/>
      <c r="K303" s="218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180</v>
      </c>
      <c r="AU303" s="227" t="s">
        <v>82</v>
      </c>
      <c r="AV303" s="14" t="s">
        <v>82</v>
      </c>
      <c r="AW303" s="14" t="s">
        <v>34</v>
      </c>
      <c r="AX303" s="14" t="s">
        <v>73</v>
      </c>
      <c r="AY303" s="227" t="s">
        <v>171</v>
      </c>
    </row>
    <row r="304" spans="2:51" s="16" customFormat="1" ht="11.25">
      <c r="B304" s="260"/>
      <c r="C304" s="261"/>
      <c r="D304" s="208" t="s">
        <v>180</v>
      </c>
      <c r="E304" s="262" t="s">
        <v>1177</v>
      </c>
      <c r="F304" s="263" t="s">
        <v>1356</v>
      </c>
      <c r="G304" s="261"/>
      <c r="H304" s="264">
        <v>104.65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AT304" s="270" t="s">
        <v>180</v>
      </c>
      <c r="AU304" s="270" t="s">
        <v>82</v>
      </c>
      <c r="AV304" s="16" t="s">
        <v>92</v>
      </c>
      <c r="AW304" s="16" t="s">
        <v>34</v>
      </c>
      <c r="AX304" s="16" t="s">
        <v>73</v>
      </c>
      <c r="AY304" s="270" t="s">
        <v>171</v>
      </c>
    </row>
    <row r="305" spans="2:51" s="13" customFormat="1" ht="11.25">
      <c r="B305" s="206"/>
      <c r="C305" s="207"/>
      <c r="D305" s="208" t="s">
        <v>180</v>
      </c>
      <c r="E305" s="209" t="s">
        <v>21</v>
      </c>
      <c r="F305" s="210" t="s">
        <v>1379</v>
      </c>
      <c r="G305" s="207"/>
      <c r="H305" s="209" t="s">
        <v>21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180</v>
      </c>
      <c r="AU305" s="216" t="s">
        <v>82</v>
      </c>
      <c r="AV305" s="13" t="s">
        <v>80</v>
      </c>
      <c r="AW305" s="13" t="s">
        <v>34</v>
      </c>
      <c r="AX305" s="13" t="s">
        <v>73</v>
      </c>
      <c r="AY305" s="216" t="s">
        <v>171</v>
      </c>
    </row>
    <row r="306" spans="2:51" s="14" customFormat="1" ht="11.25">
      <c r="B306" s="217"/>
      <c r="C306" s="218"/>
      <c r="D306" s="208" t="s">
        <v>180</v>
      </c>
      <c r="E306" s="219" t="s">
        <v>21</v>
      </c>
      <c r="F306" s="220" t="s">
        <v>1380</v>
      </c>
      <c r="G306" s="218"/>
      <c r="H306" s="221">
        <v>33.44</v>
      </c>
      <c r="I306" s="222"/>
      <c r="J306" s="218"/>
      <c r="K306" s="218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180</v>
      </c>
      <c r="AU306" s="227" t="s">
        <v>82</v>
      </c>
      <c r="AV306" s="14" t="s">
        <v>82</v>
      </c>
      <c r="AW306" s="14" t="s">
        <v>34</v>
      </c>
      <c r="AX306" s="14" t="s">
        <v>73</v>
      </c>
      <c r="AY306" s="227" t="s">
        <v>171</v>
      </c>
    </row>
    <row r="307" spans="2:51" s="16" customFormat="1" ht="11.25">
      <c r="B307" s="260"/>
      <c r="C307" s="261"/>
      <c r="D307" s="208" t="s">
        <v>180</v>
      </c>
      <c r="E307" s="262" t="s">
        <v>1179</v>
      </c>
      <c r="F307" s="263" t="s">
        <v>1356</v>
      </c>
      <c r="G307" s="261"/>
      <c r="H307" s="264">
        <v>33.44</v>
      </c>
      <c r="I307" s="265"/>
      <c r="J307" s="261"/>
      <c r="K307" s="261"/>
      <c r="L307" s="266"/>
      <c r="M307" s="267"/>
      <c r="N307" s="268"/>
      <c r="O307" s="268"/>
      <c r="P307" s="268"/>
      <c r="Q307" s="268"/>
      <c r="R307" s="268"/>
      <c r="S307" s="268"/>
      <c r="T307" s="269"/>
      <c r="AT307" s="270" t="s">
        <v>180</v>
      </c>
      <c r="AU307" s="270" t="s">
        <v>82</v>
      </c>
      <c r="AV307" s="16" t="s">
        <v>92</v>
      </c>
      <c r="AW307" s="16" t="s">
        <v>34</v>
      </c>
      <c r="AX307" s="16" t="s">
        <v>73</v>
      </c>
      <c r="AY307" s="270" t="s">
        <v>171</v>
      </c>
    </row>
    <row r="308" spans="2:51" s="15" customFormat="1" ht="11.25">
      <c r="B308" s="228"/>
      <c r="C308" s="229"/>
      <c r="D308" s="208" t="s">
        <v>180</v>
      </c>
      <c r="E308" s="230" t="s">
        <v>21</v>
      </c>
      <c r="F308" s="231" t="s">
        <v>182</v>
      </c>
      <c r="G308" s="229"/>
      <c r="H308" s="232">
        <v>138.09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AT308" s="238" t="s">
        <v>180</v>
      </c>
      <c r="AU308" s="238" t="s">
        <v>82</v>
      </c>
      <c r="AV308" s="15" t="s">
        <v>178</v>
      </c>
      <c r="AW308" s="15" t="s">
        <v>34</v>
      </c>
      <c r="AX308" s="15" t="s">
        <v>80</v>
      </c>
      <c r="AY308" s="238" t="s">
        <v>171</v>
      </c>
    </row>
    <row r="309" spans="2:63" s="12" customFormat="1" ht="22.9" customHeight="1">
      <c r="B309" s="177"/>
      <c r="C309" s="178"/>
      <c r="D309" s="179" t="s">
        <v>72</v>
      </c>
      <c r="E309" s="191" t="s">
        <v>195</v>
      </c>
      <c r="F309" s="191" t="s">
        <v>196</v>
      </c>
      <c r="G309" s="178"/>
      <c r="H309" s="178"/>
      <c r="I309" s="181"/>
      <c r="J309" s="192">
        <f>BK309</f>
        <v>0</v>
      </c>
      <c r="K309" s="178"/>
      <c r="L309" s="183"/>
      <c r="M309" s="184"/>
      <c r="N309" s="185"/>
      <c r="O309" s="185"/>
      <c r="P309" s="186">
        <f>SUM(P310:P510)</f>
        <v>0</v>
      </c>
      <c r="Q309" s="185"/>
      <c r="R309" s="186">
        <f>SUM(R310:R510)</f>
        <v>0.0121051</v>
      </c>
      <c r="S309" s="185"/>
      <c r="T309" s="187">
        <f>SUM(T310:T510)</f>
        <v>29.54930100000001</v>
      </c>
      <c r="AR309" s="188" t="s">
        <v>80</v>
      </c>
      <c r="AT309" s="189" t="s">
        <v>72</v>
      </c>
      <c r="AU309" s="189" t="s">
        <v>80</v>
      </c>
      <c r="AY309" s="188" t="s">
        <v>171</v>
      </c>
      <c r="BK309" s="190">
        <f>SUM(BK310:BK510)</f>
        <v>0</v>
      </c>
    </row>
    <row r="310" spans="1:65" s="2" customFormat="1" ht="21.75" customHeight="1">
      <c r="A310" s="35"/>
      <c r="B310" s="36"/>
      <c r="C310" s="193" t="s">
        <v>427</v>
      </c>
      <c r="D310" s="193" t="s">
        <v>173</v>
      </c>
      <c r="E310" s="194" t="s">
        <v>1381</v>
      </c>
      <c r="F310" s="195" t="s">
        <v>1382</v>
      </c>
      <c r="G310" s="196" t="s">
        <v>187</v>
      </c>
      <c r="H310" s="197">
        <v>20.492</v>
      </c>
      <c r="I310" s="198"/>
      <c r="J310" s="199">
        <f>ROUND(I310*H310,2)</f>
        <v>0</v>
      </c>
      <c r="K310" s="195" t="s">
        <v>177</v>
      </c>
      <c r="L310" s="40"/>
      <c r="M310" s="200" t="s">
        <v>21</v>
      </c>
      <c r="N310" s="201" t="s">
        <v>44</v>
      </c>
      <c r="O310" s="65"/>
      <c r="P310" s="202">
        <f>O310*H310</f>
        <v>0</v>
      </c>
      <c r="Q310" s="202">
        <v>0</v>
      </c>
      <c r="R310" s="202">
        <f>Q310*H310</f>
        <v>0</v>
      </c>
      <c r="S310" s="202">
        <v>0.131</v>
      </c>
      <c r="T310" s="203">
        <f>S310*H310</f>
        <v>2.6844520000000003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4" t="s">
        <v>178</v>
      </c>
      <c r="AT310" s="204" t="s">
        <v>173</v>
      </c>
      <c r="AU310" s="204" t="s">
        <v>82</v>
      </c>
      <c r="AY310" s="18" t="s">
        <v>171</v>
      </c>
      <c r="BE310" s="205">
        <f>IF(N310="základní",J310,0)</f>
        <v>0</v>
      </c>
      <c r="BF310" s="205">
        <f>IF(N310="snížená",J310,0)</f>
        <v>0</v>
      </c>
      <c r="BG310" s="205">
        <f>IF(N310="zákl. přenesená",J310,0)</f>
        <v>0</v>
      </c>
      <c r="BH310" s="205">
        <f>IF(N310="sníž. přenesená",J310,0)</f>
        <v>0</v>
      </c>
      <c r="BI310" s="205">
        <f>IF(N310="nulová",J310,0)</f>
        <v>0</v>
      </c>
      <c r="BJ310" s="18" t="s">
        <v>80</v>
      </c>
      <c r="BK310" s="205">
        <f>ROUND(I310*H310,2)</f>
        <v>0</v>
      </c>
      <c r="BL310" s="18" t="s">
        <v>178</v>
      </c>
      <c r="BM310" s="204" t="s">
        <v>1383</v>
      </c>
    </row>
    <row r="311" spans="2:51" s="13" customFormat="1" ht="11.25">
      <c r="B311" s="206"/>
      <c r="C311" s="207"/>
      <c r="D311" s="208" t="s">
        <v>180</v>
      </c>
      <c r="E311" s="209" t="s">
        <v>21</v>
      </c>
      <c r="F311" s="210" t="s">
        <v>1249</v>
      </c>
      <c r="G311" s="207"/>
      <c r="H311" s="209" t="s">
        <v>21</v>
      </c>
      <c r="I311" s="211"/>
      <c r="J311" s="207"/>
      <c r="K311" s="207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180</v>
      </c>
      <c r="AU311" s="216" t="s">
        <v>82</v>
      </c>
      <c r="AV311" s="13" t="s">
        <v>80</v>
      </c>
      <c r="AW311" s="13" t="s">
        <v>34</v>
      </c>
      <c r="AX311" s="13" t="s">
        <v>73</v>
      </c>
      <c r="AY311" s="216" t="s">
        <v>171</v>
      </c>
    </row>
    <row r="312" spans="2:51" s="14" customFormat="1" ht="11.25">
      <c r="B312" s="217"/>
      <c r="C312" s="218"/>
      <c r="D312" s="208" t="s">
        <v>180</v>
      </c>
      <c r="E312" s="219" t="s">
        <v>21</v>
      </c>
      <c r="F312" s="220" t="s">
        <v>1384</v>
      </c>
      <c r="G312" s="218"/>
      <c r="H312" s="221">
        <v>11.511</v>
      </c>
      <c r="I312" s="222"/>
      <c r="J312" s="218"/>
      <c r="K312" s="218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180</v>
      </c>
      <c r="AU312" s="227" t="s">
        <v>82</v>
      </c>
      <c r="AV312" s="14" t="s">
        <v>82</v>
      </c>
      <c r="AW312" s="14" t="s">
        <v>34</v>
      </c>
      <c r="AX312" s="14" t="s">
        <v>73</v>
      </c>
      <c r="AY312" s="227" t="s">
        <v>171</v>
      </c>
    </row>
    <row r="313" spans="2:51" s="14" customFormat="1" ht="11.25">
      <c r="B313" s="217"/>
      <c r="C313" s="218"/>
      <c r="D313" s="208" t="s">
        <v>180</v>
      </c>
      <c r="E313" s="219" t="s">
        <v>21</v>
      </c>
      <c r="F313" s="220" t="s">
        <v>1385</v>
      </c>
      <c r="G313" s="218"/>
      <c r="H313" s="221">
        <v>-2.364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180</v>
      </c>
      <c r="AU313" s="227" t="s">
        <v>82</v>
      </c>
      <c r="AV313" s="14" t="s">
        <v>82</v>
      </c>
      <c r="AW313" s="14" t="s">
        <v>34</v>
      </c>
      <c r="AX313" s="14" t="s">
        <v>73</v>
      </c>
      <c r="AY313" s="227" t="s">
        <v>171</v>
      </c>
    </row>
    <row r="314" spans="2:51" s="13" customFormat="1" ht="11.25">
      <c r="B314" s="206"/>
      <c r="C314" s="207"/>
      <c r="D314" s="208" t="s">
        <v>180</v>
      </c>
      <c r="E314" s="209" t="s">
        <v>21</v>
      </c>
      <c r="F314" s="210" t="s">
        <v>218</v>
      </c>
      <c r="G314" s="207"/>
      <c r="H314" s="209" t="s">
        <v>21</v>
      </c>
      <c r="I314" s="211"/>
      <c r="J314" s="207"/>
      <c r="K314" s="207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180</v>
      </c>
      <c r="AU314" s="216" t="s">
        <v>82</v>
      </c>
      <c r="AV314" s="13" t="s">
        <v>80</v>
      </c>
      <c r="AW314" s="13" t="s">
        <v>34</v>
      </c>
      <c r="AX314" s="13" t="s">
        <v>73</v>
      </c>
      <c r="AY314" s="216" t="s">
        <v>171</v>
      </c>
    </row>
    <row r="315" spans="2:51" s="14" customFormat="1" ht="11.25">
      <c r="B315" s="217"/>
      <c r="C315" s="218"/>
      <c r="D315" s="208" t="s">
        <v>180</v>
      </c>
      <c r="E315" s="219" t="s">
        <v>21</v>
      </c>
      <c r="F315" s="220" t="s">
        <v>1386</v>
      </c>
      <c r="G315" s="218"/>
      <c r="H315" s="221">
        <v>11.997</v>
      </c>
      <c r="I315" s="222"/>
      <c r="J315" s="218"/>
      <c r="K315" s="218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180</v>
      </c>
      <c r="AU315" s="227" t="s">
        <v>82</v>
      </c>
      <c r="AV315" s="14" t="s">
        <v>82</v>
      </c>
      <c r="AW315" s="14" t="s">
        <v>34</v>
      </c>
      <c r="AX315" s="14" t="s">
        <v>73</v>
      </c>
      <c r="AY315" s="227" t="s">
        <v>171</v>
      </c>
    </row>
    <row r="316" spans="2:51" s="14" customFormat="1" ht="11.25">
      <c r="B316" s="217"/>
      <c r="C316" s="218"/>
      <c r="D316" s="208" t="s">
        <v>180</v>
      </c>
      <c r="E316" s="219" t="s">
        <v>21</v>
      </c>
      <c r="F316" s="220" t="s">
        <v>1387</v>
      </c>
      <c r="G316" s="218"/>
      <c r="H316" s="221">
        <v>-1.182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180</v>
      </c>
      <c r="AU316" s="227" t="s">
        <v>82</v>
      </c>
      <c r="AV316" s="14" t="s">
        <v>82</v>
      </c>
      <c r="AW316" s="14" t="s">
        <v>34</v>
      </c>
      <c r="AX316" s="14" t="s">
        <v>73</v>
      </c>
      <c r="AY316" s="227" t="s">
        <v>171</v>
      </c>
    </row>
    <row r="317" spans="2:51" s="13" customFormat="1" ht="11.25">
      <c r="B317" s="206"/>
      <c r="C317" s="207"/>
      <c r="D317" s="208" t="s">
        <v>180</v>
      </c>
      <c r="E317" s="209" t="s">
        <v>21</v>
      </c>
      <c r="F317" s="210" t="s">
        <v>1340</v>
      </c>
      <c r="G317" s="207"/>
      <c r="H317" s="209" t="s">
        <v>21</v>
      </c>
      <c r="I317" s="211"/>
      <c r="J317" s="207"/>
      <c r="K317" s="207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180</v>
      </c>
      <c r="AU317" s="216" t="s">
        <v>82</v>
      </c>
      <c r="AV317" s="13" t="s">
        <v>80</v>
      </c>
      <c r="AW317" s="13" t="s">
        <v>34</v>
      </c>
      <c r="AX317" s="13" t="s">
        <v>73</v>
      </c>
      <c r="AY317" s="216" t="s">
        <v>171</v>
      </c>
    </row>
    <row r="318" spans="2:51" s="13" customFormat="1" ht="11.25">
      <c r="B318" s="206"/>
      <c r="C318" s="207"/>
      <c r="D318" s="208" t="s">
        <v>180</v>
      </c>
      <c r="E318" s="209" t="s">
        <v>21</v>
      </c>
      <c r="F318" s="210" t="s">
        <v>1341</v>
      </c>
      <c r="G318" s="207"/>
      <c r="H318" s="209" t="s">
        <v>21</v>
      </c>
      <c r="I318" s="211"/>
      <c r="J318" s="207"/>
      <c r="K318" s="207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180</v>
      </c>
      <c r="AU318" s="216" t="s">
        <v>82</v>
      </c>
      <c r="AV318" s="13" t="s">
        <v>80</v>
      </c>
      <c r="AW318" s="13" t="s">
        <v>34</v>
      </c>
      <c r="AX318" s="13" t="s">
        <v>73</v>
      </c>
      <c r="AY318" s="216" t="s">
        <v>171</v>
      </c>
    </row>
    <row r="319" spans="2:51" s="14" customFormat="1" ht="11.25">
      <c r="B319" s="217"/>
      <c r="C319" s="218"/>
      <c r="D319" s="208" t="s">
        <v>180</v>
      </c>
      <c r="E319" s="219" t="s">
        <v>21</v>
      </c>
      <c r="F319" s="220" t="s">
        <v>1388</v>
      </c>
      <c r="G319" s="218"/>
      <c r="H319" s="221">
        <v>0.53</v>
      </c>
      <c r="I319" s="222"/>
      <c r="J319" s="218"/>
      <c r="K319" s="218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180</v>
      </c>
      <c r="AU319" s="227" t="s">
        <v>82</v>
      </c>
      <c r="AV319" s="14" t="s">
        <v>82</v>
      </c>
      <c r="AW319" s="14" t="s">
        <v>34</v>
      </c>
      <c r="AX319" s="14" t="s">
        <v>73</v>
      </c>
      <c r="AY319" s="227" t="s">
        <v>171</v>
      </c>
    </row>
    <row r="320" spans="2:51" s="15" customFormat="1" ht="11.25">
      <c r="B320" s="228"/>
      <c r="C320" s="229"/>
      <c r="D320" s="208" t="s">
        <v>180</v>
      </c>
      <c r="E320" s="230" t="s">
        <v>21</v>
      </c>
      <c r="F320" s="231" t="s">
        <v>182</v>
      </c>
      <c r="G320" s="229"/>
      <c r="H320" s="232">
        <v>20.492</v>
      </c>
      <c r="I320" s="233"/>
      <c r="J320" s="229"/>
      <c r="K320" s="229"/>
      <c r="L320" s="234"/>
      <c r="M320" s="235"/>
      <c r="N320" s="236"/>
      <c r="O320" s="236"/>
      <c r="P320" s="236"/>
      <c r="Q320" s="236"/>
      <c r="R320" s="236"/>
      <c r="S320" s="236"/>
      <c r="T320" s="237"/>
      <c r="AT320" s="238" t="s">
        <v>180</v>
      </c>
      <c r="AU320" s="238" t="s">
        <v>82</v>
      </c>
      <c r="AV320" s="15" t="s">
        <v>178</v>
      </c>
      <c r="AW320" s="15" t="s">
        <v>34</v>
      </c>
      <c r="AX320" s="15" t="s">
        <v>80</v>
      </c>
      <c r="AY320" s="238" t="s">
        <v>171</v>
      </c>
    </row>
    <row r="321" spans="1:65" s="2" customFormat="1" ht="21.75" customHeight="1">
      <c r="A321" s="35"/>
      <c r="B321" s="36"/>
      <c r="C321" s="193" t="s">
        <v>431</v>
      </c>
      <c r="D321" s="193" t="s">
        <v>173</v>
      </c>
      <c r="E321" s="194" t="s">
        <v>1389</v>
      </c>
      <c r="F321" s="195" t="s">
        <v>1390</v>
      </c>
      <c r="G321" s="196" t="s">
        <v>199</v>
      </c>
      <c r="H321" s="197">
        <v>1.523</v>
      </c>
      <c r="I321" s="198"/>
      <c r="J321" s="199">
        <f>ROUND(I321*H321,2)</f>
        <v>0</v>
      </c>
      <c r="K321" s="195" t="s">
        <v>177</v>
      </c>
      <c r="L321" s="40"/>
      <c r="M321" s="200" t="s">
        <v>21</v>
      </c>
      <c r="N321" s="201" t="s">
        <v>44</v>
      </c>
      <c r="O321" s="65"/>
      <c r="P321" s="202">
        <f>O321*H321</f>
        <v>0</v>
      </c>
      <c r="Q321" s="202">
        <v>0</v>
      </c>
      <c r="R321" s="202">
        <f>Q321*H321</f>
        <v>0</v>
      </c>
      <c r="S321" s="202">
        <v>1.8</v>
      </c>
      <c r="T321" s="203">
        <f>S321*H321</f>
        <v>2.7414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4" t="s">
        <v>178</v>
      </c>
      <c r="AT321" s="204" t="s">
        <v>173</v>
      </c>
      <c r="AU321" s="204" t="s">
        <v>82</v>
      </c>
      <c r="AY321" s="18" t="s">
        <v>171</v>
      </c>
      <c r="BE321" s="205">
        <f>IF(N321="základní",J321,0)</f>
        <v>0</v>
      </c>
      <c r="BF321" s="205">
        <f>IF(N321="snížená",J321,0)</f>
        <v>0</v>
      </c>
      <c r="BG321" s="205">
        <f>IF(N321="zákl. přenesená",J321,0)</f>
        <v>0</v>
      </c>
      <c r="BH321" s="205">
        <f>IF(N321="sníž. přenesená",J321,0)</f>
        <v>0</v>
      </c>
      <c r="BI321" s="205">
        <f>IF(N321="nulová",J321,0)</f>
        <v>0</v>
      </c>
      <c r="BJ321" s="18" t="s">
        <v>80</v>
      </c>
      <c r="BK321" s="205">
        <f>ROUND(I321*H321,2)</f>
        <v>0</v>
      </c>
      <c r="BL321" s="18" t="s">
        <v>178</v>
      </c>
      <c r="BM321" s="204" t="s">
        <v>1391</v>
      </c>
    </row>
    <row r="322" spans="2:51" s="13" customFormat="1" ht="11.25">
      <c r="B322" s="206"/>
      <c r="C322" s="207"/>
      <c r="D322" s="208" t="s">
        <v>180</v>
      </c>
      <c r="E322" s="209" t="s">
        <v>21</v>
      </c>
      <c r="F322" s="210" t="s">
        <v>218</v>
      </c>
      <c r="G322" s="207"/>
      <c r="H322" s="209" t="s">
        <v>21</v>
      </c>
      <c r="I322" s="211"/>
      <c r="J322" s="207"/>
      <c r="K322" s="207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180</v>
      </c>
      <c r="AU322" s="216" t="s">
        <v>82</v>
      </c>
      <c r="AV322" s="13" t="s">
        <v>80</v>
      </c>
      <c r="AW322" s="13" t="s">
        <v>34</v>
      </c>
      <c r="AX322" s="13" t="s">
        <v>73</v>
      </c>
      <c r="AY322" s="216" t="s">
        <v>171</v>
      </c>
    </row>
    <row r="323" spans="2:51" s="14" customFormat="1" ht="11.25">
      <c r="B323" s="217"/>
      <c r="C323" s="218"/>
      <c r="D323" s="208" t="s">
        <v>180</v>
      </c>
      <c r="E323" s="219" t="s">
        <v>21</v>
      </c>
      <c r="F323" s="220" t="s">
        <v>1392</v>
      </c>
      <c r="G323" s="218"/>
      <c r="H323" s="221">
        <v>0.774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180</v>
      </c>
      <c r="AU323" s="227" t="s">
        <v>82</v>
      </c>
      <c r="AV323" s="14" t="s">
        <v>82</v>
      </c>
      <c r="AW323" s="14" t="s">
        <v>34</v>
      </c>
      <c r="AX323" s="14" t="s">
        <v>73</v>
      </c>
      <c r="AY323" s="227" t="s">
        <v>171</v>
      </c>
    </row>
    <row r="324" spans="2:51" s="13" customFormat="1" ht="11.25">
      <c r="B324" s="206"/>
      <c r="C324" s="207"/>
      <c r="D324" s="208" t="s">
        <v>180</v>
      </c>
      <c r="E324" s="209" t="s">
        <v>21</v>
      </c>
      <c r="F324" s="210" t="s">
        <v>218</v>
      </c>
      <c r="G324" s="207"/>
      <c r="H324" s="209" t="s">
        <v>21</v>
      </c>
      <c r="I324" s="211"/>
      <c r="J324" s="207"/>
      <c r="K324" s="207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180</v>
      </c>
      <c r="AU324" s="216" t="s">
        <v>82</v>
      </c>
      <c r="AV324" s="13" t="s">
        <v>80</v>
      </c>
      <c r="AW324" s="13" t="s">
        <v>34</v>
      </c>
      <c r="AX324" s="13" t="s">
        <v>73</v>
      </c>
      <c r="AY324" s="216" t="s">
        <v>171</v>
      </c>
    </row>
    <row r="325" spans="2:51" s="13" customFormat="1" ht="11.25">
      <c r="B325" s="206"/>
      <c r="C325" s="207"/>
      <c r="D325" s="208" t="s">
        <v>180</v>
      </c>
      <c r="E325" s="209" t="s">
        <v>21</v>
      </c>
      <c r="F325" s="210" t="s">
        <v>1393</v>
      </c>
      <c r="G325" s="207"/>
      <c r="H325" s="209" t="s">
        <v>21</v>
      </c>
      <c r="I325" s="211"/>
      <c r="J325" s="207"/>
      <c r="K325" s="207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180</v>
      </c>
      <c r="AU325" s="216" t="s">
        <v>82</v>
      </c>
      <c r="AV325" s="13" t="s">
        <v>80</v>
      </c>
      <c r="AW325" s="13" t="s">
        <v>34</v>
      </c>
      <c r="AX325" s="13" t="s">
        <v>73</v>
      </c>
      <c r="AY325" s="216" t="s">
        <v>171</v>
      </c>
    </row>
    <row r="326" spans="2:51" s="14" customFormat="1" ht="11.25">
      <c r="B326" s="217"/>
      <c r="C326" s="218"/>
      <c r="D326" s="208" t="s">
        <v>180</v>
      </c>
      <c r="E326" s="219" t="s">
        <v>21</v>
      </c>
      <c r="F326" s="220" t="s">
        <v>1394</v>
      </c>
      <c r="G326" s="218"/>
      <c r="H326" s="221">
        <v>0.749</v>
      </c>
      <c r="I326" s="222"/>
      <c r="J326" s="218"/>
      <c r="K326" s="218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180</v>
      </c>
      <c r="AU326" s="227" t="s">
        <v>82</v>
      </c>
      <c r="AV326" s="14" t="s">
        <v>82</v>
      </c>
      <c r="AW326" s="14" t="s">
        <v>34</v>
      </c>
      <c r="AX326" s="14" t="s">
        <v>73</v>
      </c>
      <c r="AY326" s="227" t="s">
        <v>171</v>
      </c>
    </row>
    <row r="327" spans="2:51" s="15" customFormat="1" ht="11.25">
      <c r="B327" s="228"/>
      <c r="C327" s="229"/>
      <c r="D327" s="208" t="s">
        <v>180</v>
      </c>
      <c r="E327" s="230" t="s">
        <v>21</v>
      </c>
      <c r="F327" s="231" t="s">
        <v>182</v>
      </c>
      <c r="G327" s="229"/>
      <c r="H327" s="232">
        <v>1.523</v>
      </c>
      <c r="I327" s="233"/>
      <c r="J327" s="229"/>
      <c r="K327" s="229"/>
      <c r="L327" s="234"/>
      <c r="M327" s="235"/>
      <c r="N327" s="236"/>
      <c r="O327" s="236"/>
      <c r="P327" s="236"/>
      <c r="Q327" s="236"/>
      <c r="R327" s="236"/>
      <c r="S327" s="236"/>
      <c r="T327" s="237"/>
      <c r="AT327" s="238" t="s">
        <v>180</v>
      </c>
      <c r="AU327" s="238" t="s">
        <v>82</v>
      </c>
      <c r="AV327" s="15" t="s">
        <v>178</v>
      </c>
      <c r="AW327" s="15" t="s">
        <v>34</v>
      </c>
      <c r="AX327" s="15" t="s">
        <v>80</v>
      </c>
      <c r="AY327" s="238" t="s">
        <v>171</v>
      </c>
    </row>
    <row r="328" spans="1:65" s="2" customFormat="1" ht="16.5" customHeight="1">
      <c r="A328" s="35"/>
      <c r="B328" s="36"/>
      <c r="C328" s="193" t="s">
        <v>435</v>
      </c>
      <c r="D328" s="193" t="s">
        <v>173</v>
      </c>
      <c r="E328" s="194" t="s">
        <v>1395</v>
      </c>
      <c r="F328" s="195" t="s">
        <v>1396</v>
      </c>
      <c r="G328" s="196" t="s">
        <v>187</v>
      </c>
      <c r="H328" s="197">
        <v>4.824</v>
      </c>
      <c r="I328" s="198"/>
      <c r="J328" s="199">
        <f>ROUND(I328*H328,2)</f>
        <v>0</v>
      </c>
      <c r="K328" s="195" t="s">
        <v>177</v>
      </c>
      <c r="L328" s="40"/>
      <c r="M328" s="200" t="s">
        <v>21</v>
      </c>
      <c r="N328" s="201" t="s">
        <v>44</v>
      </c>
      <c r="O328" s="65"/>
      <c r="P328" s="202">
        <f>O328*H328</f>
        <v>0</v>
      </c>
      <c r="Q328" s="202">
        <v>0</v>
      </c>
      <c r="R328" s="202">
        <f>Q328*H328</f>
        <v>0</v>
      </c>
      <c r="S328" s="202">
        <v>0.168</v>
      </c>
      <c r="T328" s="203">
        <f>S328*H328</f>
        <v>0.810432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04" t="s">
        <v>178</v>
      </c>
      <c r="AT328" s="204" t="s">
        <v>173</v>
      </c>
      <c r="AU328" s="204" t="s">
        <v>82</v>
      </c>
      <c r="AY328" s="18" t="s">
        <v>171</v>
      </c>
      <c r="BE328" s="205">
        <f>IF(N328="základní",J328,0)</f>
        <v>0</v>
      </c>
      <c r="BF328" s="205">
        <f>IF(N328="snížená",J328,0)</f>
        <v>0</v>
      </c>
      <c r="BG328" s="205">
        <f>IF(N328="zákl. přenesená",J328,0)</f>
        <v>0</v>
      </c>
      <c r="BH328" s="205">
        <f>IF(N328="sníž. přenesená",J328,0)</f>
        <v>0</v>
      </c>
      <c r="BI328" s="205">
        <f>IF(N328="nulová",J328,0)</f>
        <v>0</v>
      </c>
      <c r="BJ328" s="18" t="s">
        <v>80</v>
      </c>
      <c r="BK328" s="205">
        <f>ROUND(I328*H328,2)</f>
        <v>0</v>
      </c>
      <c r="BL328" s="18" t="s">
        <v>178</v>
      </c>
      <c r="BM328" s="204" t="s">
        <v>1397</v>
      </c>
    </row>
    <row r="329" spans="2:51" s="13" customFormat="1" ht="11.25">
      <c r="B329" s="206"/>
      <c r="C329" s="207"/>
      <c r="D329" s="208" t="s">
        <v>180</v>
      </c>
      <c r="E329" s="209" t="s">
        <v>21</v>
      </c>
      <c r="F329" s="210" t="s">
        <v>1249</v>
      </c>
      <c r="G329" s="207"/>
      <c r="H329" s="209" t="s">
        <v>21</v>
      </c>
      <c r="I329" s="211"/>
      <c r="J329" s="207"/>
      <c r="K329" s="207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180</v>
      </c>
      <c r="AU329" s="216" t="s">
        <v>82</v>
      </c>
      <c r="AV329" s="13" t="s">
        <v>80</v>
      </c>
      <c r="AW329" s="13" t="s">
        <v>34</v>
      </c>
      <c r="AX329" s="13" t="s">
        <v>73</v>
      </c>
      <c r="AY329" s="216" t="s">
        <v>171</v>
      </c>
    </row>
    <row r="330" spans="2:51" s="14" customFormat="1" ht="11.25">
      <c r="B330" s="217"/>
      <c r="C330" s="218"/>
      <c r="D330" s="208" t="s">
        <v>180</v>
      </c>
      <c r="E330" s="219" t="s">
        <v>21</v>
      </c>
      <c r="F330" s="220" t="s">
        <v>1398</v>
      </c>
      <c r="G330" s="218"/>
      <c r="H330" s="221">
        <v>4.824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180</v>
      </c>
      <c r="AU330" s="227" t="s">
        <v>82</v>
      </c>
      <c r="AV330" s="14" t="s">
        <v>82</v>
      </c>
      <c r="AW330" s="14" t="s">
        <v>34</v>
      </c>
      <c r="AX330" s="14" t="s">
        <v>73</v>
      </c>
      <c r="AY330" s="227" t="s">
        <v>171</v>
      </c>
    </row>
    <row r="331" spans="2:51" s="15" customFormat="1" ht="11.25">
      <c r="B331" s="228"/>
      <c r="C331" s="229"/>
      <c r="D331" s="208" t="s">
        <v>180</v>
      </c>
      <c r="E331" s="230" t="s">
        <v>21</v>
      </c>
      <c r="F331" s="231" t="s">
        <v>182</v>
      </c>
      <c r="G331" s="229"/>
      <c r="H331" s="232">
        <v>4.824</v>
      </c>
      <c r="I331" s="233"/>
      <c r="J331" s="229"/>
      <c r="K331" s="229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180</v>
      </c>
      <c r="AU331" s="238" t="s">
        <v>82</v>
      </c>
      <c r="AV331" s="15" t="s">
        <v>178</v>
      </c>
      <c r="AW331" s="15" t="s">
        <v>34</v>
      </c>
      <c r="AX331" s="15" t="s">
        <v>80</v>
      </c>
      <c r="AY331" s="238" t="s">
        <v>171</v>
      </c>
    </row>
    <row r="332" spans="1:65" s="2" customFormat="1" ht="16.5" customHeight="1">
      <c r="A332" s="35"/>
      <c r="B332" s="36"/>
      <c r="C332" s="193" t="s">
        <v>439</v>
      </c>
      <c r="D332" s="193" t="s">
        <v>173</v>
      </c>
      <c r="E332" s="194" t="s">
        <v>1399</v>
      </c>
      <c r="F332" s="195" t="s">
        <v>1400</v>
      </c>
      <c r="G332" s="196" t="s">
        <v>187</v>
      </c>
      <c r="H332" s="197">
        <v>3.122</v>
      </c>
      <c r="I332" s="198"/>
      <c r="J332" s="199">
        <f>ROUND(I332*H332,2)</f>
        <v>0</v>
      </c>
      <c r="K332" s="195" t="s">
        <v>177</v>
      </c>
      <c r="L332" s="40"/>
      <c r="M332" s="200" t="s">
        <v>21</v>
      </c>
      <c r="N332" s="201" t="s">
        <v>44</v>
      </c>
      <c r="O332" s="65"/>
      <c r="P332" s="202">
        <f>O332*H332</f>
        <v>0</v>
      </c>
      <c r="Q332" s="202">
        <v>0</v>
      </c>
      <c r="R332" s="202">
        <f>Q332*H332</f>
        <v>0</v>
      </c>
      <c r="S332" s="202">
        <v>0.324</v>
      </c>
      <c r="T332" s="203">
        <f>S332*H332</f>
        <v>1.011528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04" t="s">
        <v>178</v>
      </c>
      <c r="AT332" s="204" t="s">
        <v>173</v>
      </c>
      <c r="AU332" s="204" t="s">
        <v>82</v>
      </c>
      <c r="AY332" s="18" t="s">
        <v>171</v>
      </c>
      <c r="BE332" s="205">
        <f>IF(N332="základní",J332,0)</f>
        <v>0</v>
      </c>
      <c r="BF332" s="205">
        <f>IF(N332="snížená",J332,0)</f>
        <v>0</v>
      </c>
      <c r="BG332" s="205">
        <f>IF(N332="zákl. přenesená",J332,0)</f>
        <v>0</v>
      </c>
      <c r="BH332" s="205">
        <f>IF(N332="sníž. přenesená",J332,0)</f>
        <v>0</v>
      </c>
      <c r="BI332" s="205">
        <f>IF(N332="nulová",J332,0)</f>
        <v>0</v>
      </c>
      <c r="BJ332" s="18" t="s">
        <v>80</v>
      </c>
      <c r="BK332" s="205">
        <f>ROUND(I332*H332,2)</f>
        <v>0</v>
      </c>
      <c r="BL332" s="18" t="s">
        <v>178</v>
      </c>
      <c r="BM332" s="204" t="s">
        <v>1401</v>
      </c>
    </row>
    <row r="333" spans="2:51" s="13" customFormat="1" ht="11.25">
      <c r="B333" s="206"/>
      <c r="C333" s="207"/>
      <c r="D333" s="208" t="s">
        <v>180</v>
      </c>
      <c r="E333" s="209" t="s">
        <v>21</v>
      </c>
      <c r="F333" s="210" t="s">
        <v>1249</v>
      </c>
      <c r="G333" s="207"/>
      <c r="H333" s="209" t="s">
        <v>21</v>
      </c>
      <c r="I333" s="211"/>
      <c r="J333" s="207"/>
      <c r="K333" s="207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180</v>
      </c>
      <c r="AU333" s="216" t="s">
        <v>82</v>
      </c>
      <c r="AV333" s="13" t="s">
        <v>80</v>
      </c>
      <c r="AW333" s="13" t="s">
        <v>34</v>
      </c>
      <c r="AX333" s="13" t="s">
        <v>73</v>
      </c>
      <c r="AY333" s="216" t="s">
        <v>171</v>
      </c>
    </row>
    <row r="334" spans="2:51" s="14" customFormat="1" ht="11.25">
      <c r="B334" s="217"/>
      <c r="C334" s="218"/>
      <c r="D334" s="208" t="s">
        <v>180</v>
      </c>
      <c r="E334" s="219" t="s">
        <v>21</v>
      </c>
      <c r="F334" s="220" t="s">
        <v>1402</v>
      </c>
      <c r="G334" s="218"/>
      <c r="H334" s="221">
        <v>3.122</v>
      </c>
      <c r="I334" s="222"/>
      <c r="J334" s="218"/>
      <c r="K334" s="218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180</v>
      </c>
      <c r="AU334" s="227" t="s">
        <v>82</v>
      </c>
      <c r="AV334" s="14" t="s">
        <v>82</v>
      </c>
      <c r="AW334" s="14" t="s">
        <v>34</v>
      </c>
      <c r="AX334" s="14" t="s">
        <v>73</v>
      </c>
      <c r="AY334" s="227" t="s">
        <v>171</v>
      </c>
    </row>
    <row r="335" spans="2:51" s="15" customFormat="1" ht="11.25">
      <c r="B335" s="228"/>
      <c r="C335" s="229"/>
      <c r="D335" s="208" t="s">
        <v>180</v>
      </c>
      <c r="E335" s="230" t="s">
        <v>21</v>
      </c>
      <c r="F335" s="231" t="s">
        <v>182</v>
      </c>
      <c r="G335" s="229"/>
      <c r="H335" s="232">
        <v>3.122</v>
      </c>
      <c r="I335" s="233"/>
      <c r="J335" s="229"/>
      <c r="K335" s="229"/>
      <c r="L335" s="234"/>
      <c r="M335" s="235"/>
      <c r="N335" s="236"/>
      <c r="O335" s="236"/>
      <c r="P335" s="236"/>
      <c r="Q335" s="236"/>
      <c r="R335" s="236"/>
      <c r="S335" s="236"/>
      <c r="T335" s="237"/>
      <c r="AT335" s="238" t="s">
        <v>180</v>
      </c>
      <c r="AU335" s="238" t="s">
        <v>82</v>
      </c>
      <c r="AV335" s="15" t="s">
        <v>178</v>
      </c>
      <c r="AW335" s="15" t="s">
        <v>34</v>
      </c>
      <c r="AX335" s="15" t="s">
        <v>80</v>
      </c>
      <c r="AY335" s="238" t="s">
        <v>171</v>
      </c>
    </row>
    <row r="336" spans="1:65" s="2" customFormat="1" ht="16.5" customHeight="1">
      <c r="A336" s="35"/>
      <c r="B336" s="36"/>
      <c r="C336" s="193" t="s">
        <v>443</v>
      </c>
      <c r="D336" s="193" t="s">
        <v>173</v>
      </c>
      <c r="E336" s="194" t="s">
        <v>1403</v>
      </c>
      <c r="F336" s="195" t="s">
        <v>1404</v>
      </c>
      <c r="G336" s="196" t="s">
        <v>199</v>
      </c>
      <c r="H336" s="197">
        <v>6.729</v>
      </c>
      <c r="I336" s="198"/>
      <c r="J336" s="199">
        <f>ROUND(I336*H336,2)</f>
        <v>0</v>
      </c>
      <c r="K336" s="195" t="s">
        <v>177</v>
      </c>
      <c r="L336" s="40"/>
      <c r="M336" s="200" t="s">
        <v>21</v>
      </c>
      <c r="N336" s="201" t="s">
        <v>44</v>
      </c>
      <c r="O336" s="65"/>
      <c r="P336" s="202">
        <f>O336*H336</f>
        <v>0</v>
      </c>
      <c r="Q336" s="202">
        <v>0</v>
      </c>
      <c r="R336" s="202">
        <f>Q336*H336</f>
        <v>0</v>
      </c>
      <c r="S336" s="202">
        <v>2.4</v>
      </c>
      <c r="T336" s="203">
        <f>S336*H336</f>
        <v>16.1496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4" t="s">
        <v>178</v>
      </c>
      <c r="AT336" s="204" t="s">
        <v>173</v>
      </c>
      <c r="AU336" s="204" t="s">
        <v>82</v>
      </c>
      <c r="AY336" s="18" t="s">
        <v>171</v>
      </c>
      <c r="BE336" s="205">
        <f>IF(N336="základní",J336,0)</f>
        <v>0</v>
      </c>
      <c r="BF336" s="205">
        <f>IF(N336="snížená",J336,0)</f>
        <v>0</v>
      </c>
      <c r="BG336" s="205">
        <f>IF(N336="zákl. přenesená",J336,0)</f>
        <v>0</v>
      </c>
      <c r="BH336" s="205">
        <f>IF(N336="sníž. přenesená",J336,0)</f>
        <v>0</v>
      </c>
      <c r="BI336" s="205">
        <f>IF(N336="nulová",J336,0)</f>
        <v>0</v>
      </c>
      <c r="BJ336" s="18" t="s">
        <v>80</v>
      </c>
      <c r="BK336" s="205">
        <f>ROUND(I336*H336,2)</f>
        <v>0</v>
      </c>
      <c r="BL336" s="18" t="s">
        <v>178</v>
      </c>
      <c r="BM336" s="204" t="s">
        <v>1405</v>
      </c>
    </row>
    <row r="337" spans="2:51" s="13" customFormat="1" ht="11.25">
      <c r="B337" s="206"/>
      <c r="C337" s="207"/>
      <c r="D337" s="208" t="s">
        <v>180</v>
      </c>
      <c r="E337" s="209" t="s">
        <v>21</v>
      </c>
      <c r="F337" s="210" t="s">
        <v>218</v>
      </c>
      <c r="G337" s="207"/>
      <c r="H337" s="209" t="s">
        <v>21</v>
      </c>
      <c r="I337" s="211"/>
      <c r="J337" s="207"/>
      <c r="K337" s="207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180</v>
      </c>
      <c r="AU337" s="216" t="s">
        <v>82</v>
      </c>
      <c r="AV337" s="13" t="s">
        <v>80</v>
      </c>
      <c r="AW337" s="13" t="s">
        <v>34</v>
      </c>
      <c r="AX337" s="13" t="s">
        <v>73</v>
      </c>
      <c r="AY337" s="216" t="s">
        <v>171</v>
      </c>
    </row>
    <row r="338" spans="2:51" s="14" customFormat="1" ht="11.25">
      <c r="B338" s="217"/>
      <c r="C338" s="218"/>
      <c r="D338" s="208" t="s">
        <v>180</v>
      </c>
      <c r="E338" s="219" t="s">
        <v>21</v>
      </c>
      <c r="F338" s="220" t="s">
        <v>1406</v>
      </c>
      <c r="G338" s="218"/>
      <c r="H338" s="221">
        <v>6.729</v>
      </c>
      <c r="I338" s="222"/>
      <c r="J338" s="218"/>
      <c r="K338" s="218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180</v>
      </c>
      <c r="AU338" s="227" t="s">
        <v>82</v>
      </c>
      <c r="AV338" s="14" t="s">
        <v>82</v>
      </c>
      <c r="AW338" s="14" t="s">
        <v>34</v>
      </c>
      <c r="AX338" s="14" t="s">
        <v>73</v>
      </c>
      <c r="AY338" s="227" t="s">
        <v>171</v>
      </c>
    </row>
    <row r="339" spans="2:51" s="15" customFormat="1" ht="11.25">
      <c r="B339" s="228"/>
      <c r="C339" s="229"/>
      <c r="D339" s="208" t="s">
        <v>180</v>
      </c>
      <c r="E339" s="230" t="s">
        <v>21</v>
      </c>
      <c r="F339" s="231" t="s">
        <v>182</v>
      </c>
      <c r="G339" s="229"/>
      <c r="H339" s="232">
        <v>6.729</v>
      </c>
      <c r="I339" s="233"/>
      <c r="J339" s="229"/>
      <c r="K339" s="229"/>
      <c r="L339" s="234"/>
      <c r="M339" s="235"/>
      <c r="N339" s="236"/>
      <c r="O339" s="236"/>
      <c r="P339" s="236"/>
      <c r="Q339" s="236"/>
      <c r="R339" s="236"/>
      <c r="S339" s="236"/>
      <c r="T339" s="237"/>
      <c r="AT339" s="238" t="s">
        <v>180</v>
      </c>
      <c r="AU339" s="238" t="s">
        <v>82</v>
      </c>
      <c r="AV339" s="15" t="s">
        <v>178</v>
      </c>
      <c r="AW339" s="15" t="s">
        <v>34</v>
      </c>
      <c r="AX339" s="15" t="s">
        <v>80</v>
      </c>
      <c r="AY339" s="238" t="s">
        <v>171</v>
      </c>
    </row>
    <row r="340" spans="1:65" s="2" customFormat="1" ht="16.5" customHeight="1">
      <c r="A340" s="35"/>
      <c r="B340" s="36"/>
      <c r="C340" s="193" t="s">
        <v>447</v>
      </c>
      <c r="D340" s="193" t="s">
        <v>173</v>
      </c>
      <c r="E340" s="194" t="s">
        <v>1407</v>
      </c>
      <c r="F340" s="195" t="s">
        <v>1408</v>
      </c>
      <c r="G340" s="196" t="s">
        <v>187</v>
      </c>
      <c r="H340" s="197">
        <v>3.752</v>
      </c>
      <c r="I340" s="198"/>
      <c r="J340" s="199">
        <f>ROUND(I340*H340,2)</f>
        <v>0</v>
      </c>
      <c r="K340" s="195" t="s">
        <v>21</v>
      </c>
      <c r="L340" s="40"/>
      <c r="M340" s="200" t="s">
        <v>21</v>
      </c>
      <c r="N340" s="201" t="s">
        <v>44</v>
      </c>
      <c r="O340" s="65"/>
      <c r="P340" s="202">
        <f>O340*H340</f>
        <v>0</v>
      </c>
      <c r="Q340" s="202">
        <v>0</v>
      </c>
      <c r="R340" s="202">
        <f>Q340*H340</f>
        <v>0</v>
      </c>
      <c r="S340" s="202">
        <v>0.035</v>
      </c>
      <c r="T340" s="203">
        <f>S340*H340</f>
        <v>0.13132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04" t="s">
        <v>178</v>
      </c>
      <c r="AT340" s="204" t="s">
        <v>173</v>
      </c>
      <c r="AU340" s="204" t="s">
        <v>82</v>
      </c>
      <c r="AY340" s="18" t="s">
        <v>171</v>
      </c>
      <c r="BE340" s="205">
        <f>IF(N340="základní",J340,0)</f>
        <v>0</v>
      </c>
      <c r="BF340" s="205">
        <f>IF(N340="snížená",J340,0)</f>
        <v>0</v>
      </c>
      <c r="BG340" s="205">
        <f>IF(N340="zákl. přenesená",J340,0)</f>
        <v>0</v>
      </c>
      <c r="BH340" s="205">
        <f>IF(N340="sníž. přenesená",J340,0)</f>
        <v>0</v>
      </c>
      <c r="BI340" s="205">
        <f>IF(N340="nulová",J340,0)</f>
        <v>0</v>
      </c>
      <c r="BJ340" s="18" t="s">
        <v>80</v>
      </c>
      <c r="BK340" s="205">
        <f>ROUND(I340*H340,2)</f>
        <v>0</v>
      </c>
      <c r="BL340" s="18" t="s">
        <v>178</v>
      </c>
      <c r="BM340" s="204" t="s">
        <v>1409</v>
      </c>
    </row>
    <row r="341" spans="2:51" s="13" customFormat="1" ht="11.25">
      <c r="B341" s="206"/>
      <c r="C341" s="207"/>
      <c r="D341" s="208" t="s">
        <v>180</v>
      </c>
      <c r="E341" s="209" t="s">
        <v>21</v>
      </c>
      <c r="F341" s="210" t="s">
        <v>1410</v>
      </c>
      <c r="G341" s="207"/>
      <c r="H341" s="209" t="s">
        <v>21</v>
      </c>
      <c r="I341" s="211"/>
      <c r="J341" s="207"/>
      <c r="K341" s="207"/>
      <c r="L341" s="212"/>
      <c r="M341" s="213"/>
      <c r="N341" s="214"/>
      <c r="O341" s="214"/>
      <c r="P341" s="214"/>
      <c r="Q341" s="214"/>
      <c r="R341" s="214"/>
      <c r="S341" s="214"/>
      <c r="T341" s="215"/>
      <c r="AT341" s="216" t="s">
        <v>180</v>
      </c>
      <c r="AU341" s="216" t="s">
        <v>82</v>
      </c>
      <c r="AV341" s="13" t="s">
        <v>80</v>
      </c>
      <c r="AW341" s="13" t="s">
        <v>34</v>
      </c>
      <c r="AX341" s="13" t="s">
        <v>73</v>
      </c>
      <c r="AY341" s="216" t="s">
        <v>171</v>
      </c>
    </row>
    <row r="342" spans="2:51" s="13" customFormat="1" ht="11.25">
      <c r="B342" s="206"/>
      <c r="C342" s="207"/>
      <c r="D342" s="208" t="s">
        <v>180</v>
      </c>
      <c r="E342" s="209" t="s">
        <v>21</v>
      </c>
      <c r="F342" s="210" t="s">
        <v>1411</v>
      </c>
      <c r="G342" s="207"/>
      <c r="H342" s="209" t="s">
        <v>21</v>
      </c>
      <c r="I342" s="211"/>
      <c r="J342" s="207"/>
      <c r="K342" s="207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180</v>
      </c>
      <c r="AU342" s="216" t="s">
        <v>82</v>
      </c>
      <c r="AV342" s="13" t="s">
        <v>80</v>
      </c>
      <c r="AW342" s="13" t="s">
        <v>34</v>
      </c>
      <c r="AX342" s="13" t="s">
        <v>73</v>
      </c>
      <c r="AY342" s="216" t="s">
        <v>171</v>
      </c>
    </row>
    <row r="343" spans="2:51" s="14" customFormat="1" ht="11.25">
      <c r="B343" s="217"/>
      <c r="C343" s="218"/>
      <c r="D343" s="208" t="s">
        <v>180</v>
      </c>
      <c r="E343" s="219" t="s">
        <v>21</v>
      </c>
      <c r="F343" s="220" t="s">
        <v>1412</v>
      </c>
      <c r="G343" s="218"/>
      <c r="H343" s="221">
        <v>3.179</v>
      </c>
      <c r="I343" s="222"/>
      <c r="J343" s="218"/>
      <c r="K343" s="218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180</v>
      </c>
      <c r="AU343" s="227" t="s">
        <v>82</v>
      </c>
      <c r="AV343" s="14" t="s">
        <v>82</v>
      </c>
      <c r="AW343" s="14" t="s">
        <v>34</v>
      </c>
      <c r="AX343" s="14" t="s">
        <v>73</v>
      </c>
      <c r="AY343" s="227" t="s">
        <v>171</v>
      </c>
    </row>
    <row r="344" spans="2:51" s="13" customFormat="1" ht="11.25">
      <c r="B344" s="206"/>
      <c r="C344" s="207"/>
      <c r="D344" s="208" t="s">
        <v>180</v>
      </c>
      <c r="E344" s="209" t="s">
        <v>21</v>
      </c>
      <c r="F344" s="210" t="s">
        <v>1413</v>
      </c>
      <c r="G344" s="207"/>
      <c r="H344" s="209" t="s">
        <v>21</v>
      </c>
      <c r="I344" s="211"/>
      <c r="J344" s="207"/>
      <c r="K344" s="207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180</v>
      </c>
      <c r="AU344" s="216" t="s">
        <v>82</v>
      </c>
      <c r="AV344" s="13" t="s">
        <v>80</v>
      </c>
      <c r="AW344" s="13" t="s">
        <v>34</v>
      </c>
      <c r="AX344" s="13" t="s">
        <v>73</v>
      </c>
      <c r="AY344" s="216" t="s">
        <v>171</v>
      </c>
    </row>
    <row r="345" spans="2:51" s="14" customFormat="1" ht="11.25">
      <c r="B345" s="217"/>
      <c r="C345" s="218"/>
      <c r="D345" s="208" t="s">
        <v>180</v>
      </c>
      <c r="E345" s="219" t="s">
        <v>21</v>
      </c>
      <c r="F345" s="220" t="s">
        <v>1414</v>
      </c>
      <c r="G345" s="218"/>
      <c r="H345" s="221">
        <v>0.573</v>
      </c>
      <c r="I345" s="222"/>
      <c r="J345" s="218"/>
      <c r="K345" s="218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180</v>
      </c>
      <c r="AU345" s="227" t="s">
        <v>82</v>
      </c>
      <c r="AV345" s="14" t="s">
        <v>82</v>
      </c>
      <c r="AW345" s="14" t="s">
        <v>34</v>
      </c>
      <c r="AX345" s="14" t="s">
        <v>73</v>
      </c>
      <c r="AY345" s="227" t="s">
        <v>171</v>
      </c>
    </row>
    <row r="346" spans="2:51" s="15" customFormat="1" ht="11.25">
      <c r="B346" s="228"/>
      <c r="C346" s="229"/>
      <c r="D346" s="208" t="s">
        <v>180</v>
      </c>
      <c r="E346" s="230" t="s">
        <v>21</v>
      </c>
      <c r="F346" s="231" t="s">
        <v>182</v>
      </c>
      <c r="G346" s="229"/>
      <c r="H346" s="232">
        <v>3.752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180</v>
      </c>
      <c r="AU346" s="238" t="s">
        <v>82</v>
      </c>
      <c r="AV346" s="15" t="s">
        <v>178</v>
      </c>
      <c r="AW346" s="15" t="s">
        <v>34</v>
      </c>
      <c r="AX346" s="15" t="s">
        <v>80</v>
      </c>
      <c r="AY346" s="238" t="s">
        <v>171</v>
      </c>
    </row>
    <row r="347" spans="1:65" s="2" customFormat="1" ht="21.75" customHeight="1">
      <c r="A347" s="35"/>
      <c r="B347" s="36"/>
      <c r="C347" s="193" t="s">
        <v>453</v>
      </c>
      <c r="D347" s="193" t="s">
        <v>173</v>
      </c>
      <c r="E347" s="194" t="s">
        <v>1415</v>
      </c>
      <c r="F347" s="195" t="s">
        <v>1416</v>
      </c>
      <c r="G347" s="196" t="s">
        <v>187</v>
      </c>
      <c r="H347" s="197">
        <v>15.3</v>
      </c>
      <c r="I347" s="198"/>
      <c r="J347" s="199">
        <f>ROUND(I347*H347,2)</f>
        <v>0</v>
      </c>
      <c r="K347" s="195" t="s">
        <v>177</v>
      </c>
      <c r="L347" s="40"/>
      <c r="M347" s="200" t="s">
        <v>21</v>
      </c>
      <c r="N347" s="201" t="s">
        <v>44</v>
      </c>
      <c r="O347" s="65"/>
      <c r="P347" s="202">
        <f>O347*H347</f>
        <v>0</v>
      </c>
      <c r="Q347" s="202">
        <v>0</v>
      </c>
      <c r="R347" s="202">
        <f>Q347*H347</f>
        <v>0</v>
      </c>
      <c r="S347" s="202">
        <v>0.035</v>
      </c>
      <c r="T347" s="203">
        <f>S347*H347</f>
        <v>0.5355000000000001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04" t="s">
        <v>178</v>
      </c>
      <c r="AT347" s="204" t="s">
        <v>173</v>
      </c>
      <c r="AU347" s="204" t="s">
        <v>82</v>
      </c>
      <c r="AY347" s="18" t="s">
        <v>171</v>
      </c>
      <c r="BE347" s="205">
        <f>IF(N347="základní",J347,0)</f>
        <v>0</v>
      </c>
      <c r="BF347" s="205">
        <f>IF(N347="snížená",J347,0)</f>
        <v>0</v>
      </c>
      <c r="BG347" s="205">
        <f>IF(N347="zákl. přenesená",J347,0)</f>
        <v>0</v>
      </c>
      <c r="BH347" s="205">
        <f>IF(N347="sníž. přenesená",J347,0)</f>
        <v>0</v>
      </c>
      <c r="BI347" s="205">
        <f>IF(N347="nulová",J347,0)</f>
        <v>0</v>
      </c>
      <c r="BJ347" s="18" t="s">
        <v>80</v>
      </c>
      <c r="BK347" s="205">
        <f>ROUND(I347*H347,2)</f>
        <v>0</v>
      </c>
      <c r="BL347" s="18" t="s">
        <v>178</v>
      </c>
      <c r="BM347" s="204" t="s">
        <v>1417</v>
      </c>
    </row>
    <row r="348" spans="2:51" s="13" customFormat="1" ht="11.25">
      <c r="B348" s="206"/>
      <c r="C348" s="207"/>
      <c r="D348" s="208" t="s">
        <v>180</v>
      </c>
      <c r="E348" s="209" t="s">
        <v>21</v>
      </c>
      <c r="F348" s="210" t="s">
        <v>1301</v>
      </c>
      <c r="G348" s="207"/>
      <c r="H348" s="209" t="s">
        <v>21</v>
      </c>
      <c r="I348" s="211"/>
      <c r="J348" s="207"/>
      <c r="K348" s="207"/>
      <c r="L348" s="212"/>
      <c r="M348" s="213"/>
      <c r="N348" s="214"/>
      <c r="O348" s="214"/>
      <c r="P348" s="214"/>
      <c r="Q348" s="214"/>
      <c r="R348" s="214"/>
      <c r="S348" s="214"/>
      <c r="T348" s="215"/>
      <c r="AT348" s="216" t="s">
        <v>180</v>
      </c>
      <c r="AU348" s="216" t="s">
        <v>82</v>
      </c>
      <c r="AV348" s="13" t="s">
        <v>80</v>
      </c>
      <c r="AW348" s="13" t="s">
        <v>34</v>
      </c>
      <c r="AX348" s="13" t="s">
        <v>73</v>
      </c>
      <c r="AY348" s="216" t="s">
        <v>171</v>
      </c>
    </row>
    <row r="349" spans="2:51" s="13" customFormat="1" ht="11.25">
      <c r="B349" s="206"/>
      <c r="C349" s="207"/>
      <c r="D349" s="208" t="s">
        <v>180</v>
      </c>
      <c r="E349" s="209" t="s">
        <v>21</v>
      </c>
      <c r="F349" s="210" t="s">
        <v>1249</v>
      </c>
      <c r="G349" s="207"/>
      <c r="H349" s="209" t="s">
        <v>21</v>
      </c>
      <c r="I349" s="211"/>
      <c r="J349" s="207"/>
      <c r="K349" s="207"/>
      <c r="L349" s="212"/>
      <c r="M349" s="213"/>
      <c r="N349" s="214"/>
      <c r="O349" s="214"/>
      <c r="P349" s="214"/>
      <c r="Q349" s="214"/>
      <c r="R349" s="214"/>
      <c r="S349" s="214"/>
      <c r="T349" s="215"/>
      <c r="AT349" s="216" t="s">
        <v>180</v>
      </c>
      <c r="AU349" s="216" t="s">
        <v>82</v>
      </c>
      <c r="AV349" s="13" t="s">
        <v>80</v>
      </c>
      <c r="AW349" s="13" t="s">
        <v>34</v>
      </c>
      <c r="AX349" s="13" t="s">
        <v>73</v>
      </c>
      <c r="AY349" s="216" t="s">
        <v>171</v>
      </c>
    </row>
    <row r="350" spans="2:51" s="13" customFormat="1" ht="11.25">
      <c r="B350" s="206"/>
      <c r="C350" s="207"/>
      <c r="D350" s="208" t="s">
        <v>180</v>
      </c>
      <c r="E350" s="209" t="s">
        <v>21</v>
      </c>
      <c r="F350" s="210" t="s">
        <v>1418</v>
      </c>
      <c r="G350" s="207"/>
      <c r="H350" s="209" t="s">
        <v>21</v>
      </c>
      <c r="I350" s="211"/>
      <c r="J350" s="207"/>
      <c r="K350" s="207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180</v>
      </c>
      <c r="AU350" s="216" t="s">
        <v>82</v>
      </c>
      <c r="AV350" s="13" t="s">
        <v>80</v>
      </c>
      <c r="AW350" s="13" t="s">
        <v>34</v>
      </c>
      <c r="AX350" s="13" t="s">
        <v>73</v>
      </c>
      <c r="AY350" s="216" t="s">
        <v>171</v>
      </c>
    </row>
    <row r="351" spans="2:51" s="14" customFormat="1" ht="11.25">
      <c r="B351" s="217"/>
      <c r="C351" s="218"/>
      <c r="D351" s="208" t="s">
        <v>180</v>
      </c>
      <c r="E351" s="219" t="s">
        <v>21</v>
      </c>
      <c r="F351" s="220" t="s">
        <v>1419</v>
      </c>
      <c r="G351" s="218"/>
      <c r="H351" s="221">
        <v>0</v>
      </c>
      <c r="I351" s="222"/>
      <c r="J351" s="218"/>
      <c r="K351" s="218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180</v>
      </c>
      <c r="AU351" s="227" t="s">
        <v>82</v>
      </c>
      <c r="AV351" s="14" t="s">
        <v>82</v>
      </c>
      <c r="AW351" s="14" t="s">
        <v>34</v>
      </c>
      <c r="AX351" s="14" t="s">
        <v>73</v>
      </c>
      <c r="AY351" s="227" t="s">
        <v>171</v>
      </c>
    </row>
    <row r="352" spans="2:51" s="13" customFormat="1" ht="11.25">
      <c r="B352" s="206"/>
      <c r="C352" s="207"/>
      <c r="D352" s="208" t="s">
        <v>180</v>
      </c>
      <c r="E352" s="209" t="s">
        <v>21</v>
      </c>
      <c r="F352" s="210" t="s">
        <v>1420</v>
      </c>
      <c r="G352" s="207"/>
      <c r="H352" s="209" t="s">
        <v>21</v>
      </c>
      <c r="I352" s="211"/>
      <c r="J352" s="207"/>
      <c r="K352" s="207"/>
      <c r="L352" s="212"/>
      <c r="M352" s="213"/>
      <c r="N352" s="214"/>
      <c r="O352" s="214"/>
      <c r="P352" s="214"/>
      <c r="Q352" s="214"/>
      <c r="R352" s="214"/>
      <c r="S352" s="214"/>
      <c r="T352" s="215"/>
      <c r="AT352" s="216" t="s">
        <v>180</v>
      </c>
      <c r="AU352" s="216" t="s">
        <v>82</v>
      </c>
      <c r="AV352" s="13" t="s">
        <v>80</v>
      </c>
      <c r="AW352" s="13" t="s">
        <v>34</v>
      </c>
      <c r="AX352" s="13" t="s">
        <v>73</v>
      </c>
      <c r="AY352" s="216" t="s">
        <v>171</v>
      </c>
    </row>
    <row r="353" spans="2:51" s="14" customFormat="1" ht="11.25">
      <c r="B353" s="217"/>
      <c r="C353" s="218"/>
      <c r="D353" s="208" t="s">
        <v>180</v>
      </c>
      <c r="E353" s="219" t="s">
        <v>21</v>
      </c>
      <c r="F353" s="220" t="s">
        <v>1421</v>
      </c>
      <c r="G353" s="218"/>
      <c r="H353" s="221">
        <v>0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180</v>
      </c>
      <c r="AU353" s="227" t="s">
        <v>82</v>
      </c>
      <c r="AV353" s="14" t="s">
        <v>82</v>
      </c>
      <c r="AW353" s="14" t="s">
        <v>34</v>
      </c>
      <c r="AX353" s="14" t="s">
        <v>73</v>
      </c>
      <c r="AY353" s="227" t="s">
        <v>171</v>
      </c>
    </row>
    <row r="354" spans="2:51" s="13" customFormat="1" ht="11.25">
      <c r="B354" s="206"/>
      <c r="C354" s="207"/>
      <c r="D354" s="208" t="s">
        <v>180</v>
      </c>
      <c r="E354" s="209" t="s">
        <v>21</v>
      </c>
      <c r="F354" s="210" t="s">
        <v>218</v>
      </c>
      <c r="G354" s="207"/>
      <c r="H354" s="209" t="s">
        <v>21</v>
      </c>
      <c r="I354" s="211"/>
      <c r="J354" s="207"/>
      <c r="K354" s="207"/>
      <c r="L354" s="212"/>
      <c r="M354" s="213"/>
      <c r="N354" s="214"/>
      <c r="O354" s="214"/>
      <c r="P354" s="214"/>
      <c r="Q354" s="214"/>
      <c r="R354" s="214"/>
      <c r="S354" s="214"/>
      <c r="T354" s="215"/>
      <c r="AT354" s="216" t="s">
        <v>180</v>
      </c>
      <c r="AU354" s="216" t="s">
        <v>82</v>
      </c>
      <c r="AV354" s="13" t="s">
        <v>80</v>
      </c>
      <c r="AW354" s="13" t="s">
        <v>34</v>
      </c>
      <c r="AX354" s="13" t="s">
        <v>73</v>
      </c>
      <c r="AY354" s="216" t="s">
        <v>171</v>
      </c>
    </row>
    <row r="355" spans="2:51" s="13" customFormat="1" ht="11.25">
      <c r="B355" s="206"/>
      <c r="C355" s="207"/>
      <c r="D355" s="208" t="s">
        <v>180</v>
      </c>
      <c r="E355" s="209" t="s">
        <v>21</v>
      </c>
      <c r="F355" s="210" t="s">
        <v>219</v>
      </c>
      <c r="G355" s="207"/>
      <c r="H355" s="209" t="s">
        <v>21</v>
      </c>
      <c r="I355" s="211"/>
      <c r="J355" s="207"/>
      <c r="K355" s="207"/>
      <c r="L355" s="212"/>
      <c r="M355" s="213"/>
      <c r="N355" s="214"/>
      <c r="O355" s="214"/>
      <c r="P355" s="214"/>
      <c r="Q355" s="214"/>
      <c r="R355" s="214"/>
      <c r="S355" s="214"/>
      <c r="T355" s="215"/>
      <c r="AT355" s="216" t="s">
        <v>180</v>
      </c>
      <c r="AU355" s="216" t="s">
        <v>82</v>
      </c>
      <c r="AV355" s="13" t="s">
        <v>80</v>
      </c>
      <c r="AW355" s="13" t="s">
        <v>34</v>
      </c>
      <c r="AX355" s="13" t="s">
        <v>73</v>
      </c>
      <c r="AY355" s="216" t="s">
        <v>171</v>
      </c>
    </row>
    <row r="356" spans="2:51" s="14" customFormat="1" ht="11.25">
      <c r="B356" s="217"/>
      <c r="C356" s="218"/>
      <c r="D356" s="208" t="s">
        <v>180</v>
      </c>
      <c r="E356" s="219" t="s">
        <v>21</v>
      </c>
      <c r="F356" s="220" t="s">
        <v>1422</v>
      </c>
      <c r="G356" s="218"/>
      <c r="H356" s="221">
        <v>10.3</v>
      </c>
      <c r="I356" s="222"/>
      <c r="J356" s="218"/>
      <c r="K356" s="218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180</v>
      </c>
      <c r="AU356" s="227" t="s">
        <v>82</v>
      </c>
      <c r="AV356" s="14" t="s">
        <v>82</v>
      </c>
      <c r="AW356" s="14" t="s">
        <v>34</v>
      </c>
      <c r="AX356" s="14" t="s">
        <v>73</v>
      </c>
      <c r="AY356" s="227" t="s">
        <v>171</v>
      </c>
    </row>
    <row r="357" spans="2:51" s="13" customFormat="1" ht="11.25">
      <c r="B357" s="206"/>
      <c r="C357" s="207"/>
      <c r="D357" s="208" t="s">
        <v>180</v>
      </c>
      <c r="E357" s="209" t="s">
        <v>21</v>
      </c>
      <c r="F357" s="210" t="s">
        <v>1341</v>
      </c>
      <c r="G357" s="207"/>
      <c r="H357" s="209" t="s">
        <v>21</v>
      </c>
      <c r="I357" s="211"/>
      <c r="J357" s="207"/>
      <c r="K357" s="207"/>
      <c r="L357" s="212"/>
      <c r="M357" s="213"/>
      <c r="N357" s="214"/>
      <c r="O357" s="214"/>
      <c r="P357" s="214"/>
      <c r="Q357" s="214"/>
      <c r="R357" s="214"/>
      <c r="S357" s="214"/>
      <c r="T357" s="215"/>
      <c r="AT357" s="216" t="s">
        <v>180</v>
      </c>
      <c r="AU357" s="216" t="s">
        <v>82</v>
      </c>
      <c r="AV357" s="13" t="s">
        <v>80</v>
      </c>
      <c r="AW357" s="13" t="s">
        <v>34</v>
      </c>
      <c r="AX357" s="13" t="s">
        <v>73</v>
      </c>
      <c r="AY357" s="216" t="s">
        <v>171</v>
      </c>
    </row>
    <row r="358" spans="2:51" s="14" customFormat="1" ht="11.25">
      <c r="B358" s="217"/>
      <c r="C358" s="218"/>
      <c r="D358" s="208" t="s">
        <v>180</v>
      </c>
      <c r="E358" s="219" t="s">
        <v>21</v>
      </c>
      <c r="F358" s="220" t="s">
        <v>1423</v>
      </c>
      <c r="G358" s="218"/>
      <c r="H358" s="221">
        <v>5</v>
      </c>
      <c r="I358" s="222"/>
      <c r="J358" s="218"/>
      <c r="K358" s="218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180</v>
      </c>
      <c r="AU358" s="227" t="s">
        <v>82</v>
      </c>
      <c r="AV358" s="14" t="s">
        <v>82</v>
      </c>
      <c r="AW358" s="14" t="s">
        <v>34</v>
      </c>
      <c r="AX358" s="14" t="s">
        <v>73</v>
      </c>
      <c r="AY358" s="227" t="s">
        <v>171</v>
      </c>
    </row>
    <row r="359" spans="2:51" s="15" customFormat="1" ht="11.25">
      <c r="B359" s="228"/>
      <c r="C359" s="229"/>
      <c r="D359" s="208" t="s">
        <v>180</v>
      </c>
      <c r="E359" s="230" t="s">
        <v>21</v>
      </c>
      <c r="F359" s="231" t="s">
        <v>182</v>
      </c>
      <c r="G359" s="229"/>
      <c r="H359" s="232">
        <v>15.3</v>
      </c>
      <c r="I359" s="233"/>
      <c r="J359" s="229"/>
      <c r="K359" s="229"/>
      <c r="L359" s="234"/>
      <c r="M359" s="235"/>
      <c r="N359" s="236"/>
      <c r="O359" s="236"/>
      <c r="P359" s="236"/>
      <c r="Q359" s="236"/>
      <c r="R359" s="236"/>
      <c r="S359" s="236"/>
      <c r="T359" s="237"/>
      <c r="AT359" s="238" t="s">
        <v>180</v>
      </c>
      <c r="AU359" s="238" t="s">
        <v>82</v>
      </c>
      <c r="AV359" s="15" t="s">
        <v>178</v>
      </c>
      <c r="AW359" s="15" t="s">
        <v>34</v>
      </c>
      <c r="AX359" s="15" t="s">
        <v>80</v>
      </c>
      <c r="AY359" s="238" t="s">
        <v>171</v>
      </c>
    </row>
    <row r="360" spans="1:65" s="2" customFormat="1" ht="21.75" customHeight="1">
      <c r="A360" s="35"/>
      <c r="B360" s="36"/>
      <c r="C360" s="193" t="s">
        <v>457</v>
      </c>
      <c r="D360" s="193" t="s">
        <v>173</v>
      </c>
      <c r="E360" s="194" t="s">
        <v>221</v>
      </c>
      <c r="F360" s="195" t="s">
        <v>222</v>
      </c>
      <c r="G360" s="196" t="s">
        <v>187</v>
      </c>
      <c r="H360" s="197">
        <v>5.004</v>
      </c>
      <c r="I360" s="198"/>
      <c r="J360" s="199">
        <f>ROUND(I360*H360,2)</f>
        <v>0</v>
      </c>
      <c r="K360" s="195" t="s">
        <v>177</v>
      </c>
      <c r="L360" s="40"/>
      <c r="M360" s="200" t="s">
        <v>21</v>
      </c>
      <c r="N360" s="201" t="s">
        <v>44</v>
      </c>
      <c r="O360" s="65"/>
      <c r="P360" s="202">
        <f>O360*H360</f>
        <v>0</v>
      </c>
      <c r="Q360" s="202">
        <v>0</v>
      </c>
      <c r="R360" s="202">
        <f>Q360*H360</f>
        <v>0</v>
      </c>
      <c r="S360" s="202">
        <v>0.055</v>
      </c>
      <c r="T360" s="203">
        <f>S360*H360</f>
        <v>0.27521999999999996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04" t="s">
        <v>178</v>
      </c>
      <c r="AT360" s="204" t="s">
        <v>173</v>
      </c>
      <c r="AU360" s="204" t="s">
        <v>82</v>
      </c>
      <c r="AY360" s="18" t="s">
        <v>171</v>
      </c>
      <c r="BE360" s="205">
        <f>IF(N360="základní",J360,0)</f>
        <v>0</v>
      </c>
      <c r="BF360" s="205">
        <f>IF(N360="snížená",J360,0)</f>
        <v>0</v>
      </c>
      <c r="BG360" s="205">
        <f>IF(N360="zákl. přenesená",J360,0)</f>
        <v>0</v>
      </c>
      <c r="BH360" s="205">
        <f>IF(N360="sníž. přenesená",J360,0)</f>
        <v>0</v>
      </c>
      <c r="BI360" s="205">
        <f>IF(N360="nulová",J360,0)</f>
        <v>0</v>
      </c>
      <c r="BJ360" s="18" t="s">
        <v>80</v>
      </c>
      <c r="BK360" s="205">
        <f>ROUND(I360*H360,2)</f>
        <v>0</v>
      </c>
      <c r="BL360" s="18" t="s">
        <v>178</v>
      </c>
      <c r="BM360" s="204" t="s">
        <v>1424</v>
      </c>
    </row>
    <row r="361" spans="2:51" s="13" customFormat="1" ht="11.25">
      <c r="B361" s="206"/>
      <c r="C361" s="207"/>
      <c r="D361" s="208" t="s">
        <v>180</v>
      </c>
      <c r="E361" s="209" t="s">
        <v>21</v>
      </c>
      <c r="F361" s="210" t="s">
        <v>207</v>
      </c>
      <c r="G361" s="207"/>
      <c r="H361" s="209" t="s">
        <v>21</v>
      </c>
      <c r="I361" s="211"/>
      <c r="J361" s="207"/>
      <c r="K361" s="207"/>
      <c r="L361" s="212"/>
      <c r="M361" s="213"/>
      <c r="N361" s="214"/>
      <c r="O361" s="214"/>
      <c r="P361" s="214"/>
      <c r="Q361" s="214"/>
      <c r="R361" s="214"/>
      <c r="S361" s="214"/>
      <c r="T361" s="215"/>
      <c r="AT361" s="216" t="s">
        <v>180</v>
      </c>
      <c r="AU361" s="216" t="s">
        <v>82</v>
      </c>
      <c r="AV361" s="13" t="s">
        <v>80</v>
      </c>
      <c r="AW361" s="13" t="s">
        <v>34</v>
      </c>
      <c r="AX361" s="13" t="s">
        <v>73</v>
      </c>
      <c r="AY361" s="216" t="s">
        <v>171</v>
      </c>
    </row>
    <row r="362" spans="2:51" s="13" customFormat="1" ht="11.25">
      <c r="B362" s="206"/>
      <c r="C362" s="207"/>
      <c r="D362" s="208" t="s">
        <v>180</v>
      </c>
      <c r="E362" s="209" t="s">
        <v>21</v>
      </c>
      <c r="F362" s="210" t="s">
        <v>218</v>
      </c>
      <c r="G362" s="207"/>
      <c r="H362" s="209" t="s">
        <v>21</v>
      </c>
      <c r="I362" s="211"/>
      <c r="J362" s="207"/>
      <c r="K362" s="207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180</v>
      </c>
      <c r="AU362" s="216" t="s">
        <v>82</v>
      </c>
      <c r="AV362" s="13" t="s">
        <v>80</v>
      </c>
      <c r="AW362" s="13" t="s">
        <v>34</v>
      </c>
      <c r="AX362" s="13" t="s">
        <v>73</v>
      </c>
      <c r="AY362" s="216" t="s">
        <v>171</v>
      </c>
    </row>
    <row r="363" spans="2:51" s="14" customFormat="1" ht="11.25">
      <c r="B363" s="217"/>
      <c r="C363" s="218"/>
      <c r="D363" s="208" t="s">
        <v>180</v>
      </c>
      <c r="E363" s="219" t="s">
        <v>21</v>
      </c>
      <c r="F363" s="220" t="s">
        <v>1425</v>
      </c>
      <c r="G363" s="218"/>
      <c r="H363" s="221">
        <v>0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180</v>
      </c>
      <c r="AU363" s="227" t="s">
        <v>82</v>
      </c>
      <c r="AV363" s="14" t="s">
        <v>82</v>
      </c>
      <c r="AW363" s="14" t="s">
        <v>34</v>
      </c>
      <c r="AX363" s="14" t="s">
        <v>73</v>
      </c>
      <c r="AY363" s="227" t="s">
        <v>171</v>
      </c>
    </row>
    <row r="364" spans="2:51" s="14" customFormat="1" ht="11.25">
      <c r="B364" s="217"/>
      <c r="C364" s="218"/>
      <c r="D364" s="208" t="s">
        <v>180</v>
      </c>
      <c r="E364" s="219" t="s">
        <v>21</v>
      </c>
      <c r="F364" s="220" t="s">
        <v>1426</v>
      </c>
      <c r="G364" s="218"/>
      <c r="H364" s="221">
        <v>2.731</v>
      </c>
      <c r="I364" s="222"/>
      <c r="J364" s="218"/>
      <c r="K364" s="218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180</v>
      </c>
      <c r="AU364" s="227" t="s">
        <v>82</v>
      </c>
      <c r="AV364" s="14" t="s">
        <v>82</v>
      </c>
      <c r="AW364" s="14" t="s">
        <v>34</v>
      </c>
      <c r="AX364" s="14" t="s">
        <v>73</v>
      </c>
      <c r="AY364" s="227" t="s">
        <v>171</v>
      </c>
    </row>
    <row r="365" spans="2:51" s="14" customFormat="1" ht="11.25">
      <c r="B365" s="217"/>
      <c r="C365" s="218"/>
      <c r="D365" s="208" t="s">
        <v>180</v>
      </c>
      <c r="E365" s="219" t="s">
        <v>21</v>
      </c>
      <c r="F365" s="220" t="s">
        <v>1427</v>
      </c>
      <c r="G365" s="218"/>
      <c r="H365" s="221">
        <v>1.441</v>
      </c>
      <c r="I365" s="222"/>
      <c r="J365" s="218"/>
      <c r="K365" s="218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180</v>
      </c>
      <c r="AU365" s="227" t="s">
        <v>82</v>
      </c>
      <c r="AV365" s="14" t="s">
        <v>82</v>
      </c>
      <c r="AW365" s="14" t="s">
        <v>34</v>
      </c>
      <c r="AX365" s="14" t="s">
        <v>73</v>
      </c>
      <c r="AY365" s="227" t="s">
        <v>171</v>
      </c>
    </row>
    <row r="366" spans="2:51" s="14" customFormat="1" ht="11.25">
      <c r="B366" s="217"/>
      <c r="C366" s="218"/>
      <c r="D366" s="208" t="s">
        <v>180</v>
      </c>
      <c r="E366" s="219" t="s">
        <v>21</v>
      </c>
      <c r="F366" s="220" t="s">
        <v>1428</v>
      </c>
      <c r="G366" s="218"/>
      <c r="H366" s="221">
        <v>0.832</v>
      </c>
      <c r="I366" s="222"/>
      <c r="J366" s="218"/>
      <c r="K366" s="218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180</v>
      </c>
      <c r="AU366" s="227" t="s">
        <v>82</v>
      </c>
      <c r="AV366" s="14" t="s">
        <v>82</v>
      </c>
      <c r="AW366" s="14" t="s">
        <v>34</v>
      </c>
      <c r="AX366" s="14" t="s">
        <v>73</v>
      </c>
      <c r="AY366" s="227" t="s">
        <v>171</v>
      </c>
    </row>
    <row r="367" spans="2:51" s="15" customFormat="1" ht="11.25">
      <c r="B367" s="228"/>
      <c r="C367" s="229"/>
      <c r="D367" s="208" t="s">
        <v>180</v>
      </c>
      <c r="E367" s="230" t="s">
        <v>21</v>
      </c>
      <c r="F367" s="231" t="s">
        <v>182</v>
      </c>
      <c r="G367" s="229"/>
      <c r="H367" s="232">
        <v>5.004</v>
      </c>
      <c r="I367" s="233"/>
      <c r="J367" s="229"/>
      <c r="K367" s="229"/>
      <c r="L367" s="234"/>
      <c r="M367" s="235"/>
      <c r="N367" s="236"/>
      <c r="O367" s="236"/>
      <c r="P367" s="236"/>
      <c r="Q367" s="236"/>
      <c r="R367" s="236"/>
      <c r="S367" s="236"/>
      <c r="T367" s="237"/>
      <c r="AT367" s="238" t="s">
        <v>180</v>
      </c>
      <c r="AU367" s="238" t="s">
        <v>82</v>
      </c>
      <c r="AV367" s="15" t="s">
        <v>178</v>
      </c>
      <c r="AW367" s="15" t="s">
        <v>34</v>
      </c>
      <c r="AX367" s="15" t="s">
        <v>80</v>
      </c>
      <c r="AY367" s="238" t="s">
        <v>171</v>
      </c>
    </row>
    <row r="368" spans="1:65" s="2" customFormat="1" ht="21.75" customHeight="1">
      <c r="A368" s="35"/>
      <c r="B368" s="36"/>
      <c r="C368" s="193" t="s">
        <v>461</v>
      </c>
      <c r="D368" s="193" t="s">
        <v>173</v>
      </c>
      <c r="E368" s="194" t="s">
        <v>1429</v>
      </c>
      <c r="F368" s="195" t="s">
        <v>1430</v>
      </c>
      <c r="G368" s="196" t="s">
        <v>187</v>
      </c>
      <c r="H368" s="197">
        <v>6.698</v>
      </c>
      <c r="I368" s="198"/>
      <c r="J368" s="199">
        <f>ROUND(I368*H368,2)</f>
        <v>0</v>
      </c>
      <c r="K368" s="195" t="s">
        <v>177</v>
      </c>
      <c r="L368" s="40"/>
      <c r="M368" s="200" t="s">
        <v>21</v>
      </c>
      <c r="N368" s="201" t="s">
        <v>44</v>
      </c>
      <c r="O368" s="65"/>
      <c r="P368" s="202">
        <f>O368*H368</f>
        <v>0</v>
      </c>
      <c r="Q368" s="202">
        <v>0</v>
      </c>
      <c r="R368" s="202">
        <f>Q368*H368</f>
        <v>0</v>
      </c>
      <c r="S368" s="202">
        <v>0.088</v>
      </c>
      <c r="T368" s="203">
        <f>S368*H368</f>
        <v>0.589424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04" t="s">
        <v>178</v>
      </c>
      <c r="AT368" s="204" t="s">
        <v>173</v>
      </c>
      <c r="AU368" s="204" t="s">
        <v>82</v>
      </c>
      <c r="AY368" s="18" t="s">
        <v>171</v>
      </c>
      <c r="BE368" s="205">
        <f>IF(N368="základní",J368,0)</f>
        <v>0</v>
      </c>
      <c r="BF368" s="205">
        <f>IF(N368="snížená",J368,0)</f>
        <v>0</v>
      </c>
      <c r="BG368" s="205">
        <f>IF(N368="zákl. přenesená",J368,0)</f>
        <v>0</v>
      </c>
      <c r="BH368" s="205">
        <f>IF(N368="sníž. přenesená",J368,0)</f>
        <v>0</v>
      </c>
      <c r="BI368" s="205">
        <f>IF(N368="nulová",J368,0)</f>
        <v>0</v>
      </c>
      <c r="BJ368" s="18" t="s">
        <v>80</v>
      </c>
      <c r="BK368" s="205">
        <f>ROUND(I368*H368,2)</f>
        <v>0</v>
      </c>
      <c r="BL368" s="18" t="s">
        <v>178</v>
      </c>
      <c r="BM368" s="204" t="s">
        <v>1431</v>
      </c>
    </row>
    <row r="369" spans="2:51" s="13" customFormat="1" ht="11.25">
      <c r="B369" s="206"/>
      <c r="C369" s="207"/>
      <c r="D369" s="208" t="s">
        <v>180</v>
      </c>
      <c r="E369" s="209" t="s">
        <v>21</v>
      </c>
      <c r="F369" s="210" t="s">
        <v>1249</v>
      </c>
      <c r="G369" s="207"/>
      <c r="H369" s="209" t="s">
        <v>21</v>
      </c>
      <c r="I369" s="211"/>
      <c r="J369" s="207"/>
      <c r="K369" s="207"/>
      <c r="L369" s="212"/>
      <c r="M369" s="213"/>
      <c r="N369" s="214"/>
      <c r="O369" s="214"/>
      <c r="P369" s="214"/>
      <c r="Q369" s="214"/>
      <c r="R369" s="214"/>
      <c r="S369" s="214"/>
      <c r="T369" s="215"/>
      <c r="AT369" s="216" t="s">
        <v>180</v>
      </c>
      <c r="AU369" s="216" t="s">
        <v>82</v>
      </c>
      <c r="AV369" s="13" t="s">
        <v>80</v>
      </c>
      <c r="AW369" s="13" t="s">
        <v>34</v>
      </c>
      <c r="AX369" s="13" t="s">
        <v>73</v>
      </c>
      <c r="AY369" s="216" t="s">
        <v>171</v>
      </c>
    </row>
    <row r="370" spans="2:51" s="14" customFormat="1" ht="11.25">
      <c r="B370" s="217"/>
      <c r="C370" s="218"/>
      <c r="D370" s="208" t="s">
        <v>180</v>
      </c>
      <c r="E370" s="219" t="s">
        <v>21</v>
      </c>
      <c r="F370" s="220" t="s">
        <v>1432</v>
      </c>
      <c r="G370" s="218"/>
      <c r="H370" s="221">
        <v>2.364</v>
      </c>
      <c r="I370" s="222"/>
      <c r="J370" s="218"/>
      <c r="K370" s="218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180</v>
      </c>
      <c r="AU370" s="227" t="s">
        <v>82</v>
      </c>
      <c r="AV370" s="14" t="s">
        <v>82</v>
      </c>
      <c r="AW370" s="14" t="s">
        <v>34</v>
      </c>
      <c r="AX370" s="14" t="s">
        <v>73</v>
      </c>
      <c r="AY370" s="227" t="s">
        <v>171</v>
      </c>
    </row>
    <row r="371" spans="2:51" s="13" customFormat="1" ht="11.25">
      <c r="B371" s="206"/>
      <c r="C371" s="207"/>
      <c r="D371" s="208" t="s">
        <v>180</v>
      </c>
      <c r="E371" s="209" t="s">
        <v>21</v>
      </c>
      <c r="F371" s="210" t="s">
        <v>1301</v>
      </c>
      <c r="G371" s="207"/>
      <c r="H371" s="209" t="s">
        <v>21</v>
      </c>
      <c r="I371" s="211"/>
      <c r="J371" s="207"/>
      <c r="K371" s="207"/>
      <c r="L371" s="212"/>
      <c r="M371" s="213"/>
      <c r="N371" s="214"/>
      <c r="O371" s="214"/>
      <c r="P371" s="214"/>
      <c r="Q371" s="214"/>
      <c r="R371" s="214"/>
      <c r="S371" s="214"/>
      <c r="T371" s="215"/>
      <c r="AT371" s="216" t="s">
        <v>180</v>
      </c>
      <c r="AU371" s="216" t="s">
        <v>82</v>
      </c>
      <c r="AV371" s="13" t="s">
        <v>80</v>
      </c>
      <c r="AW371" s="13" t="s">
        <v>34</v>
      </c>
      <c r="AX371" s="13" t="s">
        <v>73</v>
      </c>
      <c r="AY371" s="216" t="s">
        <v>171</v>
      </c>
    </row>
    <row r="372" spans="2:51" s="14" customFormat="1" ht="11.25">
      <c r="B372" s="217"/>
      <c r="C372" s="218"/>
      <c r="D372" s="208" t="s">
        <v>180</v>
      </c>
      <c r="E372" s="219" t="s">
        <v>21</v>
      </c>
      <c r="F372" s="220" t="s">
        <v>1433</v>
      </c>
      <c r="G372" s="218"/>
      <c r="H372" s="221">
        <v>0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180</v>
      </c>
      <c r="AU372" s="227" t="s">
        <v>82</v>
      </c>
      <c r="AV372" s="14" t="s">
        <v>82</v>
      </c>
      <c r="AW372" s="14" t="s">
        <v>34</v>
      </c>
      <c r="AX372" s="14" t="s">
        <v>73</v>
      </c>
      <c r="AY372" s="227" t="s">
        <v>171</v>
      </c>
    </row>
    <row r="373" spans="2:51" s="13" customFormat="1" ht="11.25">
      <c r="B373" s="206"/>
      <c r="C373" s="207"/>
      <c r="D373" s="208" t="s">
        <v>180</v>
      </c>
      <c r="E373" s="209" t="s">
        <v>21</v>
      </c>
      <c r="F373" s="210" t="s">
        <v>1434</v>
      </c>
      <c r="G373" s="207"/>
      <c r="H373" s="209" t="s">
        <v>21</v>
      </c>
      <c r="I373" s="211"/>
      <c r="J373" s="207"/>
      <c r="K373" s="207"/>
      <c r="L373" s="212"/>
      <c r="M373" s="213"/>
      <c r="N373" s="214"/>
      <c r="O373" s="214"/>
      <c r="P373" s="214"/>
      <c r="Q373" s="214"/>
      <c r="R373" s="214"/>
      <c r="S373" s="214"/>
      <c r="T373" s="215"/>
      <c r="AT373" s="216" t="s">
        <v>180</v>
      </c>
      <c r="AU373" s="216" t="s">
        <v>82</v>
      </c>
      <c r="AV373" s="13" t="s">
        <v>80</v>
      </c>
      <c r="AW373" s="13" t="s">
        <v>34</v>
      </c>
      <c r="AX373" s="13" t="s">
        <v>73</v>
      </c>
      <c r="AY373" s="216" t="s">
        <v>171</v>
      </c>
    </row>
    <row r="374" spans="2:51" s="14" customFormat="1" ht="11.25">
      <c r="B374" s="217"/>
      <c r="C374" s="218"/>
      <c r="D374" s="208" t="s">
        <v>180</v>
      </c>
      <c r="E374" s="219" t="s">
        <v>21</v>
      </c>
      <c r="F374" s="220" t="s">
        <v>1435</v>
      </c>
      <c r="G374" s="218"/>
      <c r="H374" s="221">
        <v>1.182</v>
      </c>
      <c r="I374" s="222"/>
      <c r="J374" s="218"/>
      <c r="K374" s="218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180</v>
      </c>
      <c r="AU374" s="227" t="s">
        <v>82</v>
      </c>
      <c r="AV374" s="14" t="s">
        <v>82</v>
      </c>
      <c r="AW374" s="14" t="s">
        <v>34</v>
      </c>
      <c r="AX374" s="14" t="s">
        <v>73</v>
      </c>
      <c r="AY374" s="227" t="s">
        <v>171</v>
      </c>
    </row>
    <row r="375" spans="2:51" s="14" customFormat="1" ht="11.25">
      <c r="B375" s="217"/>
      <c r="C375" s="218"/>
      <c r="D375" s="208" t="s">
        <v>180</v>
      </c>
      <c r="E375" s="219" t="s">
        <v>21</v>
      </c>
      <c r="F375" s="220" t="s">
        <v>1436</v>
      </c>
      <c r="G375" s="218"/>
      <c r="H375" s="221">
        <v>1.379</v>
      </c>
      <c r="I375" s="222"/>
      <c r="J375" s="218"/>
      <c r="K375" s="218"/>
      <c r="L375" s="223"/>
      <c r="M375" s="224"/>
      <c r="N375" s="225"/>
      <c r="O375" s="225"/>
      <c r="P375" s="225"/>
      <c r="Q375" s="225"/>
      <c r="R375" s="225"/>
      <c r="S375" s="225"/>
      <c r="T375" s="226"/>
      <c r="AT375" s="227" t="s">
        <v>180</v>
      </c>
      <c r="AU375" s="227" t="s">
        <v>82</v>
      </c>
      <c r="AV375" s="14" t="s">
        <v>82</v>
      </c>
      <c r="AW375" s="14" t="s">
        <v>34</v>
      </c>
      <c r="AX375" s="14" t="s">
        <v>73</v>
      </c>
      <c r="AY375" s="227" t="s">
        <v>171</v>
      </c>
    </row>
    <row r="376" spans="2:51" s="14" customFormat="1" ht="11.25">
      <c r="B376" s="217"/>
      <c r="C376" s="218"/>
      <c r="D376" s="208" t="s">
        <v>180</v>
      </c>
      <c r="E376" s="219" t="s">
        <v>21</v>
      </c>
      <c r="F376" s="220" t="s">
        <v>1437</v>
      </c>
      <c r="G376" s="218"/>
      <c r="H376" s="221">
        <v>1.773</v>
      </c>
      <c r="I376" s="222"/>
      <c r="J376" s="218"/>
      <c r="K376" s="218"/>
      <c r="L376" s="223"/>
      <c r="M376" s="224"/>
      <c r="N376" s="225"/>
      <c r="O376" s="225"/>
      <c r="P376" s="225"/>
      <c r="Q376" s="225"/>
      <c r="R376" s="225"/>
      <c r="S376" s="225"/>
      <c r="T376" s="226"/>
      <c r="AT376" s="227" t="s">
        <v>180</v>
      </c>
      <c r="AU376" s="227" t="s">
        <v>82</v>
      </c>
      <c r="AV376" s="14" t="s">
        <v>82</v>
      </c>
      <c r="AW376" s="14" t="s">
        <v>34</v>
      </c>
      <c r="AX376" s="14" t="s">
        <v>73</v>
      </c>
      <c r="AY376" s="227" t="s">
        <v>171</v>
      </c>
    </row>
    <row r="377" spans="2:51" s="15" customFormat="1" ht="11.25">
      <c r="B377" s="228"/>
      <c r="C377" s="229"/>
      <c r="D377" s="208" t="s">
        <v>180</v>
      </c>
      <c r="E377" s="230" t="s">
        <v>21</v>
      </c>
      <c r="F377" s="231" t="s">
        <v>182</v>
      </c>
      <c r="G377" s="229"/>
      <c r="H377" s="232">
        <v>6.698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180</v>
      </c>
      <c r="AU377" s="238" t="s">
        <v>82</v>
      </c>
      <c r="AV377" s="15" t="s">
        <v>178</v>
      </c>
      <c r="AW377" s="15" t="s">
        <v>34</v>
      </c>
      <c r="AX377" s="15" t="s">
        <v>80</v>
      </c>
      <c r="AY377" s="238" t="s">
        <v>171</v>
      </c>
    </row>
    <row r="378" spans="1:65" s="2" customFormat="1" ht="21.75" customHeight="1">
      <c r="A378" s="35"/>
      <c r="B378" s="36"/>
      <c r="C378" s="193" t="s">
        <v>465</v>
      </c>
      <c r="D378" s="193" t="s">
        <v>173</v>
      </c>
      <c r="E378" s="194" t="s">
        <v>1438</v>
      </c>
      <c r="F378" s="195" t="s">
        <v>1439</v>
      </c>
      <c r="G378" s="196" t="s">
        <v>187</v>
      </c>
      <c r="H378" s="197">
        <v>2.856</v>
      </c>
      <c r="I378" s="198"/>
      <c r="J378" s="199">
        <f>ROUND(I378*H378,2)</f>
        <v>0</v>
      </c>
      <c r="K378" s="195" t="s">
        <v>177</v>
      </c>
      <c r="L378" s="40"/>
      <c r="M378" s="200" t="s">
        <v>21</v>
      </c>
      <c r="N378" s="201" t="s">
        <v>44</v>
      </c>
      <c r="O378" s="65"/>
      <c r="P378" s="202">
        <f>O378*H378</f>
        <v>0</v>
      </c>
      <c r="Q378" s="202">
        <v>0</v>
      </c>
      <c r="R378" s="202">
        <f>Q378*H378</f>
        <v>0</v>
      </c>
      <c r="S378" s="202">
        <v>0.067</v>
      </c>
      <c r="T378" s="203">
        <f>S378*H378</f>
        <v>0.191352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04" t="s">
        <v>178</v>
      </c>
      <c r="AT378" s="204" t="s">
        <v>173</v>
      </c>
      <c r="AU378" s="204" t="s">
        <v>82</v>
      </c>
      <c r="AY378" s="18" t="s">
        <v>171</v>
      </c>
      <c r="BE378" s="205">
        <f>IF(N378="základní",J378,0)</f>
        <v>0</v>
      </c>
      <c r="BF378" s="205">
        <f>IF(N378="snížená",J378,0)</f>
        <v>0</v>
      </c>
      <c r="BG378" s="205">
        <f>IF(N378="zákl. přenesená",J378,0)</f>
        <v>0</v>
      </c>
      <c r="BH378" s="205">
        <f>IF(N378="sníž. přenesená",J378,0)</f>
        <v>0</v>
      </c>
      <c r="BI378" s="205">
        <f>IF(N378="nulová",J378,0)</f>
        <v>0</v>
      </c>
      <c r="BJ378" s="18" t="s">
        <v>80</v>
      </c>
      <c r="BK378" s="205">
        <f>ROUND(I378*H378,2)</f>
        <v>0</v>
      </c>
      <c r="BL378" s="18" t="s">
        <v>178</v>
      </c>
      <c r="BM378" s="204" t="s">
        <v>1440</v>
      </c>
    </row>
    <row r="379" spans="2:51" s="13" customFormat="1" ht="11.25">
      <c r="B379" s="206"/>
      <c r="C379" s="207"/>
      <c r="D379" s="208" t="s">
        <v>180</v>
      </c>
      <c r="E379" s="209" t="s">
        <v>21</v>
      </c>
      <c r="F379" s="210" t="s">
        <v>218</v>
      </c>
      <c r="G379" s="207"/>
      <c r="H379" s="209" t="s">
        <v>21</v>
      </c>
      <c r="I379" s="211"/>
      <c r="J379" s="207"/>
      <c r="K379" s="207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180</v>
      </c>
      <c r="AU379" s="216" t="s">
        <v>82</v>
      </c>
      <c r="AV379" s="13" t="s">
        <v>80</v>
      </c>
      <c r="AW379" s="13" t="s">
        <v>34</v>
      </c>
      <c r="AX379" s="13" t="s">
        <v>73</v>
      </c>
      <c r="AY379" s="216" t="s">
        <v>171</v>
      </c>
    </row>
    <row r="380" spans="2:51" s="14" customFormat="1" ht="11.25">
      <c r="B380" s="217"/>
      <c r="C380" s="218"/>
      <c r="D380" s="208" t="s">
        <v>180</v>
      </c>
      <c r="E380" s="219" t="s">
        <v>21</v>
      </c>
      <c r="F380" s="220" t="s">
        <v>1441</v>
      </c>
      <c r="G380" s="218"/>
      <c r="H380" s="221">
        <v>5.713</v>
      </c>
      <c r="I380" s="222"/>
      <c r="J380" s="218"/>
      <c r="K380" s="218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180</v>
      </c>
      <c r="AU380" s="227" t="s">
        <v>82</v>
      </c>
      <c r="AV380" s="14" t="s">
        <v>82</v>
      </c>
      <c r="AW380" s="14" t="s">
        <v>34</v>
      </c>
      <c r="AX380" s="14" t="s">
        <v>73</v>
      </c>
      <c r="AY380" s="227" t="s">
        <v>171</v>
      </c>
    </row>
    <row r="381" spans="2:51" s="13" customFormat="1" ht="11.25">
      <c r="B381" s="206"/>
      <c r="C381" s="207"/>
      <c r="D381" s="208" t="s">
        <v>180</v>
      </c>
      <c r="E381" s="209" t="s">
        <v>21</v>
      </c>
      <c r="F381" s="210" t="s">
        <v>1301</v>
      </c>
      <c r="G381" s="207"/>
      <c r="H381" s="209" t="s">
        <v>21</v>
      </c>
      <c r="I381" s="211"/>
      <c r="J381" s="207"/>
      <c r="K381" s="207"/>
      <c r="L381" s="212"/>
      <c r="M381" s="213"/>
      <c r="N381" s="214"/>
      <c r="O381" s="214"/>
      <c r="P381" s="214"/>
      <c r="Q381" s="214"/>
      <c r="R381" s="214"/>
      <c r="S381" s="214"/>
      <c r="T381" s="215"/>
      <c r="AT381" s="216" t="s">
        <v>180</v>
      </c>
      <c r="AU381" s="216" t="s">
        <v>82</v>
      </c>
      <c r="AV381" s="13" t="s">
        <v>80</v>
      </c>
      <c r="AW381" s="13" t="s">
        <v>34</v>
      </c>
      <c r="AX381" s="13" t="s">
        <v>73</v>
      </c>
      <c r="AY381" s="216" t="s">
        <v>171</v>
      </c>
    </row>
    <row r="382" spans="2:51" s="14" customFormat="1" ht="11.25">
      <c r="B382" s="217"/>
      <c r="C382" s="218"/>
      <c r="D382" s="208" t="s">
        <v>180</v>
      </c>
      <c r="E382" s="219" t="s">
        <v>21</v>
      </c>
      <c r="F382" s="220" t="s">
        <v>1442</v>
      </c>
      <c r="G382" s="218"/>
      <c r="H382" s="221">
        <v>-2.857</v>
      </c>
      <c r="I382" s="222"/>
      <c r="J382" s="218"/>
      <c r="K382" s="218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180</v>
      </c>
      <c r="AU382" s="227" t="s">
        <v>82</v>
      </c>
      <c r="AV382" s="14" t="s">
        <v>82</v>
      </c>
      <c r="AW382" s="14" t="s">
        <v>34</v>
      </c>
      <c r="AX382" s="14" t="s">
        <v>73</v>
      </c>
      <c r="AY382" s="227" t="s">
        <v>171</v>
      </c>
    </row>
    <row r="383" spans="2:51" s="15" customFormat="1" ht="11.25">
      <c r="B383" s="228"/>
      <c r="C383" s="229"/>
      <c r="D383" s="208" t="s">
        <v>180</v>
      </c>
      <c r="E383" s="230" t="s">
        <v>21</v>
      </c>
      <c r="F383" s="231" t="s">
        <v>182</v>
      </c>
      <c r="G383" s="229"/>
      <c r="H383" s="232">
        <v>2.856</v>
      </c>
      <c r="I383" s="233"/>
      <c r="J383" s="229"/>
      <c r="K383" s="229"/>
      <c r="L383" s="234"/>
      <c r="M383" s="235"/>
      <c r="N383" s="236"/>
      <c r="O383" s="236"/>
      <c r="P383" s="236"/>
      <c r="Q383" s="236"/>
      <c r="R383" s="236"/>
      <c r="S383" s="236"/>
      <c r="T383" s="237"/>
      <c r="AT383" s="238" t="s">
        <v>180</v>
      </c>
      <c r="AU383" s="238" t="s">
        <v>82</v>
      </c>
      <c r="AV383" s="15" t="s">
        <v>178</v>
      </c>
      <c r="AW383" s="15" t="s">
        <v>34</v>
      </c>
      <c r="AX383" s="15" t="s">
        <v>80</v>
      </c>
      <c r="AY383" s="238" t="s">
        <v>171</v>
      </c>
    </row>
    <row r="384" spans="1:65" s="2" customFormat="1" ht="21.75" customHeight="1">
      <c r="A384" s="35"/>
      <c r="B384" s="36"/>
      <c r="C384" s="193" t="s">
        <v>469</v>
      </c>
      <c r="D384" s="193" t="s">
        <v>173</v>
      </c>
      <c r="E384" s="194" t="s">
        <v>1443</v>
      </c>
      <c r="F384" s="195" t="s">
        <v>1444</v>
      </c>
      <c r="G384" s="196" t="s">
        <v>176</v>
      </c>
      <c r="H384" s="197">
        <v>2</v>
      </c>
      <c r="I384" s="198"/>
      <c r="J384" s="199">
        <f>ROUND(I384*H384,2)</f>
        <v>0</v>
      </c>
      <c r="K384" s="195" t="s">
        <v>177</v>
      </c>
      <c r="L384" s="40"/>
      <c r="M384" s="200" t="s">
        <v>21</v>
      </c>
      <c r="N384" s="201" t="s">
        <v>44</v>
      </c>
      <c r="O384" s="65"/>
      <c r="P384" s="202">
        <f>O384*H384</f>
        <v>0</v>
      </c>
      <c r="Q384" s="202">
        <v>0</v>
      </c>
      <c r="R384" s="202">
        <f>Q384*H384</f>
        <v>0</v>
      </c>
      <c r="S384" s="202">
        <v>0.138</v>
      </c>
      <c r="T384" s="203">
        <f>S384*H384</f>
        <v>0.276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04" t="s">
        <v>178</v>
      </c>
      <c r="AT384" s="204" t="s">
        <v>173</v>
      </c>
      <c r="AU384" s="204" t="s">
        <v>82</v>
      </c>
      <c r="AY384" s="18" t="s">
        <v>171</v>
      </c>
      <c r="BE384" s="205">
        <f>IF(N384="základní",J384,0)</f>
        <v>0</v>
      </c>
      <c r="BF384" s="205">
        <f>IF(N384="snížená",J384,0)</f>
        <v>0</v>
      </c>
      <c r="BG384" s="205">
        <f>IF(N384="zákl. přenesená",J384,0)</f>
        <v>0</v>
      </c>
      <c r="BH384" s="205">
        <f>IF(N384="sníž. přenesená",J384,0)</f>
        <v>0</v>
      </c>
      <c r="BI384" s="205">
        <f>IF(N384="nulová",J384,0)</f>
        <v>0</v>
      </c>
      <c r="BJ384" s="18" t="s">
        <v>80</v>
      </c>
      <c r="BK384" s="205">
        <f>ROUND(I384*H384,2)</f>
        <v>0</v>
      </c>
      <c r="BL384" s="18" t="s">
        <v>178</v>
      </c>
      <c r="BM384" s="204" t="s">
        <v>1445</v>
      </c>
    </row>
    <row r="385" spans="2:51" s="13" customFormat="1" ht="11.25">
      <c r="B385" s="206"/>
      <c r="C385" s="207"/>
      <c r="D385" s="208" t="s">
        <v>180</v>
      </c>
      <c r="E385" s="209" t="s">
        <v>21</v>
      </c>
      <c r="F385" s="210" t="s">
        <v>1446</v>
      </c>
      <c r="G385" s="207"/>
      <c r="H385" s="209" t="s">
        <v>21</v>
      </c>
      <c r="I385" s="211"/>
      <c r="J385" s="207"/>
      <c r="K385" s="207"/>
      <c r="L385" s="212"/>
      <c r="M385" s="213"/>
      <c r="N385" s="214"/>
      <c r="O385" s="214"/>
      <c r="P385" s="214"/>
      <c r="Q385" s="214"/>
      <c r="R385" s="214"/>
      <c r="S385" s="214"/>
      <c r="T385" s="215"/>
      <c r="AT385" s="216" t="s">
        <v>180</v>
      </c>
      <c r="AU385" s="216" t="s">
        <v>82</v>
      </c>
      <c r="AV385" s="13" t="s">
        <v>80</v>
      </c>
      <c r="AW385" s="13" t="s">
        <v>34</v>
      </c>
      <c r="AX385" s="13" t="s">
        <v>73</v>
      </c>
      <c r="AY385" s="216" t="s">
        <v>171</v>
      </c>
    </row>
    <row r="386" spans="2:51" s="14" customFormat="1" ht="11.25">
      <c r="B386" s="217"/>
      <c r="C386" s="218"/>
      <c r="D386" s="208" t="s">
        <v>180</v>
      </c>
      <c r="E386" s="219" t="s">
        <v>21</v>
      </c>
      <c r="F386" s="220" t="s">
        <v>1447</v>
      </c>
      <c r="G386" s="218"/>
      <c r="H386" s="221">
        <v>2</v>
      </c>
      <c r="I386" s="222"/>
      <c r="J386" s="218"/>
      <c r="K386" s="218"/>
      <c r="L386" s="223"/>
      <c r="M386" s="224"/>
      <c r="N386" s="225"/>
      <c r="O386" s="225"/>
      <c r="P386" s="225"/>
      <c r="Q386" s="225"/>
      <c r="R386" s="225"/>
      <c r="S386" s="225"/>
      <c r="T386" s="226"/>
      <c r="AT386" s="227" t="s">
        <v>180</v>
      </c>
      <c r="AU386" s="227" t="s">
        <v>82</v>
      </c>
      <c r="AV386" s="14" t="s">
        <v>82</v>
      </c>
      <c r="AW386" s="14" t="s">
        <v>34</v>
      </c>
      <c r="AX386" s="14" t="s">
        <v>73</v>
      </c>
      <c r="AY386" s="227" t="s">
        <v>171</v>
      </c>
    </row>
    <row r="387" spans="2:51" s="15" customFormat="1" ht="11.25">
      <c r="B387" s="228"/>
      <c r="C387" s="229"/>
      <c r="D387" s="208" t="s">
        <v>180</v>
      </c>
      <c r="E387" s="230" t="s">
        <v>21</v>
      </c>
      <c r="F387" s="231" t="s">
        <v>182</v>
      </c>
      <c r="G387" s="229"/>
      <c r="H387" s="232">
        <v>2</v>
      </c>
      <c r="I387" s="233"/>
      <c r="J387" s="229"/>
      <c r="K387" s="229"/>
      <c r="L387" s="234"/>
      <c r="M387" s="235"/>
      <c r="N387" s="236"/>
      <c r="O387" s="236"/>
      <c r="P387" s="236"/>
      <c r="Q387" s="236"/>
      <c r="R387" s="236"/>
      <c r="S387" s="236"/>
      <c r="T387" s="237"/>
      <c r="AT387" s="238" t="s">
        <v>180</v>
      </c>
      <c r="AU387" s="238" t="s">
        <v>82</v>
      </c>
      <c r="AV387" s="15" t="s">
        <v>178</v>
      </c>
      <c r="AW387" s="15" t="s">
        <v>34</v>
      </c>
      <c r="AX387" s="15" t="s">
        <v>80</v>
      </c>
      <c r="AY387" s="238" t="s">
        <v>171</v>
      </c>
    </row>
    <row r="388" spans="1:65" s="2" customFormat="1" ht="21.75" customHeight="1">
      <c r="A388" s="35"/>
      <c r="B388" s="36"/>
      <c r="C388" s="193" t="s">
        <v>473</v>
      </c>
      <c r="D388" s="193" t="s">
        <v>173</v>
      </c>
      <c r="E388" s="194" t="s">
        <v>1448</v>
      </c>
      <c r="F388" s="195" t="s">
        <v>1449</v>
      </c>
      <c r="G388" s="196" t="s">
        <v>199</v>
      </c>
      <c r="H388" s="197">
        <v>0.215</v>
      </c>
      <c r="I388" s="198"/>
      <c r="J388" s="199">
        <f>ROUND(I388*H388,2)</f>
        <v>0</v>
      </c>
      <c r="K388" s="195" t="s">
        <v>177</v>
      </c>
      <c r="L388" s="40"/>
      <c r="M388" s="200" t="s">
        <v>21</v>
      </c>
      <c r="N388" s="201" t="s">
        <v>44</v>
      </c>
      <c r="O388" s="65"/>
      <c r="P388" s="202">
        <f>O388*H388</f>
        <v>0</v>
      </c>
      <c r="Q388" s="202">
        <v>0</v>
      </c>
      <c r="R388" s="202">
        <f>Q388*H388</f>
        <v>0</v>
      </c>
      <c r="S388" s="202">
        <v>1.8</v>
      </c>
      <c r="T388" s="203">
        <f>S388*H388</f>
        <v>0.387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04" t="s">
        <v>178</v>
      </c>
      <c r="AT388" s="204" t="s">
        <v>173</v>
      </c>
      <c r="AU388" s="204" t="s">
        <v>82</v>
      </c>
      <c r="AY388" s="18" t="s">
        <v>171</v>
      </c>
      <c r="BE388" s="205">
        <f>IF(N388="základní",J388,0)</f>
        <v>0</v>
      </c>
      <c r="BF388" s="205">
        <f>IF(N388="snížená",J388,0)</f>
        <v>0</v>
      </c>
      <c r="BG388" s="205">
        <f>IF(N388="zákl. přenesená",J388,0)</f>
        <v>0</v>
      </c>
      <c r="BH388" s="205">
        <f>IF(N388="sníž. přenesená",J388,0)</f>
        <v>0</v>
      </c>
      <c r="BI388" s="205">
        <f>IF(N388="nulová",J388,0)</f>
        <v>0</v>
      </c>
      <c r="BJ388" s="18" t="s">
        <v>80</v>
      </c>
      <c r="BK388" s="205">
        <f>ROUND(I388*H388,2)</f>
        <v>0</v>
      </c>
      <c r="BL388" s="18" t="s">
        <v>178</v>
      </c>
      <c r="BM388" s="204" t="s">
        <v>1450</v>
      </c>
    </row>
    <row r="389" spans="2:51" s="13" customFormat="1" ht="11.25">
      <c r="B389" s="206"/>
      <c r="C389" s="207"/>
      <c r="D389" s="208" t="s">
        <v>180</v>
      </c>
      <c r="E389" s="209" t="s">
        <v>21</v>
      </c>
      <c r="F389" s="210" t="s">
        <v>1451</v>
      </c>
      <c r="G389" s="207"/>
      <c r="H389" s="209" t="s">
        <v>21</v>
      </c>
      <c r="I389" s="211"/>
      <c r="J389" s="207"/>
      <c r="K389" s="207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180</v>
      </c>
      <c r="AU389" s="216" t="s">
        <v>82</v>
      </c>
      <c r="AV389" s="13" t="s">
        <v>80</v>
      </c>
      <c r="AW389" s="13" t="s">
        <v>34</v>
      </c>
      <c r="AX389" s="13" t="s">
        <v>73</v>
      </c>
      <c r="AY389" s="216" t="s">
        <v>171</v>
      </c>
    </row>
    <row r="390" spans="2:51" s="14" customFormat="1" ht="11.25">
      <c r="B390" s="217"/>
      <c r="C390" s="218"/>
      <c r="D390" s="208" t="s">
        <v>180</v>
      </c>
      <c r="E390" s="219" t="s">
        <v>21</v>
      </c>
      <c r="F390" s="220" t="s">
        <v>1452</v>
      </c>
      <c r="G390" s="218"/>
      <c r="H390" s="221">
        <v>0.215</v>
      </c>
      <c r="I390" s="222"/>
      <c r="J390" s="218"/>
      <c r="K390" s="218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180</v>
      </c>
      <c r="AU390" s="227" t="s">
        <v>82</v>
      </c>
      <c r="AV390" s="14" t="s">
        <v>82</v>
      </c>
      <c r="AW390" s="14" t="s">
        <v>34</v>
      </c>
      <c r="AX390" s="14" t="s">
        <v>73</v>
      </c>
      <c r="AY390" s="227" t="s">
        <v>171</v>
      </c>
    </row>
    <row r="391" spans="2:51" s="15" customFormat="1" ht="11.25">
      <c r="B391" s="228"/>
      <c r="C391" s="229"/>
      <c r="D391" s="208" t="s">
        <v>180</v>
      </c>
      <c r="E391" s="230" t="s">
        <v>21</v>
      </c>
      <c r="F391" s="231" t="s">
        <v>182</v>
      </c>
      <c r="G391" s="229"/>
      <c r="H391" s="232">
        <v>0.215</v>
      </c>
      <c r="I391" s="233"/>
      <c r="J391" s="229"/>
      <c r="K391" s="229"/>
      <c r="L391" s="234"/>
      <c r="M391" s="235"/>
      <c r="N391" s="236"/>
      <c r="O391" s="236"/>
      <c r="P391" s="236"/>
      <c r="Q391" s="236"/>
      <c r="R391" s="236"/>
      <c r="S391" s="236"/>
      <c r="T391" s="237"/>
      <c r="AT391" s="238" t="s">
        <v>180</v>
      </c>
      <c r="AU391" s="238" t="s">
        <v>82</v>
      </c>
      <c r="AV391" s="15" t="s">
        <v>178</v>
      </c>
      <c r="AW391" s="15" t="s">
        <v>34</v>
      </c>
      <c r="AX391" s="15" t="s">
        <v>80</v>
      </c>
      <c r="AY391" s="238" t="s">
        <v>171</v>
      </c>
    </row>
    <row r="392" spans="1:65" s="2" customFormat="1" ht="21.75" customHeight="1">
      <c r="A392" s="35"/>
      <c r="B392" s="36"/>
      <c r="C392" s="193" t="s">
        <v>477</v>
      </c>
      <c r="D392" s="193" t="s">
        <v>173</v>
      </c>
      <c r="E392" s="194" t="s">
        <v>1453</v>
      </c>
      <c r="F392" s="195" t="s">
        <v>1454</v>
      </c>
      <c r="G392" s="196" t="s">
        <v>176</v>
      </c>
      <c r="H392" s="197">
        <v>1</v>
      </c>
      <c r="I392" s="198"/>
      <c r="J392" s="199">
        <f>ROUND(I392*H392,2)</f>
        <v>0</v>
      </c>
      <c r="K392" s="195" t="s">
        <v>177</v>
      </c>
      <c r="L392" s="40"/>
      <c r="M392" s="200" t="s">
        <v>21</v>
      </c>
      <c r="N392" s="201" t="s">
        <v>44</v>
      </c>
      <c r="O392" s="65"/>
      <c r="P392" s="202">
        <f>O392*H392</f>
        <v>0</v>
      </c>
      <c r="Q392" s="202">
        <v>0</v>
      </c>
      <c r="R392" s="202">
        <f>Q392*H392</f>
        <v>0</v>
      </c>
      <c r="S392" s="202">
        <v>0.03</v>
      </c>
      <c r="T392" s="203">
        <f>S392*H392</f>
        <v>0.03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04" t="s">
        <v>178</v>
      </c>
      <c r="AT392" s="204" t="s">
        <v>173</v>
      </c>
      <c r="AU392" s="204" t="s">
        <v>82</v>
      </c>
      <c r="AY392" s="18" t="s">
        <v>171</v>
      </c>
      <c r="BE392" s="205">
        <f>IF(N392="základní",J392,0)</f>
        <v>0</v>
      </c>
      <c r="BF392" s="205">
        <f>IF(N392="snížená",J392,0)</f>
        <v>0</v>
      </c>
      <c r="BG392" s="205">
        <f>IF(N392="zákl. přenesená",J392,0)</f>
        <v>0</v>
      </c>
      <c r="BH392" s="205">
        <f>IF(N392="sníž. přenesená",J392,0)</f>
        <v>0</v>
      </c>
      <c r="BI392" s="205">
        <f>IF(N392="nulová",J392,0)</f>
        <v>0</v>
      </c>
      <c r="BJ392" s="18" t="s">
        <v>80</v>
      </c>
      <c r="BK392" s="205">
        <f>ROUND(I392*H392,2)</f>
        <v>0</v>
      </c>
      <c r="BL392" s="18" t="s">
        <v>178</v>
      </c>
      <c r="BM392" s="204" t="s">
        <v>1455</v>
      </c>
    </row>
    <row r="393" spans="2:51" s="13" customFormat="1" ht="11.25">
      <c r="B393" s="206"/>
      <c r="C393" s="207"/>
      <c r="D393" s="208" t="s">
        <v>180</v>
      </c>
      <c r="E393" s="209" t="s">
        <v>21</v>
      </c>
      <c r="F393" s="210" t="s">
        <v>218</v>
      </c>
      <c r="G393" s="207"/>
      <c r="H393" s="209" t="s">
        <v>21</v>
      </c>
      <c r="I393" s="211"/>
      <c r="J393" s="207"/>
      <c r="K393" s="207"/>
      <c r="L393" s="212"/>
      <c r="M393" s="213"/>
      <c r="N393" s="214"/>
      <c r="O393" s="214"/>
      <c r="P393" s="214"/>
      <c r="Q393" s="214"/>
      <c r="R393" s="214"/>
      <c r="S393" s="214"/>
      <c r="T393" s="215"/>
      <c r="AT393" s="216" t="s">
        <v>180</v>
      </c>
      <c r="AU393" s="216" t="s">
        <v>82</v>
      </c>
      <c r="AV393" s="13" t="s">
        <v>80</v>
      </c>
      <c r="AW393" s="13" t="s">
        <v>34</v>
      </c>
      <c r="AX393" s="13" t="s">
        <v>73</v>
      </c>
      <c r="AY393" s="216" t="s">
        <v>171</v>
      </c>
    </row>
    <row r="394" spans="2:51" s="13" customFormat="1" ht="11.25">
      <c r="B394" s="206"/>
      <c r="C394" s="207"/>
      <c r="D394" s="208" t="s">
        <v>180</v>
      </c>
      <c r="E394" s="209" t="s">
        <v>21</v>
      </c>
      <c r="F394" s="210" t="s">
        <v>1456</v>
      </c>
      <c r="G394" s="207"/>
      <c r="H394" s="209" t="s">
        <v>21</v>
      </c>
      <c r="I394" s="211"/>
      <c r="J394" s="207"/>
      <c r="K394" s="207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180</v>
      </c>
      <c r="AU394" s="216" t="s">
        <v>82</v>
      </c>
      <c r="AV394" s="13" t="s">
        <v>80</v>
      </c>
      <c r="AW394" s="13" t="s">
        <v>34</v>
      </c>
      <c r="AX394" s="13" t="s">
        <v>73</v>
      </c>
      <c r="AY394" s="216" t="s">
        <v>171</v>
      </c>
    </row>
    <row r="395" spans="2:51" s="14" customFormat="1" ht="11.25">
      <c r="B395" s="217"/>
      <c r="C395" s="218"/>
      <c r="D395" s="208" t="s">
        <v>180</v>
      </c>
      <c r="E395" s="219" t="s">
        <v>21</v>
      </c>
      <c r="F395" s="220" t="s">
        <v>80</v>
      </c>
      <c r="G395" s="218"/>
      <c r="H395" s="221">
        <v>1</v>
      </c>
      <c r="I395" s="222"/>
      <c r="J395" s="218"/>
      <c r="K395" s="218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180</v>
      </c>
      <c r="AU395" s="227" t="s">
        <v>82</v>
      </c>
      <c r="AV395" s="14" t="s">
        <v>82</v>
      </c>
      <c r="AW395" s="14" t="s">
        <v>34</v>
      </c>
      <c r="AX395" s="14" t="s">
        <v>73</v>
      </c>
      <c r="AY395" s="227" t="s">
        <v>171</v>
      </c>
    </row>
    <row r="396" spans="2:51" s="15" customFormat="1" ht="11.25">
      <c r="B396" s="228"/>
      <c r="C396" s="229"/>
      <c r="D396" s="208" t="s">
        <v>180</v>
      </c>
      <c r="E396" s="230" t="s">
        <v>21</v>
      </c>
      <c r="F396" s="231" t="s">
        <v>182</v>
      </c>
      <c r="G396" s="229"/>
      <c r="H396" s="232">
        <v>1</v>
      </c>
      <c r="I396" s="233"/>
      <c r="J396" s="229"/>
      <c r="K396" s="229"/>
      <c r="L396" s="234"/>
      <c r="M396" s="235"/>
      <c r="N396" s="236"/>
      <c r="O396" s="236"/>
      <c r="P396" s="236"/>
      <c r="Q396" s="236"/>
      <c r="R396" s="236"/>
      <c r="S396" s="236"/>
      <c r="T396" s="237"/>
      <c r="AT396" s="238" t="s">
        <v>180</v>
      </c>
      <c r="AU396" s="238" t="s">
        <v>82</v>
      </c>
      <c r="AV396" s="15" t="s">
        <v>178</v>
      </c>
      <c r="AW396" s="15" t="s">
        <v>34</v>
      </c>
      <c r="AX396" s="15" t="s">
        <v>80</v>
      </c>
      <c r="AY396" s="238" t="s">
        <v>171</v>
      </c>
    </row>
    <row r="397" spans="1:65" s="2" customFormat="1" ht="21.75" customHeight="1">
      <c r="A397" s="35"/>
      <c r="B397" s="36"/>
      <c r="C397" s="193" t="s">
        <v>481</v>
      </c>
      <c r="D397" s="193" t="s">
        <v>173</v>
      </c>
      <c r="E397" s="194" t="s">
        <v>1457</v>
      </c>
      <c r="F397" s="195" t="s">
        <v>1458</v>
      </c>
      <c r="G397" s="196" t="s">
        <v>176</v>
      </c>
      <c r="H397" s="197">
        <v>1</v>
      </c>
      <c r="I397" s="198"/>
      <c r="J397" s="199">
        <f>ROUND(I397*H397,2)</f>
        <v>0</v>
      </c>
      <c r="K397" s="195" t="s">
        <v>177</v>
      </c>
      <c r="L397" s="40"/>
      <c r="M397" s="200" t="s">
        <v>21</v>
      </c>
      <c r="N397" s="201" t="s">
        <v>44</v>
      </c>
      <c r="O397" s="65"/>
      <c r="P397" s="202">
        <f>O397*H397</f>
        <v>0</v>
      </c>
      <c r="Q397" s="202">
        <v>0</v>
      </c>
      <c r="R397" s="202">
        <f>Q397*H397</f>
        <v>0</v>
      </c>
      <c r="S397" s="202">
        <v>0.059</v>
      </c>
      <c r="T397" s="203">
        <f>S397*H397</f>
        <v>0.059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04" t="s">
        <v>178</v>
      </c>
      <c r="AT397" s="204" t="s">
        <v>173</v>
      </c>
      <c r="AU397" s="204" t="s">
        <v>82</v>
      </c>
      <c r="AY397" s="18" t="s">
        <v>171</v>
      </c>
      <c r="BE397" s="205">
        <f>IF(N397="základní",J397,0)</f>
        <v>0</v>
      </c>
      <c r="BF397" s="205">
        <f>IF(N397="snížená",J397,0)</f>
        <v>0</v>
      </c>
      <c r="BG397" s="205">
        <f>IF(N397="zákl. přenesená",J397,0)</f>
        <v>0</v>
      </c>
      <c r="BH397" s="205">
        <f>IF(N397="sníž. přenesená",J397,0)</f>
        <v>0</v>
      </c>
      <c r="BI397" s="205">
        <f>IF(N397="nulová",J397,0)</f>
        <v>0</v>
      </c>
      <c r="BJ397" s="18" t="s">
        <v>80</v>
      </c>
      <c r="BK397" s="205">
        <f>ROUND(I397*H397,2)</f>
        <v>0</v>
      </c>
      <c r="BL397" s="18" t="s">
        <v>178</v>
      </c>
      <c r="BM397" s="204" t="s">
        <v>1459</v>
      </c>
    </row>
    <row r="398" spans="2:51" s="13" customFormat="1" ht="11.25">
      <c r="B398" s="206"/>
      <c r="C398" s="207"/>
      <c r="D398" s="208" t="s">
        <v>180</v>
      </c>
      <c r="E398" s="209" t="s">
        <v>21</v>
      </c>
      <c r="F398" s="210" t="s">
        <v>1460</v>
      </c>
      <c r="G398" s="207"/>
      <c r="H398" s="209" t="s">
        <v>21</v>
      </c>
      <c r="I398" s="211"/>
      <c r="J398" s="207"/>
      <c r="K398" s="207"/>
      <c r="L398" s="212"/>
      <c r="M398" s="213"/>
      <c r="N398" s="214"/>
      <c r="O398" s="214"/>
      <c r="P398" s="214"/>
      <c r="Q398" s="214"/>
      <c r="R398" s="214"/>
      <c r="S398" s="214"/>
      <c r="T398" s="215"/>
      <c r="AT398" s="216" t="s">
        <v>180</v>
      </c>
      <c r="AU398" s="216" t="s">
        <v>82</v>
      </c>
      <c r="AV398" s="13" t="s">
        <v>80</v>
      </c>
      <c r="AW398" s="13" t="s">
        <v>34</v>
      </c>
      <c r="AX398" s="13" t="s">
        <v>73</v>
      </c>
      <c r="AY398" s="216" t="s">
        <v>171</v>
      </c>
    </row>
    <row r="399" spans="2:51" s="14" customFormat="1" ht="11.25">
      <c r="B399" s="217"/>
      <c r="C399" s="218"/>
      <c r="D399" s="208" t="s">
        <v>180</v>
      </c>
      <c r="E399" s="219" t="s">
        <v>21</v>
      </c>
      <c r="F399" s="220" t="s">
        <v>80</v>
      </c>
      <c r="G399" s="218"/>
      <c r="H399" s="221">
        <v>1</v>
      </c>
      <c r="I399" s="222"/>
      <c r="J399" s="218"/>
      <c r="K399" s="218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180</v>
      </c>
      <c r="AU399" s="227" t="s">
        <v>82</v>
      </c>
      <c r="AV399" s="14" t="s">
        <v>82</v>
      </c>
      <c r="AW399" s="14" t="s">
        <v>34</v>
      </c>
      <c r="AX399" s="14" t="s">
        <v>73</v>
      </c>
      <c r="AY399" s="227" t="s">
        <v>171</v>
      </c>
    </row>
    <row r="400" spans="2:51" s="15" customFormat="1" ht="11.25">
      <c r="B400" s="228"/>
      <c r="C400" s="229"/>
      <c r="D400" s="208" t="s">
        <v>180</v>
      </c>
      <c r="E400" s="230" t="s">
        <v>21</v>
      </c>
      <c r="F400" s="231" t="s">
        <v>182</v>
      </c>
      <c r="G400" s="229"/>
      <c r="H400" s="232">
        <v>1</v>
      </c>
      <c r="I400" s="233"/>
      <c r="J400" s="229"/>
      <c r="K400" s="229"/>
      <c r="L400" s="234"/>
      <c r="M400" s="235"/>
      <c r="N400" s="236"/>
      <c r="O400" s="236"/>
      <c r="P400" s="236"/>
      <c r="Q400" s="236"/>
      <c r="R400" s="236"/>
      <c r="S400" s="236"/>
      <c r="T400" s="237"/>
      <c r="AT400" s="238" t="s">
        <v>180</v>
      </c>
      <c r="AU400" s="238" t="s">
        <v>82</v>
      </c>
      <c r="AV400" s="15" t="s">
        <v>178</v>
      </c>
      <c r="AW400" s="15" t="s">
        <v>34</v>
      </c>
      <c r="AX400" s="15" t="s">
        <v>80</v>
      </c>
      <c r="AY400" s="238" t="s">
        <v>171</v>
      </c>
    </row>
    <row r="401" spans="1:65" s="2" customFormat="1" ht="21.75" customHeight="1">
      <c r="A401" s="35"/>
      <c r="B401" s="36"/>
      <c r="C401" s="193" t="s">
        <v>485</v>
      </c>
      <c r="D401" s="193" t="s">
        <v>173</v>
      </c>
      <c r="E401" s="194" t="s">
        <v>1461</v>
      </c>
      <c r="F401" s="195" t="s">
        <v>1462</v>
      </c>
      <c r="G401" s="196" t="s">
        <v>176</v>
      </c>
      <c r="H401" s="197">
        <v>2</v>
      </c>
      <c r="I401" s="198"/>
      <c r="J401" s="199">
        <f>ROUND(I401*H401,2)</f>
        <v>0</v>
      </c>
      <c r="K401" s="195" t="s">
        <v>177</v>
      </c>
      <c r="L401" s="40"/>
      <c r="M401" s="200" t="s">
        <v>21</v>
      </c>
      <c r="N401" s="201" t="s">
        <v>44</v>
      </c>
      <c r="O401" s="65"/>
      <c r="P401" s="202">
        <f>O401*H401</f>
        <v>0</v>
      </c>
      <c r="Q401" s="202">
        <v>0</v>
      </c>
      <c r="R401" s="202">
        <f>Q401*H401</f>
        <v>0</v>
      </c>
      <c r="S401" s="202">
        <v>0.082</v>
      </c>
      <c r="T401" s="203">
        <f>S401*H401</f>
        <v>0.164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04" t="s">
        <v>178</v>
      </c>
      <c r="AT401" s="204" t="s">
        <v>173</v>
      </c>
      <c r="AU401" s="204" t="s">
        <v>82</v>
      </c>
      <c r="AY401" s="18" t="s">
        <v>171</v>
      </c>
      <c r="BE401" s="205">
        <f>IF(N401="základní",J401,0)</f>
        <v>0</v>
      </c>
      <c r="BF401" s="205">
        <f>IF(N401="snížená",J401,0)</f>
        <v>0</v>
      </c>
      <c r="BG401" s="205">
        <f>IF(N401="zákl. přenesená",J401,0)</f>
        <v>0</v>
      </c>
      <c r="BH401" s="205">
        <f>IF(N401="sníž. přenesená",J401,0)</f>
        <v>0</v>
      </c>
      <c r="BI401" s="205">
        <f>IF(N401="nulová",J401,0)</f>
        <v>0</v>
      </c>
      <c r="BJ401" s="18" t="s">
        <v>80</v>
      </c>
      <c r="BK401" s="205">
        <f>ROUND(I401*H401,2)</f>
        <v>0</v>
      </c>
      <c r="BL401" s="18" t="s">
        <v>178</v>
      </c>
      <c r="BM401" s="204" t="s">
        <v>1463</v>
      </c>
    </row>
    <row r="402" spans="2:51" s="13" customFormat="1" ht="11.25">
      <c r="B402" s="206"/>
      <c r="C402" s="207"/>
      <c r="D402" s="208" t="s">
        <v>180</v>
      </c>
      <c r="E402" s="209" t="s">
        <v>21</v>
      </c>
      <c r="F402" s="210" t="s">
        <v>218</v>
      </c>
      <c r="G402" s="207"/>
      <c r="H402" s="209" t="s">
        <v>21</v>
      </c>
      <c r="I402" s="211"/>
      <c r="J402" s="207"/>
      <c r="K402" s="207"/>
      <c r="L402" s="212"/>
      <c r="M402" s="213"/>
      <c r="N402" s="214"/>
      <c r="O402" s="214"/>
      <c r="P402" s="214"/>
      <c r="Q402" s="214"/>
      <c r="R402" s="214"/>
      <c r="S402" s="214"/>
      <c r="T402" s="215"/>
      <c r="AT402" s="216" t="s">
        <v>180</v>
      </c>
      <c r="AU402" s="216" t="s">
        <v>82</v>
      </c>
      <c r="AV402" s="13" t="s">
        <v>80</v>
      </c>
      <c r="AW402" s="13" t="s">
        <v>34</v>
      </c>
      <c r="AX402" s="13" t="s">
        <v>73</v>
      </c>
      <c r="AY402" s="216" t="s">
        <v>171</v>
      </c>
    </row>
    <row r="403" spans="2:51" s="13" customFormat="1" ht="11.25">
      <c r="B403" s="206"/>
      <c r="C403" s="207"/>
      <c r="D403" s="208" t="s">
        <v>180</v>
      </c>
      <c r="E403" s="209" t="s">
        <v>21</v>
      </c>
      <c r="F403" s="210" t="s">
        <v>1446</v>
      </c>
      <c r="G403" s="207"/>
      <c r="H403" s="209" t="s">
        <v>21</v>
      </c>
      <c r="I403" s="211"/>
      <c r="J403" s="207"/>
      <c r="K403" s="207"/>
      <c r="L403" s="212"/>
      <c r="M403" s="213"/>
      <c r="N403" s="214"/>
      <c r="O403" s="214"/>
      <c r="P403" s="214"/>
      <c r="Q403" s="214"/>
      <c r="R403" s="214"/>
      <c r="S403" s="214"/>
      <c r="T403" s="215"/>
      <c r="AT403" s="216" t="s">
        <v>180</v>
      </c>
      <c r="AU403" s="216" t="s">
        <v>82</v>
      </c>
      <c r="AV403" s="13" t="s">
        <v>80</v>
      </c>
      <c r="AW403" s="13" t="s">
        <v>34</v>
      </c>
      <c r="AX403" s="13" t="s">
        <v>73</v>
      </c>
      <c r="AY403" s="216" t="s">
        <v>171</v>
      </c>
    </row>
    <row r="404" spans="2:51" s="14" customFormat="1" ht="11.25">
      <c r="B404" s="217"/>
      <c r="C404" s="218"/>
      <c r="D404" s="208" t="s">
        <v>180</v>
      </c>
      <c r="E404" s="219" t="s">
        <v>21</v>
      </c>
      <c r="F404" s="220" t="s">
        <v>82</v>
      </c>
      <c r="G404" s="218"/>
      <c r="H404" s="221">
        <v>2</v>
      </c>
      <c r="I404" s="222"/>
      <c r="J404" s="218"/>
      <c r="K404" s="218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180</v>
      </c>
      <c r="AU404" s="227" t="s">
        <v>82</v>
      </c>
      <c r="AV404" s="14" t="s">
        <v>82</v>
      </c>
      <c r="AW404" s="14" t="s">
        <v>34</v>
      </c>
      <c r="AX404" s="14" t="s">
        <v>73</v>
      </c>
      <c r="AY404" s="227" t="s">
        <v>171</v>
      </c>
    </row>
    <row r="405" spans="2:51" s="15" customFormat="1" ht="11.25">
      <c r="B405" s="228"/>
      <c r="C405" s="229"/>
      <c r="D405" s="208" t="s">
        <v>180</v>
      </c>
      <c r="E405" s="230" t="s">
        <v>21</v>
      </c>
      <c r="F405" s="231" t="s">
        <v>182</v>
      </c>
      <c r="G405" s="229"/>
      <c r="H405" s="232">
        <v>2</v>
      </c>
      <c r="I405" s="233"/>
      <c r="J405" s="229"/>
      <c r="K405" s="229"/>
      <c r="L405" s="234"/>
      <c r="M405" s="235"/>
      <c r="N405" s="236"/>
      <c r="O405" s="236"/>
      <c r="P405" s="236"/>
      <c r="Q405" s="236"/>
      <c r="R405" s="236"/>
      <c r="S405" s="236"/>
      <c r="T405" s="237"/>
      <c r="AT405" s="238" t="s">
        <v>180</v>
      </c>
      <c r="AU405" s="238" t="s">
        <v>82</v>
      </c>
      <c r="AV405" s="15" t="s">
        <v>178</v>
      </c>
      <c r="AW405" s="15" t="s">
        <v>34</v>
      </c>
      <c r="AX405" s="15" t="s">
        <v>80</v>
      </c>
      <c r="AY405" s="238" t="s">
        <v>171</v>
      </c>
    </row>
    <row r="406" spans="1:65" s="2" customFormat="1" ht="21.75" customHeight="1">
      <c r="A406" s="35"/>
      <c r="B406" s="36"/>
      <c r="C406" s="193" t="s">
        <v>489</v>
      </c>
      <c r="D406" s="193" t="s">
        <v>173</v>
      </c>
      <c r="E406" s="194" t="s">
        <v>1464</v>
      </c>
      <c r="F406" s="195" t="s">
        <v>1465</v>
      </c>
      <c r="G406" s="196" t="s">
        <v>187</v>
      </c>
      <c r="H406" s="197">
        <v>0.975</v>
      </c>
      <c r="I406" s="198"/>
      <c r="J406" s="199">
        <f>ROUND(I406*H406,2)</f>
        <v>0</v>
      </c>
      <c r="K406" s="195" t="s">
        <v>177</v>
      </c>
      <c r="L406" s="40"/>
      <c r="M406" s="200" t="s">
        <v>21</v>
      </c>
      <c r="N406" s="201" t="s">
        <v>44</v>
      </c>
      <c r="O406" s="65"/>
      <c r="P406" s="202">
        <f>O406*H406</f>
        <v>0</v>
      </c>
      <c r="Q406" s="202">
        <v>0</v>
      </c>
      <c r="R406" s="202">
        <f>Q406*H406</f>
        <v>0</v>
      </c>
      <c r="S406" s="202">
        <v>0.365</v>
      </c>
      <c r="T406" s="203">
        <f>S406*H406</f>
        <v>0.355875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04" t="s">
        <v>178</v>
      </c>
      <c r="AT406" s="204" t="s">
        <v>173</v>
      </c>
      <c r="AU406" s="204" t="s">
        <v>82</v>
      </c>
      <c r="AY406" s="18" t="s">
        <v>171</v>
      </c>
      <c r="BE406" s="205">
        <f>IF(N406="základní",J406,0)</f>
        <v>0</v>
      </c>
      <c r="BF406" s="205">
        <f>IF(N406="snížená",J406,0)</f>
        <v>0</v>
      </c>
      <c r="BG406" s="205">
        <f>IF(N406="zákl. přenesená",J406,0)</f>
        <v>0</v>
      </c>
      <c r="BH406" s="205">
        <f>IF(N406="sníž. přenesená",J406,0)</f>
        <v>0</v>
      </c>
      <c r="BI406" s="205">
        <f>IF(N406="nulová",J406,0)</f>
        <v>0</v>
      </c>
      <c r="BJ406" s="18" t="s">
        <v>80</v>
      </c>
      <c r="BK406" s="205">
        <f>ROUND(I406*H406,2)</f>
        <v>0</v>
      </c>
      <c r="BL406" s="18" t="s">
        <v>178</v>
      </c>
      <c r="BM406" s="204" t="s">
        <v>1466</v>
      </c>
    </row>
    <row r="407" spans="2:51" s="13" customFormat="1" ht="11.25">
      <c r="B407" s="206"/>
      <c r="C407" s="207"/>
      <c r="D407" s="208" t="s">
        <v>180</v>
      </c>
      <c r="E407" s="209" t="s">
        <v>21</v>
      </c>
      <c r="F407" s="210" t="s">
        <v>218</v>
      </c>
      <c r="G407" s="207"/>
      <c r="H407" s="209" t="s">
        <v>21</v>
      </c>
      <c r="I407" s="211"/>
      <c r="J407" s="207"/>
      <c r="K407" s="207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180</v>
      </c>
      <c r="AU407" s="216" t="s">
        <v>82</v>
      </c>
      <c r="AV407" s="13" t="s">
        <v>80</v>
      </c>
      <c r="AW407" s="13" t="s">
        <v>34</v>
      </c>
      <c r="AX407" s="13" t="s">
        <v>73</v>
      </c>
      <c r="AY407" s="216" t="s">
        <v>171</v>
      </c>
    </row>
    <row r="408" spans="2:51" s="14" customFormat="1" ht="11.25">
      <c r="B408" s="217"/>
      <c r="C408" s="218"/>
      <c r="D408" s="208" t="s">
        <v>180</v>
      </c>
      <c r="E408" s="219" t="s">
        <v>21</v>
      </c>
      <c r="F408" s="220" t="s">
        <v>1467</v>
      </c>
      <c r="G408" s="218"/>
      <c r="H408" s="221">
        <v>0.975</v>
      </c>
      <c r="I408" s="222"/>
      <c r="J408" s="218"/>
      <c r="K408" s="218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180</v>
      </c>
      <c r="AU408" s="227" t="s">
        <v>82</v>
      </c>
      <c r="AV408" s="14" t="s">
        <v>82</v>
      </c>
      <c r="AW408" s="14" t="s">
        <v>34</v>
      </c>
      <c r="AX408" s="14" t="s">
        <v>73</v>
      </c>
      <c r="AY408" s="227" t="s">
        <v>171</v>
      </c>
    </row>
    <row r="409" spans="2:51" s="15" customFormat="1" ht="11.25">
      <c r="B409" s="228"/>
      <c r="C409" s="229"/>
      <c r="D409" s="208" t="s">
        <v>180</v>
      </c>
      <c r="E409" s="230" t="s">
        <v>21</v>
      </c>
      <c r="F409" s="231" t="s">
        <v>182</v>
      </c>
      <c r="G409" s="229"/>
      <c r="H409" s="232">
        <v>0.975</v>
      </c>
      <c r="I409" s="233"/>
      <c r="J409" s="229"/>
      <c r="K409" s="229"/>
      <c r="L409" s="234"/>
      <c r="M409" s="235"/>
      <c r="N409" s="236"/>
      <c r="O409" s="236"/>
      <c r="P409" s="236"/>
      <c r="Q409" s="236"/>
      <c r="R409" s="236"/>
      <c r="S409" s="236"/>
      <c r="T409" s="237"/>
      <c r="AT409" s="238" t="s">
        <v>180</v>
      </c>
      <c r="AU409" s="238" t="s">
        <v>82</v>
      </c>
      <c r="AV409" s="15" t="s">
        <v>178</v>
      </c>
      <c r="AW409" s="15" t="s">
        <v>34</v>
      </c>
      <c r="AX409" s="15" t="s">
        <v>80</v>
      </c>
      <c r="AY409" s="238" t="s">
        <v>171</v>
      </c>
    </row>
    <row r="410" spans="1:65" s="2" customFormat="1" ht="21.75" customHeight="1">
      <c r="A410" s="35"/>
      <c r="B410" s="36"/>
      <c r="C410" s="193" t="s">
        <v>493</v>
      </c>
      <c r="D410" s="193" t="s">
        <v>173</v>
      </c>
      <c r="E410" s="194" t="s">
        <v>1468</v>
      </c>
      <c r="F410" s="195" t="s">
        <v>1469</v>
      </c>
      <c r="G410" s="196" t="s">
        <v>187</v>
      </c>
      <c r="H410" s="197">
        <v>3.414</v>
      </c>
      <c r="I410" s="198"/>
      <c r="J410" s="199">
        <f>ROUND(I410*H410,2)</f>
        <v>0</v>
      </c>
      <c r="K410" s="195" t="s">
        <v>177</v>
      </c>
      <c r="L410" s="40"/>
      <c r="M410" s="200" t="s">
        <v>21</v>
      </c>
      <c r="N410" s="201" t="s">
        <v>44</v>
      </c>
      <c r="O410" s="65"/>
      <c r="P410" s="202">
        <f>O410*H410</f>
        <v>0</v>
      </c>
      <c r="Q410" s="202">
        <v>0</v>
      </c>
      <c r="R410" s="202">
        <f>Q410*H410</f>
        <v>0</v>
      </c>
      <c r="S410" s="202">
        <v>0.365</v>
      </c>
      <c r="T410" s="203">
        <f>S410*H410</f>
        <v>1.24611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04" t="s">
        <v>178</v>
      </c>
      <c r="AT410" s="204" t="s">
        <v>173</v>
      </c>
      <c r="AU410" s="204" t="s">
        <v>82</v>
      </c>
      <c r="AY410" s="18" t="s">
        <v>171</v>
      </c>
      <c r="BE410" s="205">
        <f>IF(N410="základní",J410,0)</f>
        <v>0</v>
      </c>
      <c r="BF410" s="205">
        <f>IF(N410="snížená",J410,0)</f>
        <v>0</v>
      </c>
      <c r="BG410" s="205">
        <f>IF(N410="zákl. přenesená",J410,0)</f>
        <v>0</v>
      </c>
      <c r="BH410" s="205">
        <f>IF(N410="sníž. přenesená",J410,0)</f>
        <v>0</v>
      </c>
      <c r="BI410" s="205">
        <f>IF(N410="nulová",J410,0)</f>
        <v>0</v>
      </c>
      <c r="BJ410" s="18" t="s">
        <v>80</v>
      </c>
      <c r="BK410" s="205">
        <f>ROUND(I410*H410,2)</f>
        <v>0</v>
      </c>
      <c r="BL410" s="18" t="s">
        <v>178</v>
      </c>
      <c r="BM410" s="204" t="s">
        <v>1470</v>
      </c>
    </row>
    <row r="411" spans="2:51" s="13" customFormat="1" ht="11.25">
      <c r="B411" s="206"/>
      <c r="C411" s="207"/>
      <c r="D411" s="208" t="s">
        <v>180</v>
      </c>
      <c r="E411" s="209" t="s">
        <v>21</v>
      </c>
      <c r="F411" s="210" t="s">
        <v>218</v>
      </c>
      <c r="G411" s="207"/>
      <c r="H411" s="209" t="s">
        <v>21</v>
      </c>
      <c r="I411" s="211"/>
      <c r="J411" s="207"/>
      <c r="K411" s="207"/>
      <c r="L411" s="212"/>
      <c r="M411" s="213"/>
      <c r="N411" s="214"/>
      <c r="O411" s="214"/>
      <c r="P411" s="214"/>
      <c r="Q411" s="214"/>
      <c r="R411" s="214"/>
      <c r="S411" s="214"/>
      <c r="T411" s="215"/>
      <c r="AT411" s="216" t="s">
        <v>180</v>
      </c>
      <c r="AU411" s="216" t="s">
        <v>82</v>
      </c>
      <c r="AV411" s="13" t="s">
        <v>80</v>
      </c>
      <c r="AW411" s="13" t="s">
        <v>34</v>
      </c>
      <c r="AX411" s="13" t="s">
        <v>73</v>
      </c>
      <c r="AY411" s="216" t="s">
        <v>171</v>
      </c>
    </row>
    <row r="412" spans="2:51" s="14" customFormat="1" ht="11.25">
      <c r="B412" s="217"/>
      <c r="C412" s="218"/>
      <c r="D412" s="208" t="s">
        <v>180</v>
      </c>
      <c r="E412" s="219" t="s">
        <v>21</v>
      </c>
      <c r="F412" s="220" t="s">
        <v>1471</v>
      </c>
      <c r="G412" s="218"/>
      <c r="H412" s="221">
        <v>1.64</v>
      </c>
      <c r="I412" s="222"/>
      <c r="J412" s="218"/>
      <c r="K412" s="218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180</v>
      </c>
      <c r="AU412" s="227" t="s">
        <v>82</v>
      </c>
      <c r="AV412" s="14" t="s">
        <v>82</v>
      </c>
      <c r="AW412" s="14" t="s">
        <v>34</v>
      </c>
      <c r="AX412" s="14" t="s">
        <v>73</v>
      </c>
      <c r="AY412" s="227" t="s">
        <v>171</v>
      </c>
    </row>
    <row r="413" spans="2:51" s="14" customFormat="1" ht="11.25">
      <c r="B413" s="217"/>
      <c r="C413" s="218"/>
      <c r="D413" s="208" t="s">
        <v>180</v>
      </c>
      <c r="E413" s="219" t="s">
        <v>21</v>
      </c>
      <c r="F413" s="220" t="s">
        <v>1472</v>
      </c>
      <c r="G413" s="218"/>
      <c r="H413" s="221">
        <v>3.547</v>
      </c>
      <c r="I413" s="222"/>
      <c r="J413" s="218"/>
      <c r="K413" s="218"/>
      <c r="L413" s="223"/>
      <c r="M413" s="224"/>
      <c r="N413" s="225"/>
      <c r="O413" s="225"/>
      <c r="P413" s="225"/>
      <c r="Q413" s="225"/>
      <c r="R413" s="225"/>
      <c r="S413" s="225"/>
      <c r="T413" s="226"/>
      <c r="AT413" s="227" t="s">
        <v>180</v>
      </c>
      <c r="AU413" s="227" t="s">
        <v>82</v>
      </c>
      <c r="AV413" s="14" t="s">
        <v>82</v>
      </c>
      <c r="AW413" s="14" t="s">
        <v>34</v>
      </c>
      <c r="AX413" s="14" t="s">
        <v>73</v>
      </c>
      <c r="AY413" s="227" t="s">
        <v>171</v>
      </c>
    </row>
    <row r="414" spans="2:51" s="14" customFormat="1" ht="11.25">
      <c r="B414" s="217"/>
      <c r="C414" s="218"/>
      <c r="D414" s="208" t="s">
        <v>180</v>
      </c>
      <c r="E414" s="219" t="s">
        <v>21</v>
      </c>
      <c r="F414" s="220" t="s">
        <v>1245</v>
      </c>
      <c r="G414" s="218"/>
      <c r="H414" s="221">
        <v>-1.773</v>
      </c>
      <c r="I414" s="222"/>
      <c r="J414" s="218"/>
      <c r="K414" s="218"/>
      <c r="L414" s="223"/>
      <c r="M414" s="224"/>
      <c r="N414" s="225"/>
      <c r="O414" s="225"/>
      <c r="P414" s="225"/>
      <c r="Q414" s="225"/>
      <c r="R414" s="225"/>
      <c r="S414" s="225"/>
      <c r="T414" s="226"/>
      <c r="AT414" s="227" t="s">
        <v>180</v>
      </c>
      <c r="AU414" s="227" t="s">
        <v>82</v>
      </c>
      <c r="AV414" s="14" t="s">
        <v>82</v>
      </c>
      <c r="AW414" s="14" t="s">
        <v>34</v>
      </c>
      <c r="AX414" s="14" t="s">
        <v>73</v>
      </c>
      <c r="AY414" s="227" t="s">
        <v>171</v>
      </c>
    </row>
    <row r="415" spans="2:51" s="15" customFormat="1" ht="11.25">
      <c r="B415" s="228"/>
      <c r="C415" s="229"/>
      <c r="D415" s="208" t="s">
        <v>180</v>
      </c>
      <c r="E415" s="230" t="s">
        <v>21</v>
      </c>
      <c r="F415" s="231" t="s">
        <v>182</v>
      </c>
      <c r="G415" s="229"/>
      <c r="H415" s="232">
        <v>3.414</v>
      </c>
      <c r="I415" s="233"/>
      <c r="J415" s="229"/>
      <c r="K415" s="229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180</v>
      </c>
      <c r="AU415" s="238" t="s">
        <v>82</v>
      </c>
      <c r="AV415" s="15" t="s">
        <v>178</v>
      </c>
      <c r="AW415" s="15" t="s">
        <v>34</v>
      </c>
      <c r="AX415" s="15" t="s">
        <v>80</v>
      </c>
      <c r="AY415" s="238" t="s">
        <v>171</v>
      </c>
    </row>
    <row r="416" spans="1:65" s="2" customFormat="1" ht="16.5" customHeight="1">
      <c r="A416" s="35"/>
      <c r="B416" s="36"/>
      <c r="C416" s="193" t="s">
        <v>497</v>
      </c>
      <c r="D416" s="193" t="s">
        <v>173</v>
      </c>
      <c r="E416" s="194" t="s">
        <v>1473</v>
      </c>
      <c r="F416" s="195" t="s">
        <v>1474</v>
      </c>
      <c r="G416" s="196" t="s">
        <v>199</v>
      </c>
      <c r="H416" s="197">
        <v>0.041</v>
      </c>
      <c r="I416" s="198"/>
      <c r="J416" s="199">
        <f>ROUND(I416*H416,2)</f>
        <v>0</v>
      </c>
      <c r="K416" s="195" t="s">
        <v>177</v>
      </c>
      <c r="L416" s="40"/>
      <c r="M416" s="200" t="s">
        <v>21</v>
      </c>
      <c r="N416" s="201" t="s">
        <v>44</v>
      </c>
      <c r="O416" s="65"/>
      <c r="P416" s="202">
        <f>O416*H416</f>
        <v>0</v>
      </c>
      <c r="Q416" s="202">
        <v>0</v>
      </c>
      <c r="R416" s="202">
        <f>Q416*H416</f>
        <v>0</v>
      </c>
      <c r="S416" s="202">
        <v>2.2</v>
      </c>
      <c r="T416" s="203">
        <f>S416*H416</f>
        <v>0.09020000000000002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04" t="s">
        <v>178</v>
      </c>
      <c r="AT416" s="204" t="s">
        <v>173</v>
      </c>
      <c r="AU416" s="204" t="s">
        <v>82</v>
      </c>
      <c r="AY416" s="18" t="s">
        <v>171</v>
      </c>
      <c r="BE416" s="205">
        <f>IF(N416="základní",J416,0)</f>
        <v>0</v>
      </c>
      <c r="BF416" s="205">
        <f>IF(N416="snížená",J416,0)</f>
        <v>0</v>
      </c>
      <c r="BG416" s="205">
        <f>IF(N416="zákl. přenesená",J416,0)</f>
        <v>0</v>
      </c>
      <c r="BH416" s="205">
        <f>IF(N416="sníž. přenesená",J416,0)</f>
        <v>0</v>
      </c>
      <c r="BI416" s="205">
        <f>IF(N416="nulová",J416,0)</f>
        <v>0</v>
      </c>
      <c r="BJ416" s="18" t="s">
        <v>80</v>
      </c>
      <c r="BK416" s="205">
        <f>ROUND(I416*H416,2)</f>
        <v>0</v>
      </c>
      <c r="BL416" s="18" t="s">
        <v>178</v>
      </c>
      <c r="BM416" s="204" t="s">
        <v>1475</v>
      </c>
    </row>
    <row r="417" spans="2:51" s="13" customFormat="1" ht="11.25">
      <c r="B417" s="206"/>
      <c r="C417" s="207"/>
      <c r="D417" s="208" t="s">
        <v>180</v>
      </c>
      <c r="E417" s="209" t="s">
        <v>21</v>
      </c>
      <c r="F417" s="210" t="s">
        <v>218</v>
      </c>
      <c r="G417" s="207"/>
      <c r="H417" s="209" t="s">
        <v>21</v>
      </c>
      <c r="I417" s="211"/>
      <c r="J417" s="207"/>
      <c r="K417" s="207"/>
      <c r="L417" s="212"/>
      <c r="M417" s="213"/>
      <c r="N417" s="214"/>
      <c r="O417" s="214"/>
      <c r="P417" s="214"/>
      <c r="Q417" s="214"/>
      <c r="R417" s="214"/>
      <c r="S417" s="214"/>
      <c r="T417" s="215"/>
      <c r="AT417" s="216" t="s">
        <v>180</v>
      </c>
      <c r="AU417" s="216" t="s">
        <v>82</v>
      </c>
      <c r="AV417" s="13" t="s">
        <v>80</v>
      </c>
      <c r="AW417" s="13" t="s">
        <v>34</v>
      </c>
      <c r="AX417" s="13" t="s">
        <v>73</v>
      </c>
      <c r="AY417" s="216" t="s">
        <v>171</v>
      </c>
    </row>
    <row r="418" spans="2:51" s="14" customFormat="1" ht="11.25">
      <c r="B418" s="217"/>
      <c r="C418" s="218"/>
      <c r="D418" s="208" t="s">
        <v>180</v>
      </c>
      <c r="E418" s="219" t="s">
        <v>21</v>
      </c>
      <c r="F418" s="220" t="s">
        <v>1476</v>
      </c>
      <c r="G418" s="218"/>
      <c r="H418" s="221">
        <v>0.041</v>
      </c>
      <c r="I418" s="222"/>
      <c r="J418" s="218"/>
      <c r="K418" s="218"/>
      <c r="L418" s="223"/>
      <c r="M418" s="224"/>
      <c r="N418" s="225"/>
      <c r="O418" s="225"/>
      <c r="P418" s="225"/>
      <c r="Q418" s="225"/>
      <c r="R418" s="225"/>
      <c r="S418" s="225"/>
      <c r="T418" s="226"/>
      <c r="AT418" s="227" t="s">
        <v>180</v>
      </c>
      <c r="AU418" s="227" t="s">
        <v>82</v>
      </c>
      <c r="AV418" s="14" t="s">
        <v>82</v>
      </c>
      <c r="AW418" s="14" t="s">
        <v>34</v>
      </c>
      <c r="AX418" s="14" t="s">
        <v>73</v>
      </c>
      <c r="AY418" s="227" t="s">
        <v>171</v>
      </c>
    </row>
    <row r="419" spans="2:51" s="15" customFormat="1" ht="11.25">
      <c r="B419" s="228"/>
      <c r="C419" s="229"/>
      <c r="D419" s="208" t="s">
        <v>180</v>
      </c>
      <c r="E419" s="230" t="s">
        <v>21</v>
      </c>
      <c r="F419" s="231" t="s">
        <v>182</v>
      </c>
      <c r="G419" s="229"/>
      <c r="H419" s="232">
        <v>0.041</v>
      </c>
      <c r="I419" s="233"/>
      <c r="J419" s="229"/>
      <c r="K419" s="229"/>
      <c r="L419" s="234"/>
      <c r="M419" s="235"/>
      <c r="N419" s="236"/>
      <c r="O419" s="236"/>
      <c r="P419" s="236"/>
      <c r="Q419" s="236"/>
      <c r="R419" s="236"/>
      <c r="S419" s="236"/>
      <c r="T419" s="237"/>
      <c r="AT419" s="238" t="s">
        <v>180</v>
      </c>
      <c r="AU419" s="238" t="s">
        <v>82</v>
      </c>
      <c r="AV419" s="15" t="s">
        <v>178</v>
      </c>
      <c r="AW419" s="15" t="s">
        <v>34</v>
      </c>
      <c r="AX419" s="15" t="s">
        <v>80</v>
      </c>
      <c r="AY419" s="238" t="s">
        <v>171</v>
      </c>
    </row>
    <row r="420" spans="1:65" s="2" customFormat="1" ht="16.5" customHeight="1">
      <c r="A420" s="35"/>
      <c r="B420" s="36"/>
      <c r="C420" s="193" t="s">
        <v>501</v>
      </c>
      <c r="D420" s="193" t="s">
        <v>173</v>
      </c>
      <c r="E420" s="194" t="s">
        <v>1477</v>
      </c>
      <c r="F420" s="195" t="s">
        <v>1478</v>
      </c>
      <c r="G420" s="196" t="s">
        <v>262</v>
      </c>
      <c r="H420" s="197">
        <v>3.18</v>
      </c>
      <c r="I420" s="198"/>
      <c r="J420" s="199">
        <f>ROUND(I420*H420,2)</f>
        <v>0</v>
      </c>
      <c r="K420" s="195" t="s">
        <v>177</v>
      </c>
      <c r="L420" s="40"/>
      <c r="M420" s="200" t="s">
        <v>21</v>
      </c>
      <c r="N420" s="201" t="s">
        <v>44</v>
      </c>
      <c r="O420" s="65"/>
      <c r="P420" s="202">
        <f>O420*H420</f>
        <v>0</v>
      </c>
      <c r="Q420" s="202">
        <v>0</v>
      </c>
      <c r="R420" s="202">
        <f>Q420*H420</f>
        <v>0</v>
      </c>
      <c r="S420" s="202">
        <v>0.049</v>
      </c>
      <c r="T420" s="203">
        <f>S420*H420</f>
        <v>0.15582000000000001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04" t="s">
        <v>178</v>
      </c>
      <c r="AT420" s="204" t="s">
        <v>173</v>
      </c>
      <c r="AU420" s="204" t="s">
        <v>82</v>
      </c>
      <c r="AY420" s="18" t="s">
        <v>171</v>
      </c>
      <c r="BE420" s="205">
        <f>IF(N420="základní",J420,0)</f>
        <v>0</v>
      </c>
      <c r="BF420" s="205">
        <f>IF(N420="snížená",J420,0)</f>
        <v>0</v>
      </c>
      <c r="BG420" s="205">
        <f>IF(N420="zákl. přenesená",J420,0)</f>
        <v>0</v>
      </c>
      <c r="BH420" s="205">
        <f>IF(N420="sníž. přenesená",J420,0)</f>
        <v>0</v>
      </c>
      <c r="BI420" s="205">
        <f>IF(N420="nulová",J420,0)</f>
        <v>0</v>
      </c>
      <c r="BJ420" s="18" t="s">
        <v>80</v>
      </c>
      <c r="BK420" s="205">
        <f>ROUND(I420*H420,2)</f>
        <v>0</v>
      </c>
      <c r="BL420" s="18" t="s">
        <v>178</v>
      </c>
      <c r="BM420" s="204" t="s">
        <v>1479</v>
      </c>
    </row>
    <row r="421" spans="2:51" s="14" customFormat="1" ht="11.25">
      <c r="B421" s="217"/>
      <c r="C421" s="218"/>
      <c r="D421" s="208" t="s">
        <v>180</v>
      </c>
      <c r="E421" s="219" t="s">
        <v>21</v>
      </c>
      <c r="F421" s="220" t="s">
        <v>1480</v>
      </c>
      <c r="G421" s="218"/>
      <c r="H421" s="221">
        <v>3.18</v>
      </c>
      <c r="I421" s="222"/>
      <c r="J421" s="218"/>
      <c r="K421" s="218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180</v>
      </c>
      <c r="AU421" s="227" t="s">
        <v>82</v>
      </c>
      <c r="AV421" s="14" t="s">
        <v>82</v>
      </c>
      <c r="AW421" s="14" t="s">
        <v>34</v>
      </c>
      <c r="AX421" s="14" t="s">
        <v>73</v>
      </c>
      <c r="AY421" s="227" t="s">
        <v>171</v>
      </c>
    </row>
    <row r="422" spans="2:51" s="15" customFormat="1" ht="11.25">
      <c r="B422" s="228"/>
      <c r="C422" s="229"/>
      <c r="D422" s="208" t="s">
        <v>180</v>
      </c>
      <c r="E422" s="230" t="s">
        <v>21</v>
      </c>
      <c r="F422" s="231" t="s">
        <v>182</v>
      </c>
      <c r="G422" s="229"/>
      <c r="H422" s="232">
        <v>3.18</v>
      </c>
      <c r="I422" s="233"/>
      <c r="J422" s="229"/>
      <c r="K422" s="229"/>
      <c r="L422" s="234"/>
      <c r="M422" s="235"/>
      <c r="N422" s="236"/>
      <c r="O422" s="236"/>
      <c r="P422" s="236"/>
      <c r="Q422" s="236"/>
      <c r="R422" s="236"/>
      <c r="S422" s="236"/>
      <c r="T422" s="237"/>
      <c r="AT422" s="238" t="s">
        <v>180</v>
      </c>
      <c r="AU422" s="238" t="s">
        <v>82</v>
      </c>
      <c r="AV422" s="15" t="s">
        <v>178</v>
      </c>
      <c r="AW422" s="15" t="s">
        <v>34</v>
      </c>
      <c r="AX422" s="15" t="s">
        <v>80</v>
      </c>
      <c r="AY422" s="238" t="s">
        <v>171</v>
      </c>
    </row>
    <row r="423" spans="1:65" s="2" customFormat="1" ht="16.5" customHeight="1">
      <c r="A423" s="35"/>
      <c r="B423" s="36"/>
      <c r="C423" s="193" t="s">
        <v>505</v>
      </c>
      <c r="D423" s="193" t="s">
        <v>173</v>
      </c>
      <c r="E423" s="194" t="s">
        <v>1481</v>
      </c>
      <c r="F423" s="195" t="s">
        <v>1482</v>
      </c>
      <c r="G423" s="196" t="s">
        <v>262</v>
      </c>
      <c r="H423" s="197">
        <v>3.18</v>
      </c>
      <c r="I423" s="198"/>
      <c r="J423" s="199">
        <f>ROUND(I423*H423,2)</f>
        <v>0</v>
      </c>
      <c r="K423" s="195" t="s">
        <v>177</v>
      </c>
      <c r="L423" s="40"/>
      <c r="M423" s="200" t="s">
        <v>21</v>
      </c>
      <c r="N423" s="201" t="s">
        <v>44</v>
      </c>
      <c r="O423" s="65"/>
      <c r="P423" s="202">
        <f>O423*H423</f>
        <v>0</v>
      </c>
      <c r="Q423" s="202">
        <v>0</v>
      </c>
      <c r="R423" s="202">
        <f>Q423*H423</f>
        <v>0</v>
      </c>
      <c r="S423" s="202">
        <v>0.099</v>
      </c>
      <c r="T423" s="203">
        <f>S423*H423</f>
        <v>0.31482000000000004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04" t="s">
        <v>178</v>
      </c>
      <c r="AT423" s="204" t="s">
        <v>173</v>
      </c>
      <c r="AU423" s="204" t="s">
        <v>82</v>
      </c>
      <c r="AY423" s="18" t="s">
        <v>171</v>
      </c>
      <c r="BE423" s="205">
        <f>IF(N423="základní",J423,0)</f>
        <v>0</v>
      </c>
      <c r="BF423" s="205">
        <f>IF(N423="snížená",J423,0)</f>
        <v>0</v>
      </c>
      <c r="BG423" s="205">
        <f>IF(N423="zákl. přenesená",J423,0)</f>
        <v>0</v>
      </c>
      <c r="BH423" s="205">
        <f>IF(N423="sníž. přenesená",J423,0)</f>
        <v>0</v>
      </c>
      <c r="BI423" s="205">
        <f>IF(N423="nulová",J423,0)</f>
        <v>0</v>
      </c>
      <c r="BJ423" s="18" t="s">
        <v>80</v>
      </c>
      <c r="BK423" s="205">
        <f>ROUND(I423*H423,2)</f>
        <v>0</v>
      </c>
      <c r="BL423" s="18" t="s">
        <v>178</v>
      </c>
      <c r="BM423" s="204" t="s">
        <v>1483</v>
      </c>
    </row>
    <row r="424" spans="2:51" s="14" customFormat="1" ht="11.25">
      <c r="B424" s="217"/>
      <c r="C424" s="218"/>
      <c r="D424" s="208" t="s">
        <v>180</v>
      </c>
      <c r="E424" s="219" t="s">
        <v>21</v>
      </c>
      <c r="F424" s="220" t="s">
        <v>1480</v>
      </c>
      <c r="G424" s="218"/>
      <c r="H424" s="221">
        <v>3.18</v>
      </c>
      <c r="I424" s="222"/>
      <c r="J424" s="218"/>
      <c r="K424" s="218"/>
      <c r="L424" s="223"/>
      <c r="M424" s="224"/>
      <c r="N424" s="225"/>
      <c r="O424" s="225"/>
      <c r="P424" s="225"/>
      <c r="Q424" s="225"/>
      <c r="R424" s="225"/>
      <c r="S424" s="225"/>
      <c r="T424" s="226"/>
      <c r="AT424" s="227" t="s">
        <v>180</v>
      </c>
      <c r="AU424" s="227" t="s">
        <v>82</v>
      </c>
      <c r="AV424" s="14" t="s">
        <v>82</v>
      </c>
      <c r="AW424" s="14" t="s">
        <v>34</v>
      </c>
      <c r="AX424" s="14" t="s">
        <v>73</v>
      </c>
      <c r="AY424" s="227" t="s">
        <v>171</v>
      </c>
    </row>
    <row r="425" spans="2:51" s="15" customFormat="1" ht="11.25">
      <c r="B425" s="228"/>
      <c r="C425" s="229"/>
      <c r="D425" s="208" t="s">
        <v>180</v>
      </c>
      <c r="E425" s="230" t="s">
        <v>21</v>
      </c>
      <c r="F425" s="231" t="s">
        <v>182</v>
      </c>
      <c r="G425" s="229"/>
      <c r="H425" s="232">
        <v>3.18</v>
      </c>
      <c r="I425" s="233"/>
      <c r="J425" s="229"/>
      <c r="K425" s="229"/>
      <c r="L425" s="234"/>
      <c r="M425" s="235"/>
      <c r="N425" s="236"/>
      <c r="O425" s="236"/>
      <c r="P425" s="236"/>
      <c r="Q425" s="236"/>
      <c r="R425" s="236"/>
      <c r="S425" s="236"/>
      <c r="T425" s="237"/>
      <c r="AT425" s="238" t="s">
        <v>180</v>
      </c>
      <c r="AU425" s="238" t="s">
        <v>82</v>
      </c>
      <c r="AV425" s="15" t="s">
        <v>178</v>
      </c>
      <c r="AW425" s="15" t="s">
        <v>34</v>
      </c>
      <c r="AX425" s="15" t="s">
        <v>80</v>
      </c>
      <c r="AY425" s="238" t="s">
        <v>171</v>
      </c>
    </row>
    <row r="426" spans="1:65" s="2" customFormat="1" ht="21.75" customHeight="1">
      <c r="A426" s="35"/>
      <c r="B426" s="36"/>
      <c r="C426" s="193" t="s">
        <v>509</v>
      </c>
      <c r="D426" s="193" t="s">
        <v>173</v>
      </c>
      <c r="E426" s="194" t="s">
        <v>1484</v>
      </c>
      <c r="F426" s="195" t="s">
        <v>1485</v>
      </c>
      <c r="G426" s="196" t="s">
        <v>176</v>
      </c>
      <c r="H426" s="197">
        <v>1</v>
      </c>
      <c r="I426" s="198"/>
      <c r="J426" s="199">
        <f>ROUND(I426*H426,2)</f>
        <v>0</v>
      </c>
      <c r="K426" s="195" t="s">
        <v>177</v>
      </c>
      <c r="L426" s="40"/>
      <c r="M426" s="200" t="s">
        <v>21</v>
      </c>
      <c r="N426" s="201" t="s">
        <v>44</v>
      </c>
      <c r="O426" s="65"/>
      <c r="P426" s="202">
        <f>O426*H426</f>
        <v>0</v>
      </c>
      <c r="Q426" s="202">
        <v>0</v>
      </c>
      <c r="R426" s="202">
        <f>Q426*H426</f>
        <v>0</v>
      </c>
      <c r="S426" s="202">
        <v>0.045</v>
      </c>
      <c r="T426" s="203">
        <f>S426*H426</f>
        <v>0.045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204" t="s">
        <v>178</v>
      </c>
      <c r="AT426" s="204" t="s">
        <v>173</v>
      </c>
      <c r="AU426" s="204" t="s">
        <v>82</v>
      </c>
      <c r="AY426" s="18" t="s">
        <v>171</v>
      </c>
      <c r="BE426" s="205">
        <f>IF(N426="základní",J426,0)</f>
        <v>0</v>
      </c>
      <c r="BF426" s="205">
        <f>IF(N426="snížená",J426,0)</f>
        <v>0</v>
      </c>
      <c r="BG426" s="205">
        <f>IF(N426="zákl. přenesená",J426,0)</f>
        <v>0</v>
      </c>
      <c r="BH426" s="205">
        <f>IF(N426="sníž. přenesená",J426,0)</f>
        <v>0</v>
      </c>
      <c r="BI426" s="205">
        <f>IF(N426="nulová",J426,0)</f>
        <v>0</v>
      </c>
      <c r="BJ426" s="18" t="s">
        <v>80</v>
      </c>
      <c r="BK426" s="205">
        <f>ROUND(I426*H426,2)</f>
        <v>0</v>
      </c>
      <c r="BL426" s="18" t="s">
        <v>178</v>
      </c>
      <c r="BM426" s="204" t="s">
        <v>1486</v>
      </c>
    </row>
    <row r="427" spans="2:51" s="13" customFormat="1" ht="11.25">
      <c r="B427" s="206"/>
      <c r="C427" s="207"/>
      <c r="D427" s="208" t="s">
        <v>180</v>
      </c>
      <c r="E427" s="209" t="s">
        <v>21</v>
      </c>
      <c r="F427" s="210" t="s">
        <v>218</v>
      </c>
      <c r="G427" s="207"/>
      <c r="H427" s="209" t="s">
        <v>21</v>
      </c>
      <c r="I427" s="211"/>
      <c r="J427" s="207"/>
      <c r="K427" s="207"/>
      <c r="L427" s="212"/>
      <c r="M427" s="213"/>
      <c r="N427" s="214"/>
      <c r="O427" s="214"/>
      <c r="P427" s="214"/>
      <c r="Q427" s="214"/>
      <c r="R427" s="214"/>
      <c r="S427" s="214"/>
      <c r="T427" s="215"/>
      <c r="AT427" s="216" t="s">
        <v>180</v>
      </c>
      <c r="AU427" s="216" t="s">
        <v>82</v>
      </c>
      <c r="AV427" s="13" t="s">
        <v>80</v>
      </c>
      <c r="AW427" s="13" t="s">
        <v>34</v>
      </c>
      <c r="AX427" s="13" t="s">
        <v>73</v>
      </c>
      <c r="AY427" s="216" t="s">
        <v>171</v>
      </c>
    </row>
    <row r="428" spans="2:51" s="14" customFormat="1" ht="11.25">
      <c r="B428" s="217"/>
      <c r="C428" s="218"/>
      <c r="D428" s="208" t="s">
        <v>180</v>
      </c>
      <c r="E428" s="219" t="s">
        <v>21</v>
      </c>
      <c r="F428" s="220" t="s">
        <v>1220</v>
      </c>
      <c r="G428" s="218"/>
      <c r="H428" s="221">
        <v>1</v>
      </c>
      <c r="I428" s="222"/>
      <c r="J428" s="218"/>
      <c r="K428" s="218"/>
      <c r="L428" s="223"/>
      <c r="M428" s="224"/>
      <c r="N428" s="225"/>
      <c r="O428" s="225"/>
      <c r="P428" s="225"/>
      <c r="Q428" s="225"/>
      <c r="R428" s="225"/>
      <c r="S428" s="225"/>
      <c r="T428" s="226"/>
      <c r="AT428" s="227" t="s">
        <v>180</v>
      </c>
      <c r="AU428" s="227" t="s">
        <v>82</v>
      </c>
      <c r="AV428" s="14" t="s">
        <v>82</v>
      </c>
      <c r="AW428" s="14" t="s">
        <v>34</v>
      </c>
      <c r="AX428" s="14" t="s">
        <v>73</v>
      </c>
      <c r="AY428" s="227" t="s">
        <v>171</v>
      </c>
    </row>
    <row r="429" spans="2:51" s="15" customFormat="1" ht="11.25">
      <c r="B429" s="228"/>
      <c r="C429" s="229"/>
      <c r="D429" s="208" t="s">
        <v>180</v>
      </c>
      <c r="E429" s="230" t="s">
        <v>21</v>
      </c>
      <c r="F429" s="231" t="s">
        <v>182</v>
      </c>
      <c r="G429" s="229"/>
      <c r="H429" s="232">
        <v>1</v>
      </c>
      <c r="I429" s="233"/>
      <c r="J429" s="229"/>
      <c r="K429" s="229"/>
      <c r="L429" s="234"/>
      <c r="M429" s="235"/>
      <c r="N429" s="236"/>
      <c r="O429" s="236"/>
      <c r="P429" s="236"/>
      <c r="Q429" s="236"/>
      <c r="R429" s="236"/>
      <c r="S429" s="236"/>
      <c r="T429" s="237"/>
      <c r="AT429" s="238" t="s">
        <v>180</v>
      </c>
      <c r="AU429" s="238" t="s">
        <v>82</v>
      </c>
      <c r="AV429" s="15" t="s">
        <v>178</v>
      </c>
      <c r="AW429" s="15" t="s">
        <v>34</v>
      </c>
      <c r="AX429" s="15" t="s">
        <v>80</v>
      </c>
      <c r="AY429" s="238" t="s">
        <v>171</v>
      </c>
    </row>
    <row r="430" spans="1:65" s="2" customFormat="1" ht="21.75" customHeight="1">
      <c r="A430" s="35"/>
      <c r="B430" s="36"/>
      <c r="C430" s="193" t="s">
        <v>513</v>
      </c>
      <c r="D430" s="193" t="s">
        <v>173</v>
      </c>
      <c r="E430" s="194" t="s">
        <v>1487</v>
      </c>
      <c r="F430" s="195" t="s">
        <v>1488</v>
      </c>
      <c r="G430" s="196" t="s">
        <v>262</v>
      </c>
      <c r="H430" s="197">
        <v>0.15</v>
      </c>
      <c r="I430" s="198"/>
      <c r="J430" s="199">
        <f>ROUND(I430*H430,2)</f>
        <v>0</v>
      </c>
      <c r="K430" s="195" t="s">
        <v>177</v>
      </c>
      <c r="L430" s="40"/>
      <c r="M430" s="200" t="s">
        <v>21</v>
      </c>
      <c r="N430" s="201" t="s">
        <v>44</v>
      </c>
      <c r="O430" s="65"/>
      <c r="P430" s="202">
        <f>O430*H430</f>
        <v>0</v>
      </c>
      <c r="Q430" s="202">
        <v>0.00122</v>
      </c>
      <c r="R430" s="202">
        <f>Q430*H430</f>
        <v>0.00018299999999999998</v>
      </c>
      <c r="S430" s="202">
        <v>0.07</v>
      </c>
      <c r="T430" s="203">
        <f>S430*H430</f>
        <v>0.0105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204" t="s">
        <v>178</v>
      </c>
      <c r="AT430" s="204" t="s">
        <v>173</v>
      </c>
      <c r="AU430" s="204" t="s">
        <v>82</v>
      </c>
      <c r="AY430" s="18" t="s">
        <v>171</v>
      </c>
      <c r="BE430" s="205">
        <f>IF(N430="základní",J430,0)</f>
        <v>0</v>
      </c>
      <c r="BF430" s="205">
        <f>IF(N430="snížená",J430,0)</f>
        <v>0</v>
      </c>
      <c r="BG430" s="205">
        <f>IF(N430="zákl. přenesená",J430,0)</f>
        <v>0</v>
      </c>
      <c r="BH430" s="205">
        <f>IF(N430="sníž. přenesená",J430,0)</f>
        <v>0</v>
      </c>
      <c r="BI430" s="205">
        <f>IF(N430="nulová",J430,0)</f>
        <v>0</v>
      </c>
      <c r="BJ430" s="18" t="s">
        <v>80</v>
      </c>
      <c r="BK430" s="205">
        <f>ROUND(I430*H430,2)</f>
        <v>0</v>
      </c>
      <c r="BL430" s="18" t="s">
        <v>178</v>
      </c>
      <c r="BM430" s="204" t="s">
        <v>1489</v>
      </c>
    </row>
    <row r="431" spans="2:51" s="13" customFormat="1" ht="11.25">
      <c r="B431" s="206"/>
      <c r="C431" s="207"/>
      <c r="D431" s="208" t="s">
        <v>180</v>
      </c>
      <c r="E431" s="209" t="s">
        <v>21</v>
      </c>
      <c r="F431" s="210" t="s">
        <v>218</v>
      </c>
      <c r="G431" s="207"/>
      <c r="H431" s="209" t="s">
        <v>21</v>
      </c>
      <c r="I431" s="211"/>
      <c r="J431" s="207"/>
      <c r="K431" s="207"/>
      <c r="L431" s="212"/>
      <c r="M431" s="213"/>
      <c r="N431" s="214"/>
      <c r="O431" s="214"/>
      <c r="P431" s="214"/>
      <c r="Q431" s="214"/>
      <c r="R431" s="214"/>
      <c r="S431" s="214"/>
      <c r="T431" s="215"/>
      <c r="AT431" s="216" t="s">
        <v>180</v>
      </c>
      <c r="AU431" s="216" t="s">
        <v>82</v>
      </c>
      <c r="AV431" s="13" t="s">
        <v>80</v>
      </c>
      <c r="AW431" s="13" t="s">
        <v>34</v>
      </c>
      <c r="AX431" s="13" t="s">
        <v>73</v>
      </c>
      <c r="AY431" s="216" t="s">
        <v>171</v>
      </c>
    </row>
    <row r="432" spans="2:51" s="13" customFormat="1" ht="11.25">
      <c r="B432" s="206"/>
      <c r="C432" s="207"/>
      <c r="D432" s="208" t="s">
        <v>180</v>
      </c>
      <c r="E432" s="209" t="s">
        <v>21</v>
      </c>
      <c r="F432" s="210" t="s">
        <v>1490</v>
      </c>
      <c r="G432" s="207"/>
      <c r="H432" s="209" t="s">
        <v>21</v>
      </c>
      <c r="I432" s="211"/>
      <c r="J432" s="207"/>
      <c r="K432" s="207"/>
      <c r="L432" s="212"/>
      <c r="M432" s="213"/>
      <c r="N432" s="214"/>
      <c r="O432" s="214"/>
      <c r="P432" s="214"/>
      <c r="Q432" s="214"/>
      <c r="R432" s="214"/>
      <c r="S432" s="214"/>
      <c r="T432" s="215"/>
      <c r="AT432" s="216" t="s">
        <v>180</v>
      </c>
      <c r="AU432" s="216" t="s">
        <v>82</v>
      </c>
      <c r="AV432" s="13" t="s">
        <v>80</v>
      </c>
      <c r="AW432" s="13" t="s">
        <v>34</v>
      </c>
      <c r="AX432" s="13" t="s">
        <v>73</v>
      </c>
      <c r="AY432" s="216" t="s">
        <v>171</v>
      </c>
    </row>
    <row r="433" spans="2:51" s="14" customFormat="1" ht="11.25">
      <c r="B433" s="217"/>
      <c r="C433" s="218"/>
      <c r="D433" s="208" t="s">
        <v>180</v>
      </c>
      <c r="E433" s="219" t="s">
        <v>21</v>
      </c>
      <c r="F433" s="220" t="s">
        <v>1491</v>
      </c>
      <c r="G433" s="218"/>
      <c r="H433" s="221">
        <v>0.15</v>
      </c>
      <c r="I433" s="222"/>
      <c r="J433" s="218"/>
      <c r="K433" s="218"/>
      <c r="L433" s="223"/>
      <c r="M433" s="224"/>
      <c r="N433" s="225"/>
      <c r="O433" s="225"/>
      <c r="P433" s="225"/>
      <c r="Q433" s="225"/>
      <c r="R433" s="225"/>
      <c r="S433" s="225"/>
      <c r="T433" s="226"/>
      <c r="AT433" s="227" t="s">
        <v>180</v>
      </c>
      <c r="AU433" s="227" t="s">
        <v>82</v>
      </c>
      <c r="AV433" s="14" t="s">
        <v>82</v>
      </c>
      <c r="AW433" s="14" t="s">
        <v>34</v>
      </c>
      <c r="AX433" s="14" t="s">
        <v>73</v>
      </c>
      <c r="AY433" s="227" t="s">
        <v>171</v>
      </c>
    </row>
    <row r="434" spans="2:51" s="15" customFormat="1" ht="11.25">
      <c r="B434" s="228"/>
      <c r="C434" s="229"/>
      <c r="D434" s="208" t="s">
        <v>180</v>
      </c>
      <c r="E434" s="230" t="s">
        <v>21</v>
      </c>
      <c r="F434" s="231" t="s">
        <v>182</v>
      </c>
      <c r="G434" s="229"/>
      <c r="H434" s="232">
        <v>0.15</v>
      </c>
      <c r="I434" s="233"/>
      <c r="J434" s="229"/>
      <c r="K434" s="229"/>
      <c r="L434" s="234"/>
      <c r="M434" s="235"/>
      <c r="N434" s="236"/>
      <c r="O434" s="236"/>
      <c r="P434" s="236"/>
      <c r="Q434" s="236"/>
      <c r="R434" s="236"/>
      <c r="S434" s="236"/>
      <c r="T434" s="237"/>
      <c r="AT434" s="238" t="s">
        <v>180</v>
      </c>
      <c r="AU434" s="238" t="s">
        <v>82</v>
      </c>
      <c r="AV434" s="15" t="s">
        <v>178</v>
      </c>
      <c r="AW434" s="15" t="s">
        <v>34</v>
      </c>
      <c r="AX434" s="15" t="s">
        <v>80</v>
      </c>
      <c r="AY434" s="238" t="s">
        <v>171</v>
      </c>
    </row>
    <row r="435" spans="1:65" s="2" customFormat="1" ht="21.75" customHeight="1">
      <c r="A435" s="35"/>
      <c r="B435" s="36"/>
      <c r="C435" s="193" t="s">
        <v>517</v>
      </c>
      <c r="D435" s="193" t="s">
        <v>173</v>
      </c>
      <c r="E435" s="194" t="s">
        <v>1492</v>
      </c>
      <c r="F435" s="195" t="s">
        <v>1493</v>
      </c>
      <c r="G435" s="196" t="s">
        <v>262</v>
      </c>
      <c r="H435" s="197">
        <v>0.15</v>
      </c>
      <c r="I435" s="198"/>
      <c r="J435" s="199">
        <f>ROUND(I435*H435,2)</f>
        <v>0</v>
      </c>
      <c r="K435" s="195" t="s">
        <v>177</v>
      </c>
      <c r="L435" s="40"/>
      <c r="M435" s="200" t="s">
        <v>21</v>
      </c>
      <c r="N435" s="201" t="s">
        <v>44</v>
      </c>
      <c r="O435" s="65"/>
      <c r="P435" s="202">
        <f>O435*H435</f>
        <v>0</v>
      </c>
      <c r="Q435" s="202">
        <v>0.00309</v>
      </c>
      <c r="R435" s="202">
        <f>Q435*H435</f>
        <v>0.00046349999999999994</v>
      </c>
      <c r="S435" s="202">
        <v>0.126</v>
      </c>
      <c r="T435" s="203">
        <f>S435*H435</f>
        <v>0.0189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04" t="s">
        <v>178</v>
      </c>
      <c r="AT435" s="204" t="s">
        <v>173</v>
      </c>
      <c r="AU435" s="204" t="s">
        <v>82</v>
      </c>
      <c r="AY435" s="18" t="s">
        <v>171</v>
      </c>
      <c r="BE435" s="205">
        <f>IF(N435="základní",J435,0)</f>
        <v>0</v>
      </c>
      <c r="BF435" s="205">
        <f>IF(N435="snížená",J435,0)</f>
        <v>0</v>
      </c>
      <c r="BG435" s="205">
        <f>IF(N435="zákl. přenesená",J435,0)</f>
        <v>0</v>
      </c>
      <c r="BH435" s="205">
        <f>IF(N435="sníž. přenesená",J435,0)</f>
        <v>0</v>
      </c>
      <c r="BI435" s="205">
        <f>IF(N435="nulová",J435,0)</f>
        <v>0</v>
      </c>
      <c r="BJ435" s="18" t="s">
        <v>80</v>
      </c>
      <c r="BK435" s="205">
        <f>ROUND(I435*H435,2)</f>
        <v>0</v>
      </c>
      <c r="BL435" s="18" t="s">
        <v>178</v>
      </c>
      <c r="BM435" s="204" t="s">
        <v>1494</v>
      </c>
    </row>
    <row r="436" spans="2:51" s="13" customFormat="1" ht="11.25">
      <c r="B436" s="206"/>
      <c r="C436" s="207"/>
      <c r="D436" s="208" t="s">
        <v>180</v>
      </c>
      <c r="E436" s="209" t="s">
        <v>21</v>
      </c>
      <c r="F436" s="210" t="s">
        <v>218</v>
      </c>
      <c r="G436" s="207"/>
      <c r="H436" s="209" t="s">
        <v>21</v>
      </c>
      <c r="I436" s="211"/>
      <c r="J436" s="207"/>
      <c r="K436" s="207"/>
      <c r="L436" s="212"/>
      <c r="M436" s="213"/>
      <c r="N436" s="214"/>
      <c r="O436" s="214"/>
      <c r="P436" s="214"/>
      <c r="Q436" s="214"/>
      <c r="R436" s="214"/>
      <c r="S436" s="214"/>
      <c r="T436" s="215"/>
      <c r="AT436" s="216" t="s">
        <v>180</v>
      </c>
      <c r="AU436" s="216" t="s">
        <v>82</v>
      </c>
      <c r="AV436" s="13" t="s">
        <v>80</v>
      </c>
      <c r="AW436" s="13" t="s">
        <v>34</v>
      </c>
      <c r="AX436" s="13" t="s">
        <v>73</v>
      </c>
      <c r="AY436" s="216" t="s">
        <v>171</v>
      </c>
    </row>
    <row r="437" spans="2:51" s="13" customFormat="1" ht="11.25">
      <c r="B437" s="206"/>
      <c r="C437" s="207"/>
      <c r="D437" s="208" t="s">
        <v>180</v>
      </c>
      <c r="E437" s="209" t="s">
        <v>21</v>
      </c>
      <c r="F437" s="210" t="s">
        <v>1495</v>
      </c>
      <c r="G437" s="207"/>
      <c r="H437" s="209" t="s">
        <v>21</v>
      </c>
      <c r="I437" s="211"/>
      <c r="J437" s="207"/>
      <c r="K437" s="207"/>
      <c r="L437" s="212"/>
      <c r="M437" s="213"/>
      <c r="N437" s="214"/>
      <c r="O437" s="214"/>
      <c r="P437" s="214"/>
      <c r="Q437" s="214"/>
      <c r="R437" s="214"/>
      <c r="S437" s="214"/>
      <c r="T437" s="215"/>
      <c r="AT437" s="216" t="s">
        <v>180</v>
      </c>
      <c r="AU437" s="216" t="s">
        <v>82</v>
      </c>
      <c r="AV437" s="13" t="s">
        <v>80</v>
      </c>
      <c r="AW437" s="13" t="s">
        <v>34</v>
      </c>
      <c r="AX437" s="13" t="s">
        <v>73</v>
      </c>
      <c r="AY437" s="216" t="s">
        <v>171</v>
      </c>
    </row>
    <row r="438" spans="2:51" s="14" customFormat="1" ht="11.25">
      <c r="B438" s="217"/>
      <c r="C438" s="218"/>
      <c r="D438" s="208" t="s">
        <v>180</v>
      </c>
      <c r="E438" s="219" t="s">
        <v>21</v>
      </c>
      <c r="F438" s="220" t="s">
        <v>1491</v>
      </c>
      <c r="G438" s="218"/>
      <c r="H438" s="221">
        <v>0.15</v>
      </c>
      <c r="I438" s="222"/>
      <c r="J438" s="218"/>
      <c r="K438" s="218"/>
      <c r="L438" s="223"/>
      <c r="M438" s="224"/>
      <c r="N438" s="225"/>
      <c r="O438" s="225"/>
      <c r="P438" s="225"/>
      <c r="Q438" s="225"/>
      <c r="R438" s="225"/>
      <c r="S438" s="225"/>
      <c r="T438" s="226"/>
      <c r="AT438" s="227" t="s">
        <v>180</v>
      </c>
      <c r="AU438" s="227" t="s">
        <v>82</v>
      </c>
      <c r="AV438" s="14" t="s">
        <v>82</v>
      </c>
      <c r="AW438" s="14" t="s">
        <v>34</v>
      </c>
      <c r="AX438" s="14" t="s">
        <v>73</v>
      </c>
      <c r="AY438" s="227" t="s">
        <v>171</v>
      </c>
    </row>
    <row r="439" spans="2:51" s="15" customFormat="1" ht="11.25">
      <c r="B439" s="228"/>
      <c r="C439" s="229"/>
      <c r="D439" s="208" t="s">
        <v>180</v>
      </c>
      <c r="E439" s="230" t="s">
        <v>21</v>
      </c>
      <c r="F439" s="231" t="s">
        <v>182</v>
      </c>
      <c r="G439" s="229"/>
      <c r="H439" s="232">
        <v>0.15</v>
      </c>
      <c r="I439" s="233"/>
      <c r="J439" s="229"/>
      <c r="K439" s="229"/>
      <c r="L439" s="234"/>
      <c r="M439" s="235"/>
      <c r="N439" s="236"/>
      <c r="O439" s="236"/>
      <c r="P439" s="236"/>
      <c r="Q439" s="236"/>
      <c r="R439" s="236"/>
      <c r="S439" s="236"/>
      <c r="T439" s="237"/>
      <c r="AT439" s="238" t="s">
        <v>180</v>
      </c>
      <c r="AU439" s="238" t="s">
        <v>82</v>
      </c>
      <c r="AV439" s="15" t="s">
        <v>178</v>
      </c>
      <c r="AW439" s="15" t="s">
        <v>34</v>
      </c>
      <c r="AX439" s="15" t="s">
        <v>80</v>
      </c>
      <c r="AY439" s="238" t="s">
        <v>171</v>
      </c>
    </row>
    <row r="440" spans="1:65" s="2" customFormat="1" ht="21.75" customHeight="1">
      <c r="A440" s="35"/>
      <c r="B440" s="36"/>
      <c r="C440" s="193" t="s">
        <v>521</v>
      </c>
      <c r="D440" s="193" t="s">
        <v>173</v>
      </c>
      <c r="E440" s="194" t="s">
        <v>1496</v>
      </c>
      <c r="F440" s="195" t="s">
        <v>1497</v>
      </c>
      <c r="G440" s="196" t="s">
        <v>262</v>
      </c>
      <c r="H440" s="197">
        <v>0.9</v>
      </c>
      <c r="I440" s="198"/>
      <c r="J440" s="199">
        <f>ROUND(I440*H440,2)</f>
        <v>0</v>
      </c>
      <c r="K440" s="195" t="s">
        <v>177</v>
      </c>
      <c r="L440" s="40"/>
      <c r="M440" s="200" t="s">
        <v>21</v>
      </c>
      <c r="N440" s="201" t="s">
        <v>44</v>
      </c>
      <c r="O440" s="65"/>
      <c r="P440" s="202">
        <f>O440*H440</f>
        <v>0</v>
      </c>
      <c r="Q440" s="202">
        <v>0.00363</v>
      </c>
      <c r="R440" s="202">
        <f>Q440*H440</f>
        <v>0.003267</v>
      </c>
      <c r="S440" s="202">
        <v>0.196</v>
      </c>
      <c r="T440" s="203">
        <f>S440*H440</f>
        <v>0.1764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04" t="s">
        <v>178</v>
      </c>
      <c r="AT440" s="204" t="s">
        <v>173</v>
      </c>
      <c r="AU440" s="204" t="s">
        <v>82</v>
      </c>
      <c r="AY440" s="18" t="s">
        <v>171</v>
      </c>
      <c r="BE440" s="205">
        <f>IF(N440="základní",J440,0)</f>
        <v>0</v>
      </c>
      <c r="BF440" s="205">
        <f>IF(N440="snížená",J440,0)</f>
        <v>0</v>
      </c>
      <c r="BG440" s="205">
        <f>IF(N440="zákl. přenesená",J440,0)</f>
        <v>0</v>
      </c>
      <c r="BH440" s="205">
        <f>IF(N440="sníž. přenesená",J440,0)</f>
        <v>0</v>
      </c>
      <c r="BI440" s="205">
        <f>IF(N440="nulová",J440,0)</f>
        <v>0</v>
      </c>
      <c r="BJ440" s="18" t="s">
        <v>80</v>
      </c>
      <c r="BK440" s="205">
        <f>ROUND(I440*H440,2)</f>
        <v>0</v>
      </c>
      <c r="BL440" s="18" t="s">
        <v>178</v>
      </c>
      <c r="BM440" s="204" t="s">
        <v>1498</v>
      </c>
    </row>
    <row r="441" spans="2:51" s="13" customFormat="1" ht="11.25">
      <c r="B441" s="206"/>
      <c r="C441" s="207"/>
      <c r="D441" s="208" t="s">
        <v>180</v>
      </c>
      <c r="E441" s="209" t="s">
        <v>21</v>
      </c>
      <c r="F441" s="210" t="s">
        <v>1249</v>
      </c>
      <c r="G441" s="207"/>
      <c r="H441" s="209" t="s">
        <v>21</v>
      </c>
      <c r="I441" s="211"/>
      <c r="J441" s="207"/>
      <c r="K441" s="207"/>
      <c r="L441" s="212"/>
      <c r="M441" s="213"/>
      <c r="N441" s="214"/>
      <c r="O441" s="214"/>
      <c r="P441" s="214"/>
      <c r="Q441" s="214"/>
      <c r="R441" s="214"/>
      <c r="S441" s="214"/>
      <c r="T441" s="215"/>
      <c r="AT441" s="216" t="s">
        <v>180</v>
      </c>
      <c r="AU441" s="216" t="s">
        <v>82</v>
      </c>
      <c r="AV441" s="13" t="s">
        <v>80</v>
      </c>
      <c r="AW441" s="13" t="s">
        <v>34</v>
      </c>
      <c r="AX441" s="13" t="s">
        <v>73</v>
      </c>
      <c r="AY441" s="216" t="s">
        <v>171</v>
      </c>
    </row>
    <row r="442" spans="2:51" s="13" customFormat="1" ht="11.25">
      <c r="B442" s="206"/>
      <c r="C442" s="207"/>
      <c r="D442" s="208" t="s">
        <v>180</v>
      </c>
      <c r="E442" s="209" t="s">
        <v>21</v>
      </c>
      <c r="F442" s="210" t="s">
        <v>1499</v>
      </c>
      <c r="G442" s="207"/>
      <c r="H442" s="209" t="s">
        <v>21</v>
      </c>
      <c r="I442" s="211"/>
      <c r="J442" s="207"/>
      <c r="K442" s="207"/>
      <c r="L442" s="212"/>
      <c r="M442" s="213"/>
      <c r="N442" s="214"/>
      <c r="O442" s="214"/>
      <c r="P442" s="214"/>
      <c r="Q442" s="214"/>
      <c r="R442" s="214"/>
      <c r="S442" s="214"/>
      <c r="T442" s="215"/>
      <c r="AT442" s="216" t="s">
        <v>180</v>
      </c>
      <c r="AU442" s="216" t="s">
        <v>82</v>
      </c>
      <c r="AV442" s="13" t="s">
        <v>80</v>
      </c>
      <c r="AW442" s="13" t="s">
        <v>34</v>
      </c>
      <c r="AX442" s="13" t="s">
        <v>73</v>
      </c>
      <c r="AY442" s="216" t="s">
        <v>171</v>
      </c>
    </row>
    <row r="443" spans="2:51" s="14" customFormat="1" ht="11.25">
      <c r="B443" s="217"/>
      <c r="C443" s="218"/>
      <c r="D443" s="208" t="s">
        <v>180</v>
      </c>
      <c r="E443" s="219" t="s">
        <v>21</v>
      </c>
      <c r="F443" s="220" t="s">
        <v>1500</v>
      </c>
      <c r="G443" s="218"/>
      <c r="H443" s="221">
        <v>0.3</v>
      </c>
      <c r="I443" s="222"/>
      <c r="J443" s="218"/>
      <c r="K443" s="218"/>
      <c r="L443" s="223"/>
      <c r="M443" s="224"/>
      <c r="N443" s="225"/>
      <c r="O443" s="225"/>
      <c r="P443" s="225"/>
      <c r="Q443" s="225"/>
      <c r="R443" s="225"/>
      <c r="S443" s="225"/>
      <c r="T443" s="226"/>
      <c r="AT443" s="227" t="s">
        <v>180</v>
      </c>
      <c r="AU443" s="227" t="s">
        <v>82</v>
      </c>
      <c r="AV443" s="14" t="s">
        <v>82</v>
      </c>
      <c r="AW443" s="14" t="s">
        <v>34</v>
      </c>
      <c r="AX443" s="14" t="s">
        <v>73</v>
      </c>
      <c r="AY443" s="227" t="s">
        <v>171</v>
      </c>
    </row>
    <row r="444" spans="2:51" s="13" customFormat="1" ht="11.25">
      <c r="B444" s="206"/>
      <c r="C444" s="207"/>
      <c r="D444" s="208" t="s">
        <v>180</v>
      </c>
      <c r="E444" s="209" t="s">
        <v>21</v>
      </c>
      <c r="F444" s="210" t="s">
        <v>1501</v>
      </c>
      <c r="G444" s="207"/>
      <c r="H444" s="209" t="s">
        <v>21</v>
      </c>
      <c r="I444" s="211"/>
      <c r="J444" s="207"/>
      <c r="K444" s="207"/>
      <c r="L444" s="212"/>
      <c r="M444" s="213"/>
      <c r="N444" s="214"/>
      <c r="O444" s="214"/>
      <c r="P444" s="214"/>
      <c r="Q444" s="214"/>
      <c r="R444" s="214"/>
      <c r="S444" s="214"/>
      <c r="T444" s="215"/>
      <c r="AT444" s="216" t="s">
        <v>180</v>
      </c>
      <c r="AU444" s="216" t="s">
        <v>82</v>
      </c>
      <c r="AV444" s="13" t="s">
        <v>80</v>
      </c>
      <c r="AW444" s="13" t="s">
        <v>34</v>
      </c>
      <c r="AX444" s="13" t="s">
        <v>73</v>
      </c>
      <c r="AY444" s="216" t="s">
        <v>171</v>
      </c>
    </row>
    <row r="445" spans="2:51" s="14" customFormat="1" ht="11.25">
      <c r="B445" s="217"/>
      <c r="C445" s="218"/>
      <c r="D445" s="208" t="s">
        <v>180</v>
      </c>
      <c r="E445" s="219" t="s">
        <v>21</v>
      </c>
      <c r="F445" s="220" t="s">
        <v>1500</v>
      </c>
      <c r="G445" s="218"/>
      <c r="H445" s="221">
        <v>0.3</v>
      </c>
      <c r="I445" s="222"/>
      <c r="J445" s="218"/>
      <c r="K445" s="218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180</v>
      </c>
      <c r="AU445" s="227" t="s">
        <v>82</v>
      </c>
      <c r="AV445" s="14" t="s">
        <v>82</v>
      </c>
      <c r="AW445" s="14" t="s">
        <v>34</v>
      </c>
      <c r="AX445" s="14" t="s">
        <v>73</v>
      </c>
      <c r="AY445" s="227" t="s">
        <v>171</v>
      </c>
    </row>
    <row r="446" spans="2:51" s="13" customFormat="1" ht="11.25">
      <c r="B446" s="206"/>
      <c r="C446" s="207"/>
      <c r="D446" s="208" t="s">
        <v>180</v>
      </c>
      <c r="E446" s="209" t="s">
        <v>21</v>
      </c>
      <c r="F446" s="210" t="s">
        <v>218</v>
      </c>
      <c r="G446" s="207"/>
      <c r="H446" s="209" t="s">
        <v>21</v>
      </c>
      <c r="I446" s="211"/>
      <c r="J446" s="207"/>
      <c r="K446" s="207"/>
      <c r="L446" s="212"/>
      <c r="M446" s="213"/>
      <c r="N446" s="214"/>
      <c r="O446" s="214"/>
      <c r="P446" s="214"/>
      <c r="Q446" s="214"/>
      <c r="R446" s="214"/>
      <c r="S446" s="214"/>
      <c r="T446" s="215"/>
      <c r="AT446" s="216" t="s">
        <v>180</v>
      </c>
      <c r="AU446" s="216" t="s">
        <v>82</v>
      </c>
      <c r="AV446" s="13" t="s">
        <v>80</v>
      </c>
      <c r="AW446" s="13" t="s">
        <v>34</v>
      </c>
      <c r="AX446" s="13" t="s">
        <v>73</v>
      </c>
      <c r="AY446" s="216" t="s">
        <v>171</v>
      </c>
    </row>
    <row r="447" spans="2:51" s="13" customFormat="1" ht="11.25">
      <c r="B447" s="206"/>
      <c r="C447" s="207"/>
      <c r="D447" s="208" t="s">
        <v>180</v>
      </c>
      <c r="E447" s="209" t="s">
        <v>21</v>
      </c>
      <c r="F447" s="210" t="s">
        <v>1502</v>
      </c>
      <c r="G447" s="207"/>
      <c r="H447" s="209" t="s">
        <v>21</v>
      </c>
      <c r="I447" s="211"/>
      <c r="J447" s="207"/>
      <c r="K447" s="207"/>
      <c r="L447" s="212"/>
      <c r="M447" s="213"/>
      <c r="N447" s="214"/>
      <c r="O447" s="214"/>
      <c r="P447" s="214"/>
      <c r="Q447" s="214"/>
      <c r="R447" s="214"/>
      <c r="S447" s="214"/>
      <c r="T447" s="215"/>
      <c r="AT447" s="216" t="s">
        <v>180</v>
      </c>
      <c r="AU447" s="216" t="s">
        <v>82</v>
      </c>
      <c r="AV447" s="13" t="s">
        <v>80</v>
      </c>
      <c r="AW447" s="13" t="s">
        <v>34</v>
      </c>
      <c r="AX447" s="13" t="s">
        <v>73</v>
      </c>
      <c r="AY447" s="216" t="s">
        <v>171</v>
      </c>
    </row>
    <row r="448" spans="2:51" s="14" customFormat="1" ht="11.25">
      <c r="B448" s="217"/>
      <c r="C448" s="218"/>
      <c r="D448" s="208" t="s">
        <v>180</v>
      </c>
      <c r="E448" s="219" t="s">
        <v>21</v>
      </c>
      <c r="F448" s="220" t="s">
        <v>1500</v>
      </c>
      <c r="G448" s="218"/>
      <c r="H448" s="221">
        <v>0.3</v>
      </c>
      <c r="I448" s="222"/>
      <c r="J448" s="218"/>
      <c r="K448" s="218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180</v>
      </c>
      <c r="AU448" s="227" t="s">
        <v>82</v>
      </c>
      <c r="AV448" s="14" t="s">
        <v>82</v>
      </c>
      <c r="AW448" s="14" t="s">
        <v>34</v>
      </c>
      <c r="AX448" s="14" t="s">
        <v>73</v>
      </c>
      <c r="AY448" s="227" t="s">
        <v>171</v>
      </c>
    </row>
    <row r="449" spans="2:51" s="15" customFormat="1" ht="11.25">
      <c r="B449" s="228"/>
      <c r="C449" s="229"/>
      <c r="D449" s="208" t="s">
        <v>180</v>
      </c>
      <c r="E449" s="230" t="s">
        <v>21</v>
      </c>
      <c r="F449" s="231" t="s">
        <v>182</v>
      </c>
      <c r="G449" s="229"/>
      <c r="H449" s="232">
        <v>0.9</v>
      </c>
      <c r="I449" s="233"/>
      <c r="J449" s="229"/>
      <c r="K449" s="229"/>
      <c r="L449" s="234"/>
      <c r="M449" s="235"/>
      <c r="N449" s="236"/>
      <c r="O449" s="236"/>
      <c r="P449" s="236"/>
      <c r="Q449" s="236"/>
      <c r="R449" s="236"/>
      <c r="S449" s="236"/>
      <c r="T449" s="237"/>
      <c r="AT449" s="238" t="s">
        <v>180</v>
      </c>
      <c r="AU449" s="238" t="s">
        <v>82</v>
      </c>
      <c r="AV449" s="15" t="s">
        <v>178</v>
      </c>
      <c r="AW449" s="15" t="s">
        <v>34</v>
      </c>
      <c r="AX449" s="15" t="s">
        <v>80</v>
      </c>
      <c r="AY449" s="238" t="s">
        <v>171</v>
      </c>
    </row>
    <row r="450" spans="1:65" s="2" customFormat="1" ht="21.75" customHeight="1">
      <c r="A450" s="35"/>
      <c r="B450" s="36"/>
      <c r="C450" s="193" t="s">
        <v>525</v>
      </c>
      <c r="D450" s="193" t="s">
        <v>173</v>
      </c>
      <c r="E450" s="194" t="s">
        <v>1503</v>
      </c>
      <c r="F450" s="195" t="s">
        <v>1504</v>
      </c>
      <c r="G450" s="196" t="s">
        <v>262</v>
      </c>
      <c r="H450" s="197">
        <v>0.18</v>
      </c>
      <c r="I450" s="198"/>
      <c r="J450" s="199">
        <f>ROUND(I450*H450,2)</f>
        <v>0</v>
      </c>
      <c r="K450" s="195" t="s">
        <v>177</v>
      </c>
      <c r="L450" s="40"/>
      <c r="M450" s="200" t="s">
        <v>21</v>
      </c>
      <c r="N450" s="201" t="s">
        <v>44</v>
      </c>
      <c r="O450" s="65"/>
      <c r="P450" s="202">
        <f>O450*H450</f>
        <v>0</v>
      </c>
      <c r="Q450" s="202">
        <v>0.00122</v>
      </c>
      <c r="R450" s="202">
        <f>Q450*H450</f>
        <v>0.00021959999999999997</v>
      </c>
      <c r="S450" s="202">
        <v>0.045</v>
      </c>
      <c r="T450" s="203">
        <f>S450*H450</f>
        <v>0.0081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04" t="s">
        <v>178</v>
      </c>
      <c r="AT450" s="204" t="s">
        <v>173</v>
      </c>
      <c r="AU450" s="204" t="s">
        <v>82</v>
      </c>
      <c r="AY450" s="18" t="s">
        <v>171</v>
      </c>
      <c r="BE450" s="205">
        <f>IF(N450="základní",J450,0)</f>
        <v>0</v>
      </c>
      <c r="BF450" s="205">
        <f>IF(N450="snížená",J450,0)</f>
        <v>0</v>
      </c>
      <c r="BG450" s="205">
        <f>IF(N450="zákl. přenesená",J450,0)</f>
        <v>0</v>
      </c>
      <c r="BH450" s="205">
        <f>IF(N450="sníž. přenesená",J450,0)</f>
        <v>0</v>
      </c>
      <c r="BI450" s="205">
        <f>IF(N450="nulová",J450,0)</f>
        <v>0</v>
      </c>
      <c r="BJ450" s="18" t="s">
        <v>80</v>
      </c>
      <c r="BK450" s="205">
        <f>ROUND(I450*H450,2)</f>
        <v>0</v>
      </c>
      <c r="BL450" s="18" t="s">
        <v>178</v>
      </c>
      <c r="BM450" s="204" t="s">
        <v>1505</v>
      </c>
    </row>
    <row r="451" spans="2:51" s="13" customFormat="1" ht="11.25">
      <c r="B451" s="206"/>
      <c r="C451" s="207"/>
      <c r="D451" s="208" t="s">
        <v>180</v>
      </c>
      <c r="E451" s="209" t="s">
        <v>21</v>
      </c>
      <c r="F451" s="210" t="s">
        <v>1249</v>
      </c>
      <c r="G451" s="207"/>
      <c r="H451" s="209" t="s">
        <v>21</v>
      </c>
      <c r="I451" s="211"/>
      <c r="J451" s="207"/>
      <c r="K451" s="207"/>
      <c r="L451" s="212"/>
      <c r="M451" s="213"/>
      <c r="N451" s="214"/>
      <c r="O451" s="214"/>
      <c r="P451" s="214"/>
      <c r="Q451" s="214"/>
      <c r="R451" s="214"/>
      <c r="S451" s="214"/>
      <c r="T451" s="215"/>
      <c r="AT451" s="216" t="s">
        <v>180</v>
      </c>
      <c r="AU451" s="216" t="s">
        <v>82</v>
      </c>
      <c r="AV451" s="13" t="s">
        <v>80</v>
      </c>
      <c r="AW451" s="13" t="s">
        <v>34</v>
      </c>
      <c r="AX451" s="13" t="s">
        <v>73</v>
      </c>
      <c r="AY451" s="216" t="s">
        <v>171</v>
      </c>
    </row>
    <row r="452" spans="2:51" s="13" customFormat="1" ht="11.25">
      <c r="B452" s="206"/>
      <c r="C452" s="207"/>
      <c r="D452" s="208" t="s">
        <v>180</v>
      </c>
      <c r="E452" s="209" t="s">
        <v>21</v>
      </c>
      <c r="F452" s="210" t="s">
        <v>1502</v>
      </c>
      <c r="G452" s="207"/>
      <c r="H452" s="209" t="s">
        <v>21</v>
      </c>
      <c r="I452" s="211"/>
      <c r="J452" s="207"/>
      <c r="K452" s="207"/>
      <c r="L452" s="212"/>
      <c r="M452" s="213"/>
      <c r="N452" s="214"/>
      <c r="O452" s="214"/>
      <c r="P452" s="214"/>
      <c r="Q452" s="214"/>
      <c r="R452" s="214"/>
      <c r="S452" s="214"/>
      <c r="T452" s="215"/>
      <c r="AT452" s="216" t="s">
        <v>180</v>
      </c>
      <c r="AU452" s="216" t="s">
        <v>82</v>
      </c>
      <c r="AV452" s="13" t="s">
        <v>80</v>
      </c>
      <c r="AW452" s="13" t="s">
        <v>34</v>
      </c>
      <c r="AX452" s="13" t="s">
        <v>73</v>
      </c>
      <c r="AY452" s="216" t="s">
        <v>171</v>
      </c>
    </row>
    <row r="453" spans="2:51" s="14" customFormat="1" ht="11.25">
      <c r="B453" s="217"/>
      <c r="C453" s="218"/>
      <c r="D453" s="208" t="s">
        <v>180</v>
      </c>
      <c r="E453" s="219" t="s">
        <v>21</v>
      </c>
      <c r="F453" s="220" t="s">
        <v>1506</v>
      </c>
      <c r="G453" s="218"/>
      <c r="H453" s="221">
        <v>0.18</v>
      </c>
      <c r="I453" s="222"/>
      <c r="J453" s="218"/>
      <c r="K453" s="218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180</v>
      </c>
      <c r="AU453" s="227" t="s">
        <v>82</v>
      </c>
      <c r="AV453" s="14" t="s">
        <v>82</v>
      </c>
      <c r="AW453" s="14" t="s">
        <v>34</v>
      </c>
      <c r="AX453" s="14" t="s">
        <v>73</v>
      </c>
      <c r="AY453" s="227" t="s">
        <v>171</v>
      </c>
    </row>
    <row r="454" spans="2:51" s="15" customFormat="1" ht="11.25">
      <c r="B454" s="228"/>
      <c r="C454" s="229"/>
      <c r="D454" s="208" t="s">
        <v>180</v>
      </c>
      <c r="E454" s="230" t="s">
        <v>21</v>
      </c>
      <c r="F454" s="231" t="s">
        <v>182</v>
      </c>
      <c r="G454" s="229"/>
      <c r="H454" s="232">
        <v>0.18</v>
      </c>
      <c r="I454" s="233"/>
      <c r="J454" s="229"/>
      <c r="K454" s="229"/>
      <c r="L454" s="234"/>
      <c r="M454" s="235"/>
      <c r="N454" s="236"/>
      <c r="O454" s="236"/>
      <c r="P454" s="236"/>
      <c r="Q454" s="236"/>
      <c r="R454" s="236"/>
      <c r="S454" s="236"/>
      <c r="T454" s="237"/>
      <c r="AT454" s="238" t="s">
        <v>180</v>
      </c>
      <c r="AU454" s="238" t="s">
        <v>82</v>
      </c>
      <c r="AV454" s="15" t="s">
        <v>178</v>
      </c>
      <c r="AW454" s="15" t="s">
        <v>34</v>
      </c>
      <c r="AX454" s="15" t="s">
        <v>80</v>
      </c>
      <c r="AY454" s="238" t="s">
        <v>171</v>
      </c>
    </row>
    <row r="455" spans="1:65" s="2" customFormat="1" ht="21.75" customHeight="1">
      <c r="A455" s="35"/>
      <c r="B455" s="36"/>
      <c r="C455" s="193" t="s">
        <v>531</v>
      </c>
      <c r="D455" s="193" t="s">
        <v>173</v>
      </c>
      <c r="E455" s="194" t="s">
        <v>1507</v>
      </c>
      <c r="F455" s="195" t="s">
        <v>1508</v>
      </c>
      <c r="G455" s="196" t="s">
        <v>262</v>
      </c>
      <c r="H455" s="197">
        <v>0.36</v>
      </c>
      <c r="I455" s="198"/>
      <c r="J455" s="199">
        <f>ROUND(I455*H455,2)</f>
        <v>0</v>
      </c>
      <c r="K455" s="195" t="s">
        <v>177</v>
      </c>
      <c r="L455" s="40"/>
      <c r="M455" s="200" t="s">
        <v>21</v>
      </c>
      <c r="N455" s="201" t="s">
        <v>44</v>
      </c>
      <c r="O455" s="65"/>
      <c r="P455" s="202">
        <f>O455*H455</f>
        <v>0</v>
      </c>
      <c r="Q455" s="202">
        <v>0.0015</v>
      </c>
      <c r="R455" s="202">
        <f>Q455*H455</f>
        <v>0.00054</v>
      </c>
      <c r="S455" s="202">
        <v>0.07</v>
      </c>
      <c r="T455" s="203">
        <f>S455*H455</f>
        <v>0.0252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204" t="s">
        <v>178</v>
      </c>
      <c r="AT455" s="204" t="s">
        <v>173</v>
      </c>
      <c r="AU455" s="204" t="s">
        <v>82</v>
      </c>
      <c r="AY455" s="18" t="s">
        <v>171</v>
      </c>
      <c r="BE455" s="205">
        <f>IF(N455="základní",J455,0)</f>
        <v>0</v>
      </c>
      <c r="BF455" s="205">
        <f>IF(N455="snížená",J455,0)</f>
        <v>0</v>
      </c>
      <c r="BG455" s="205">
        <f>IF(N455="zákl. přenesená",J455,0)</f>
        <v>0</v>
      </c>
      <c r="BH455" s="205">
        <f>IF(N455="sníž. přenesená",J455,0)</f>
        <v>0</v>
      </c>
      <c r="BI455" s="205">
        <f>IF(N455="nulová",J455,0)</f>
        <v>0</v>
      </c>
      <c r="BJ455" s="18" t="s">
        <v>80</v>
      </c>
      <c r="BK455" s="205">
        <f>ROUND(I455*H455,2)</f>
        <v>0</v>
      </c>
      <c r="BL455" s="18" t="s">
        <v>178</v>
      </c>
      <c r="BM455" s="204" t="s">
        <v>1509</v>
      </c>
    </row>
    <row r="456" spans="2:51" s="13" customFormat="1" ht="11.25">
      <c r="B456" s="206"/>
      <c r="C456" s="207"/>
      <c r="D456" s="208" t="s">
        <v>180</v>
      </c>
      <c r="E456" s="209" t="s">
        <v>21</v>
      </c>
      <c r="F456" s="210" t="s">
        <v>1249</v>
      </c>
      <c r="G456" s="207"/>
      <c r="H456" s="209" t="s">
        <v>21</v>
      </c>
      <c r="I456" s="211"/>
      <c r="J456" s="207"/>
      <c r="K456" s="207"/>
      <c r="L456" s="212"/>
      <c r="M456" s="213"/>
      <c r="N456" s="214"/>
      <c r="O456" s="214"/>
      <c r="P456" s="214"/>
      <c r="Q456" s="214"/>
      <c r="R456" s="214"/>
      <c r="S456" s="214"/>
      <c r="T456" s="215"/>
      <c r="AT456" s="216" t="s">
        <v>180</v>
      </c>
      <c r="AU456" s="216" t="s">
        <v>82</v>
      </c>
      <c r="AV456" s="13" t="s">
        <v>80</v>
      </c>
      <c r="AW456" s="13" t="s">
        <v>34</v>
      </c>
      <c r="AX456" s="13" t="s">
        <v>73</v>
      </c>
      <c r="AY456" s="216" t="s">
        <v>171</v>
      </c>
    </row>
    <row r="457" spans="2:51" s="13" customFormat="1" ht="11.25">
      <c r="B457" s="206"/>
      <c r="C457" s="207"/>
      <c r="D457" s="208" t="s">
        <v>180</v>
      </c>
      <c r="E457" s="209" t="s">
        <v>21</v>
      </c>
      <c r="F457" s="210" t="s">
        <v>1510</v>
      </c>
      <c r="G457" s="207"/>
      <c r="H457" s="209" t="s">
        <v>21</v>
      </c>
      <c r="I457" s="211"/>
      <c r="J457" s="207"/>
      <c r="K457" s="207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180</v>
      </c>
      <c r="AU457" s="216" t="s">
        <v>82</v>
      </c>
      <c r="AV457" s="13" t="s">
        <v>80</v>
      </c>
      <c r="AW457" s="13" t="s">
        <v>34</v>
      </c>
      <c r="AX457" s="13" t="s">
        <v>73</v>
      </c>
      <c r="AY457" s="216" t="s">
        <v>171</v>
      </c>
    </row>
    <row r="458" spans="2:51" s="14" customFormat="1" ht="11.25">
      <c r="B458" s="217"/>
      <c r="C458" s="218"/>
      <c r="D458" s="208" t="s">
        <v>180</v>
      </c>
      <c r="E458" s="219" t="s">
        <v>21</v>
      </c>
      <c r="F458" s="220" t="s">
        <v>1511</v>
      </c>
      <c r="G458" s="218"/>
      <c r="H458" s="221">
        <v>0.36</v>
      </c>
      <c r="I458" s="222"/>
      <c r="J458" s="218"/>
      <c r="K458" s="218"/>
      <c r="L458" s="223"/>
      <c r="M458" s="224"/>
      <c r="N458" s="225"/>
      <c r="O458" s="225"/>
      <c r="P458" s="225"/>
      <c r="Q458" s="225"/>
      <c r="R458" s="225"/>
      <c r="S458" s="225"/>
      <c r="T458" s="226"/>
      <c r="AT458" s="227" t="s">
        <v>180</v>
      </c>
      <c r="AU458" s="227" t="s">
        <v>82</v>
      </c>
      <c r="AV458" s="14" t="s">
        <v>82</v>
      </c>
      <c r="AW458" s="14" t="s">
        <v>34</v>
      </c>
      <c r="AX458" s="14" t="s">
        <v>73</v>
      </c>
      <c r="AY458" s="227" t="s">
        <v>171</v>
      </c>
    </row>
    <row r="459" spans="2:51" s="15" customFormat="1" ht="11.25">
      <c r="B459" s="228"/>
      <c r="C459" s="229"/>
      <c r="D459" s="208" t="s">
        <v>180</v>
      </c>
      <c r="E459" s="230" t="s">
        <v>21</v>
      </c>
      <c r="F459" s="231" t="s">
        <v>182</v>
      </c>
      <c r="G459" s="229"/>
      <c r="H459" s="232">
        <v>0.36</v>
      </c>
      <c r="I459" s="233"/>
      <c r="J459" s="229"/>
      <c r="K459" s="229"/>
      <c r="L459" s="234"/>
      <c r="M459" s="235"/>
      <c r="N459" s="236"/>
      <c r="O459" s="236"/>
      <c r="P459" s="236"/>
      <c r="Q459" s="236"/>
      <c r="R459" s="236"/>
      <c r="S459" s="236"/>
      <c r="T459" s="237"/>
      <c r="AT459" s="238" t="s">
        <v>180</v>
      </c>
      <c r="AU459" s="238" t="s">
        <v>82</v>
      </c>
      <c r="AV459" s="15" t="s">
        <v>178</v>
      </c>
      <c r="AW459" s="15" t="s">
        <v>34</v>
      </c>
      <c r="AX459" s="15" t="s">
        <v>80</v>
      </c>
      <c r="AY459" s="238" t="s">
        <v>171</v>
      </c>
    </row>
    <row r="460" spans="1:65" s="2" customFormat="1" ht="21.75" customHeight="1">
      <c r="A460" s="35"/>
      <c r="B460" s="36"/>
      <c r="C460" s="193" t="s">
        <v>535</v>
      </c>
      <c r="D460" s="193" t="s">
        <v>173</v>
      </c>
      <c r="E460" s="194" t="s">
        <v>1512</v>
      </c>
      <c r="F460" s="195" t="s">
        <v>1513</v>
      </c>
      <c r="G460" s="196" t="s">
        <v>262</v>
      </c>
      <c r="H460" s="197">
        <v>0.36</v>
      </c>
      <c r="I460" s="198"/>
      <c r="J460" s="199">
        <f>ROUND(I460*H460,2)</f>
        <v>0</v>
      </c>
      <c r="K460" s="195" t="s">
        <v>177</v>
      </c>
      <c r="L460" s="40"/>
      <c r="M460" s="200" t="s">
        <v>21</v>
      </c>
      <c r="N460" s="201" t="s">
        <v>44</v>
      </c>
      <c r="O460" s="65"/>
      <c r="P460" s="202">
        <f>O460*H460</f>
        <v>0</v>
      </c>
      <c r="Q460" s="202">
        <v>0.00382</v>
      </c>
      <c r="R460" s="202">
        <f>Q460*H460</f>
        <v>0.0013752</v>
      </c>
      <c r="S460" s="202">
        <v>0.196</v>
      </c>
      <c r="T460" s="203">
        <f>S460*H460</f>
        <v>0.07056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204" t="s">
        <v>178</v>
      </c>
      <c r="AT460" s="204" t="s">
        <v>173</v>
      </c>
      <c r="AU460" s="204" t="s">
        <v>82</v>
      </c>
      <c r="AY460" s="18" t="s">
        <v>171</v>
      </c>
      <c r="BE460" s="205">
        <f>IF(N460="základní",J460,0)</f>
        <v>0</v>
      </c>
      <c r="BF460" s="205">
        <f>IF(N460="snížená",J460,0)</f>
        <v>0</v>
      </c>
      <c r="BG460" s="205">
        <f>IF(N460="zákl. přenesená",J460,0)</f>
        <v>0</v>
      </c>
      <c r="BH460" s="205">
        <f>IF(N460="sníž. přenesená",J460,0)</f>
        <v>0</v>
      </c>
      <c r="BI460" s="205">
        <f>IF(N460="nulová",J460,0)</f>
        <v>0</v>
      </c>
      <c r="BJ460" s="18" t="s">
        <v>80</v>
      </c>
      <c r="BK460" s="205">
        <f>ROUND(I460*H460,2)</f>
        <v>0</v>
      </c>
      <c r="BL460" s="18" t="s">
        <v>178</v>
      </c>
      <c r="BM460" s="204" t="s">
        <v>1514</v>
      </c>
    </row>
    <row r="461" spans="2:51" s="13" customFormat="1" ht="11.25">
      <c r="B461" s="206"/>
      <c r="C461" s="207"/>
      <c r="D461" s="208" t="s">
        <v>180</v>
      </c>
      <c r="E461" s="209" t="s">
        <v>21</v>
      </c>
      <c r="F461" s="210" t="s">
        <v>1249</v>
      </c>
      <c r="G461" s="207"/>
      <c r="H461" s="209" t="s">
        <v>21</v>
      </c>
      <c r="I461" s="211"/>
      <c r="J461" s="207"/>
      <c r="K461" s="207"/>
      <c r="L461" s="212"/>
      <c r="M461" s="213"/>
      <c r="N461" s="214"/>
      <c r="O461" s="214"/>
      <c r="P461" s="214"/>
      <c r="Q461" s="214"/>
      <c r="R461" s="214"/>
      <c r="S461" s="214"/>
      <c r="T461" s="215"/>
      <c r="AT461" s="216" t="s">
        <v>180</v>
      </c>
      <c r="AU461" s="216" t="s">
        <v>82</v>
      </c>
      <c r="AV461" s="13" t="s">
        <v>80</v>
      </c>
      <c r="AW461" s="13" t="s">
        <v>34</v>
      </c>
      <c r="AX461" s="13" t="s">
        <v>73</v>
      </c>
      <c r="AY461" s="216" t="s">
        <v>171</v>
      </c>
    </row>
    <row r="462" spans="2:51" s="13" customFormat="1" ht="11.25">
      <c r="B462" s="206"/>
      <c r="C462" s="207"/>
      <c r="D462" s="208" t="s">
        <v>180</v>
      </c>
      <c r="E462" s="209" t="s">
        <v>21</v>
      </c>
      <c r="F462" s="210" t="s">
        <v>1515</v>
      </c>
      <c r="G462" s="207"/>
      <c r="H462" s="209" t="s">
        <v>21</v>
      </c>
      <c r="I462" s="211"/>
      <c r="J462" s="207"/>
      <c r="K462" s="207"/>
      <c r="L462" s="212"/>
      <c r="M462" s="213"/>
      <c r="N462" s="214"/>
      <c r="O462" s="214"/>
      <c r="P462" s="214"/>
      <c r="Q462" s="214"/>
      <c r="R462" s="214"/>
      <c r="S462" s="214"/>
      <c r="T462" s="215"/>
      <c r="AT462" s="216" t="s">
        <v>180</v>
      </c>
      <c r="AU462" s="216" t="s">
        <v>82</v>
      </c>
      <c r="AV462" s="13" t="s">
        <v>80</v>
      </c>
      <c r="AW462" s="13" t="s">
        <v>34</v>
      </c>
      <c r="AX462" s="13" t="s">
        <v>73</v>
      </c>
      <c r="AY462" s="216" t="s">
        <v>171</v>
      </c>
    </row>
    <row r="463" spans="2:51" s="14" customFormat="1" ht="11.25">
      <c r="B463" s="217"/>
      <c r="C463" s="218"/>
      <c r="D463" s="208" t="s">
        <v>180</v>
      </c>
      <c r="E463" s="219" t="s">
        <v>21</v>
      </c>
      <c r="F463" s="220" t="s">
        <v>1511</v>
      </c>
      <c r="G463" s="218"/>
      <c r="H463" s="221">
        <v>0.36</v>
      </c>
      <c r="I463" s="222"/>
      <c r="J463" s="218"/>
      <c r="K463" s="218"/>
      <c r="L463" s="223"/>
      <c r="M463" s="224"/>
      <c r="N463" s="225"/>
      <c r="O463" s="225"/>
      <c r="P463" s="225"/>
      <c r="Q463" s="225"/>
      <c r="R463" s="225"/>
      <c r="S463" s="225"/>
      <c r="T463" s="226"/>
      <c r="AT463" s="227" t="s">
        <v>180</v>
      </c>
      <c r="AU463" s="227" t="s">
        <v>82</v>
      </c>
      <c r="AV463" s="14" t="s">
        <v>82</v>
      </c>
      <c r="AW463" s="14" t="s">
        <v>34</v>
      </c>
      <c r="AX463" s="14" t="s">
        <v>73</v>
      </c>
      <c r="AY463" s="227" t="s">
        <v>171</v>
      </c>
    </row>
    <row r="464" spans="2:51" s="15" customFormat="1" ht="11.25">
      <c r="B464" s="228"/>
      <c r="C464" s="229"/>
      <c r="D464" s="208" t="s">
        <v>180</v>
      </c>
      <c r="E464" s="230" t="s">
        <v>21</v>
      </c>
      <c r="F464" s="231" t="s">
        <v>182</v>
      </c>
      <c r="G464" s="229"/>
      <c r="H464" s="232">
        <v>0.36</v>
      </c>
      <c r="I464" s="233"/>
      <c r="J464" s="229"/>
      <c r="K464" s="229"/>
      <c r="L464" s="234"/>
      <c r="M464" s="235"/>
      <c r="N464" s="236"/>
      <c r="O464" s="236"/>
      <c r="P464" s="236"/>
      <c r="Q464" s="236"/>
      <c r="R464" s="236"/>
      <c r="S464" s="236"/>
      <c r="T464" s="237"/>
      <c r="AT464" s="238" t="s">
        <v>180</v>
      </c>
      <c r="AU464" s="238" t="s">
        <v>82</v>
      </c>
      <c r="AV464" s="15" t="s">
        <v>178</v>
      </c>
      <c r="AW464" s="15" t="s">
        <v>34</v>
      </c>
      <c r="AX464" s="15" t="s">
        <v>80</v>
      </c>
      <c r="AY464" s="238" t="s">
        <v>171</v>
      </c>
    </row>
    <row r="465" spans="1:65" s="2" customFormat="1" ht="21.75" customHeight="1">
      <c r="A465" s="35"/>
      <c r="B465" s="36"/>
      <c r="C465" s="193" t="s">
        <v>539</v>
      </c>
      <c r="D465" s="193" t="s">
        <v>173</v>
      </c>
      <c r="E465" s="194" t="s">
        <v>1516</v>
      </c>
      <c r="F465" s="195" t="s">
        <v>1517</v>
      </c>
      <c r="G465" s="196" t="s">
        <v>262</v>
      </c>
      <c r="H465" s="197">
        <v>17.21</v>
      </c>
      <c r="I465" s="198"/>
      <c r="J465" s="199">
        <f>ROUND(I465*H465,2)</f>
        <v>0</v>
      </c>
      <c r="K465" s="195" t="s">
        <v>177</v>
      </c>
      <c r="L465" s="40"/>
      <c r="M465" s="200" t="s">
        <v>21</v>
      </c>
      <c r="N465" s="201" t="s">
        <v>44</v>
      </c>
      <c r="O465" s="65"/>
      <c r="P465" s="202">
        <f>O465*H465</f>
        <v>0</v>
      </c>
      <c r="Q465" s="202">
        <v>8E-05</v>
      </c>
      <c r="R465" s="202">
        <f>Q465*H465</f>
        <v>0.0013768</v>
      </c>
      <c r="S465" s="202">
        <v>0</v>
      </c>
      <c r="T465" s="203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204" t="s">
        <v>178</v>
      </c>
      <c r="AT465" s="204" t="s">
        <v>173</v>
      </c>
      <c r="AU465" s="204" t="s">
        <v>82</v>
      </c>
      <c r="AY465" s="18" t="s">
        <v>171</v>
      </c>
      <c r="BE465" s="205">
        <f>IF(N465="základní",J465,0)</f>
        <v>0</v>
      </c>
      <c r="BF465" s="205">
        <f>IF(N465="snížená",J465,0)</f>
        <v>0</v>
      </c>
      <c r="BG465" s="205">
        <f>IF(N465="zákl. přenesená",J465,0)</f>
        <v>0</v>
      </c>
      <c r="BH465" s="205">
        <f>IF(N465="sníž. přenesená",J465,0)</f>
        <v>0</v>
      </c>
      <c r="BI465" s="205">
        <f>IF(N465="nulová",J465,0)</f>
        <v>0</v>
      </c>
      <c r="BJ465" s="18" t="s">
        <v>80</v>
      </c>
      <c r="BK465" s="205">
        <f>ROUND(I465*H465,2)</f>
        <v>0</v>
      </c>
      <c r="BL465" s="18" t="s">
        <v>178</v>
      </c>
      <c r="BM465" s="204" t="s">
        <v>1518</v>
      </c>
    </row>
    <row r="466" spans="2:51" s="13" customFormat="1" ht="11.25">
      <c r="B466" s="206"/>
      <c r="C466" s="207"/>
      <c r="D466" s="208" t="s">
        <v>180</v>
      </c>
      <c r="E466" s="209" t="s">
        <v>21</v>
      </c>
      <c r="F466" s="210" t="s">
        <v>218</v>
      </c>
      <c r="G466" s="207"/>
      <c r="H466" s="209" t="s">
        <v>21</v>
      </c>
      <c r="I466" s="211"/>
      <c r="J466" s="207"/>
      <c r="K466" s="207"/>
      <c r="L466" s="212"/>
      <c r="M466" s="213"/>
      <c r="N466" s="214"/>
      <c r="O466" s="214"/>
      <c r="P466" s="214"/>
      <c r="Q466" s="214"/>
      <c r="R466" s="214"/>
      <c r="S466" s="214"/>
      <c r="T466" s="215"/>
      <c r="AT466" s="216" t="s">
        <v>180</v>
      </c>
      <c r="AU466" s="216" t="s">
        <v>82</v>
      </c>
      <c r="AV466" s="13" t="s">
        <v>80</v>
      </c>
      <c r="AW466" s="13" t="s">
        <v>34</v>
      </c>
      <c r="AX466" s="13" t="s">
        <v>73</v>
      </c>
      <c r="AY466" s="216" t="s">
        <v>171</v>
      </c>
    </row>
    <row r="467" spans="2:51" s="14" customFormat="1" ht="11.25">
      <c r="B467" s="217"/>
      <c r="C467" s="218"/>
      <c r="D467" s="208" t="s">
        <v>180</v>
      </c>
      <c r="E467" s="219" t="s">
        <v>21</v>
      </c>
      <c r="F467" s="220" t="s">
        <v>1519</v>
      </c>
      <c r="G467" s="218"/>
      <c r="H467" s="221">
        <v>3.95</v>
      </c>
      <c r="I467" s="222"/>
      <c r="J467" s="218"/>
      <c r="K467" s="218"/>
      <c r="L467" s="223"/>
      <c r="M467" s="224"/>
      <c r="N467" s="225"/>
      <c r="O467" s="225"/>
      <c r="P467" s="225"/>
      <c r="Q467" s="225"/>
      <c r="R467" s="225"/>
      <c r="S467" s="225"/>
      <c r="T467" s="226"/>
      <c r="AT467" s="227" t="s">
        <v>180</v>
      </c>
      <c r="AU467" s="227" t="s">
        <v>82</v>
      </c>
      <c r="AV467" s="14" t="s">
        <v>82</v>
      </c>
      <c r="AW467" s="14" t="s">
        <v>34</v>
      </c>
      <c r="AX467" s="14" t="s">
        <v>73</v>
      </c>
      <c r="AY467" s="227" t="s">
        <v>171</v>
      </c>
    </row>
    <row r="468" spans="2:51" s="14" customFormat="1" ht="11.25">
      <c r="B468" s="217"/>
      <c r="C468" s="218"/>
      <c r="D468" s="208" t="s">
        <v>180</v>
      </c>
      <c r="E468" s="219" t="s">
        <v>21</v>
      </c>
      <c r="F468" s="220" t="s">
        <v>1520</v>
      </c>
      <c r="G468" s="218"/>
      <c r="H468" s="221">
        <v>5.7</v>
      </c>
      <c r="I468" s="222"/>
      <c r="J468" s="218"/>
      <c r="K468" s="218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180</v>
      </c>
      <c r="AU468" s="227" t="s">
        <v>82</v>
      </c>
      <c r="AV468" s="14" t="s">
        <v>82</v>
      </c>
      <c r="AW468" s="14" t="s">
        <v>34</v>
      </c>
      <c r="AX468" s="14" t="s">
        <v>73</v>
      </c>
      <c r="AY468" s="227" t="s">
        <v>171</v>
      </c>
    </row>
    <row r="469" spans="2:51" s="14" customFormat="1" ht="11.25">
      <c r="B469" s="217"/>
      <c r="C469" s="218"/>
      <c r="D469" s="208" t="s">
        <v>180</v>
      </c>
      <c r="E469" s="219" t="s">
        <v>21</v>
      </c>
      <c r="F469" s="220" t="s">
        <v>1521</v>
      </c>
      <c r="G469" s="218"/>
      <c r="H469" s="221">
        <v>7.56</v>
      </c>
      <c r="I469" s="222"/>
      <c r="J469" s="218"/>
      <c r="K469" s="218"/>
      <c r="L469" s="223"/>
      <c r="M469" s="224"/>
      <c r="N469" s="225"/>
      <c r="O469" s="225"/>
      <c r="P469" s="225"/>
      <c r="Q469" s="225"/>
      <c r="R469" s="225"/>
      <c r="S469" s="225"/>
      <c r="T469" s="226"/>
      <c r="AT469" s="227" t="s">
        <v>180</v>
      </c>
      <c r="AU469" s="227" t="s">
        <v>82</v>
      </c>
      <c r="AV469" s="14" t="s">
        <v>82</v>
      </c>
      <c r="AW469" s="14" t="s">
        <v>34</v>
      </c>
      <c r="AX469" s="14" t="s">
        <v>73</v>
      </c>
      <c r="AY469" s="227" t="s">
        <v>171</v>
      </c>
    </row>
    <row r="470" spans="2:51" s="15" customFormat="1" ht="11.25">
      <c r="B470" s="228"/>
      <c r="C470" s="229"/>
      <c r="D470" s="208" t="s">
        <v>180</v>
      </c>
      <c r="E470" s="230" t="s">
        <v>21</v>
      </c>
      <c r="F470" s="231" t="s">
        <v>182</v>
      </c>
      <c r="G470" s="229"/>
      <c r="H470" s="232">
        <v>17.21</v>
      </c>
      <c r="I470" s="233"/>
      <c r="J470" s="229"/>
      <c r="K470" s="229"/>
      <c r="L470" s="234"/>
      <c r="M470" s="235"/>
      <c r="N470" s="236"/>
      <c r="O470" s="236"/>
      <c r="P470" s="236"/>
      <c r="Q470" s="236"/>
      <c r="R470" s="236"/>
      <c r="S470" s="236"/>
      <c r="T470" s="237"/>
      <c r="AT470" s="238" t="s">
        <v>180</v>
      </c>
      <c r="AU470" s="238" t="s">
        <v>82</v>
      </c>
      <c r="AV470" s="15" t="s">
        <v>178</v>
      </c>
      <c r="AW470" s="15" t="s">
        <v>34</v>
      </c>
      <c r="AX470" s="15" t="s">
        <v>80</v>
      </c>
      <c r="AY470" s="238" t="s">
        <v>171</v>
      </c>
    </row>
    <row r="471" spans="1:65" s="2" customFormat="1" ht="21.75" customHeight="1">
      <c r="A471" s="35"/>
      <c r="B471" s="36"/>
      <c r="C471" s="193" t="s">
        <v>543</v>
      </c>
      <c r="D471" s="193" t="s">
        <v>173</v>
      </c>
      <c r="E471" s="194" t="s">
        <v>1522</v>
      </c>
      <c r="F471" s="195" t="s">
        <v>1523</v>
      </c>
      <c r="G471" s="196" t="s">
        <v>262</v>
      </c>
      <c r="H471" s="197">
        <v>23.4</v>
      </c>
      <c r="I471" s="198"/>
      <c r="J471" s="199">
        <f>ROUND(I471*H471,2)</f>
        <v>0</v>
      </c>
      <c r="K471" s="195" t="s">
        <v>177</v>
      </c>
      <c r="L471" s="40"/>
      <c r="M471" s="200" t="s">
        <v>21</v>
      </c>
      <c r="N471" s="201" t="s">
        <v>44</v>
      </c>
      <c r="O471" s="65"/>
      <c r="P471" s="202">
        <f>O471*H471</f>
        <v>0</v>
      </c>
      <c r="Q471" s="202">
        <v>0.0002</v>
      </c>
      <c r="R471" s="202">
        <f>Q471*H471</f>
        <v>0.00468</v>
      </c>
      <c r="S471" s="202">
        <v>0</v>
      </c>
      <c r="T471" s="203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204" t="s">
        <v>178</v>
      </c>
      <c r="AT471" s="204" t="s">
        <v>173</v>
      </c>
      <c r="AU471" s="204" t="s">
        <v>82</v>
      </c>
      <c r="AY471" s="18" t="s">
        <v>171</v>
      </c>
      <c r="BE471" s="205">
        <f>IF(N471="základní",J471,0)</f>
        <v>0</v>
      </c>
      <c r="BF471" s="205">
        <f>IF(N471="snížená",J471,0)</f>
        <v>0</v>
      </c>
      <c r="BG471" s="205">
        <f>IF(N471="zákl. přenesená",J471,0)</f>
        <v>0</v>
      </c>
      <c r="BH471" s="205">
        <f>IF(N471="sníž. přenesená",J471,0)</f>
        <v>0</v>
      </c>
      <c r="BI471" s="205">
        <f>IF(N471="nulová",J471,0)</f>
        <v>0</v>
      </c>
      <c r="BJ471" s="18" t="s">
        <v>80</v>
      </c>
      <c r="BK471" s="205">
        <f>ROUND(I471*H471,2)</f>
        <v>0</v>
      </c>
      <c r="BL471" s="18" t="s">
        <v>178</v>
      </c>
      <c r="BM471" s="204" t="s">
        <v>1524</v>
      </c>
    </row>
    <row r="472" spans="2:51" s="13" customFormat="1" ht="11.25">
      <c r="B472" s="206"/>
      <c r="C472" s="207"/>
      <c r="D472" s="208" t="s">
        <v>180</v>
      </c>
      <c r="E472" s="209" t="s">
        <v>21</v>
      </c>
      <c r="F472" s="210" t="s">
        <v>218</v>
      </c>
      <c r="G472" s="207"/>
      <c r="H472" s="209" t="s">
        <v>21</v>
      </c>
      <c r="I472" s="211"/>
      <c r="J472" s="207"/>
      <c r="K472" s="207"/>
      <c r="L472" s="212"/>
      <c r="M472" s="213"/>
      <c r="N472" s="214"/>
      <c r="O472" s="214"/>
      <c r="P472" s="214"/>
      <c r="Q472" s="214"/>
      <c r="R472" s="214"/>
      <c r="S472" s="214"/>
      <c r="T472" s="215"/>
      <c r="AT472" s="216" t="s">
        <v>180</v>
      </c>
      <c r="AU472" s="216" t="s">
        <v>82</v>
      </c>
      <c r="AV472" s="13" t="s">
        <v>80</v>
      </c>
      <c r="AW472" s="13" t="s">
        <v>34</v>
      </c>
      <c r="AX472" s="13" t="s">
        <v>73</v>
      </c>
      <c r="AY472" s="216" t="s">
        <v>171</v>
      </c>
    </row>
    <row r="473" spans="2:51" s="14" customFormat="1" ht="11.25">
      <c r="B473" s="217"/>
      <c r="C473" s="218"/>
      <c r="D473" s="208" t="s">
        <v>180</v>
      </c>
      <c r="E473" s="219" t="s">
        <v>21</v>
      </c>
      <c r="F473" s="220" t="s">
        <v>1525</v>
      </c>
      <c r="G473" s="218"/>
      <c r="H473" s="221">
        <v>13.4</v>
      </c>
      <c r="I473" s="222"/>
      <c r="J473" s="218"/>
      <c r="K473" s="218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180</v>
      </c>
      <c r="AU473" s="227" t="s">
        <v>82</v>
      </c>
      <c r="AV473" s="14" t="s">
        <v>82</v>
      </c>
      <c r="AW473" s="14" t="s">
        <v>34</v>
      </c>
      <c r="AX473" s="14" t="s">
        <v>73</v>
      </c>
      <c r="AY473" s="227" t="s">
        <v>171</v>
      </c>
    </row>
    <row r="474" spans="2:51" s="13" customFormat="1" ht="11.25">
      <c r="B474" s="206"/>
      <c r="C474" s="207"/>
      <c r="D474" s="208" t="s">
        <v>180</v>
      </c>
      <c r="E474" s="209" t="s">
        <v>21</v>
      </c>
      <c r="F474" s="210" t="s">
        <v>1323</v>
      </c>
      <c r="G474" s="207"/>
      <c r="H474" s="209" t="s">
        <v>21</v>
      </c>
      <c r="I474" s="211"/>
      <c r="J474" s="207"/>
      <c r="K474" s="207"/>
      <c r="L474" s="212"/>
      <c r="M474" s="213"/>
      <c r="N474" s="214"/>
      <c r="O474" s="214"/>
      <c r="P474" s="214"/>
      <c r="Q474" s="214"/>
      <c r="R474" s="214"/>
      <c r="S474" s="214"/>
      <c r="T474" s="215"/>
      <c r="AT474" s="216" t="s">
        <v>180</v>
      </c>
      <c r="AU474" s="216" t="s">
        <v>82</v>
      </c>
      <c r="AV474" s="13" t="s">
        <v>80</v>
      </c>
      <c r="AW474" s="13" t="s">
        <v>34</v>
      </c>
      <c r="AX474" s="13" t="s">
        <v>73</v>
      </c>
      <c r="AY474" s="216" t="s">
        <v>171</v>
      </c>
    </row>
    <row r="475" spans="2:51" s="14" customFormat="1" ht="11.25">
      <c r="B475" s="217"/>
      <c r="C475" s="218"/>
      <c r="D475" s="208" t="s">
        <v>180</v>
      </c>
      <c r="E475" s="219" t="s">
        <v>21</v>
      </c>
      <c r="F475" s="220" t="s">
        <v>1526</v>
      </c>
      <c r="G475" s="218"/>
      <c r="H475" s="221">
        <v>10</v>
      </c>
      <c r="I475" s="222"/>
      <c r="J475" s="218"/>
      <c r="K475" s="218"/>
      <c r="L475" s="223"/>
      <c r="M475" s="224"/>
      <c r="N475" s="225"/>
      <c r="O475" s="225"/>
      <c r="P475" s="225"/>
      <c r="Q475" s="225"/>
      <c r="R475" s="225"/>
      <c r="S475" s="225"/>
      <c r="T475" s="226"/>
      <c r="AT475" s="227" t="s">
        <v>180</v>
      </c>
      <c r="AU475" s="227" t="s">
        <v>82</v>
      </c>
      <c r="AV475" s="14" t="s">
        <v>82</v>
      </c>
      <c r="AW475" s="14" t="s">
        <v>34</v>
      </c>
      <c r="AX475" s="14" t="s">
        <v>73</v>
      </c>
      <c r="AY475" s="227" t="s">
        <v>171</v>
      </c>
    </row>
    <row r="476" spans="2:51" s="15" customFormat="1" ht="11.25">
      <c r="B476" s="228"/>
      <c r="C476" s="229"/>
      <c r="D476" s="208" t="s">
        <v>180</v>
      </c>
      <c r="E476" s="230" t="s">
        <v>21</v>
      </c>
      <c r="F476" s="231" t="s">
        <v>182</v>
      </c>
      <c r="G476" s="229"/>
      <c r="H476" s="232">
        <v>23.4</v>
      </c>
      <c r="I476" s="233"/>
      <c r="J476" s="229"/>
      <c r="K476" s="229"/>
      <c r="L476" s="234"/>
      <c r="M476" s="235"/>
      <c r="N476" s="236"/>
      <c r="O476" s="236"/>
      <c r="P476" s="236"/>
      <c r="Q476" s="236"/>
      <c r="R476" s="236"/>
      <c r="S476" s="236"/>
      <c r="T476" s="237"/>
      <c r="AT476" s="238" t="s">
        <v>180</v>
      </c>
      <c r="AU476" s="238" t="s">
        <v>82</v>
      </c>
      <c r="AV476" s="15" t="s">
        <v>178</v>
      </c>
      <c r="AW476" s="15" t="s">
        <v>34</v>
      </c>
      <c r="AX476" s="15" t="s">
        <v>80</v>
      </c>
      <c r="AY476" s="238" t="s">
        <v>171</v>
      </c>
    </row>
    <row r="477" spans="1:65" s="2" customFormat="1" ht="21.75" customHeight="1">
      <c r="A477" s="35"/>
      <c r="B477" s="36"/>
      <c r="C477" s="193" t="s">
        <v>547</v>
      </c>
      <c r="D477" s="193" t="s">
        <v>173</v>
      </c>
      <c r="E477" s="194" t="s">
        <v>1527</v>
      </c>
      <c r="F477" s="195" t="s">
        <v>1528</v>
      </c>
      <c r="G477" s="196" t="s">
        <v>187</v>
      </c>
      <c r="H477" s="197">
        <v>14.641</v>
      </c>
      <c r="I477" s="198"/>
      <c r="J477" s="199">
        <f>ROUND(I477*H477,2)</f>
        <v>0</v>
      </c>
      <c r="K477" s="195" t="s">
        <v>177</v>
      </c>
      <c r="L477" s="40"/>
      <c r="M477" s="200" t="s">
        <v>21</v>
      </c>
      <c r="N477" s="201" t="s">
        <v>44</v>
      </c>
      <c r="O477" s="65"/>
      <c r="P477" s="202">
        <f>O477*H477</f>
        <v>0</v>
      </c>
      <c r="Q477" s="202">
        <v>0</v>
      </c>
      <c r="R477" s="202">
        <f>Q477*H477</f>
        <v>0</v>
      </c>
      <c r="S477" s="202">
        <v>0.068</v>
      </c>
      <c r="T477" s="203">
        <f>S477*H477</f>
        <v>0.995588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204" t="s">
        <v>178</v>
      </c>
      <c r="AT477" s="204" t="s">
        <v>173</v>
      </c>
      <c r="AU477" s="204" t="s">
        <v>82</v>
      </c>
      <c r="AY477" s="18" t="s">
        <v>171</v>
      </c>
      <c r="BE477" s="205">
        <f>IF(N477="základní",J477,0)</f>
        <v>0</v>
      </c>
      <c r="BF477" s="205">
        <f>IF(N477="snížená",J477,0)</f>
        <v>0</v>
      </c>
      <c r="BG477" s="205">
        <f>IF(N477="zákl. přenesená",J477,0)</f>
        <v>0</v>
      </c>
      <c r="BH477" s="205">
        <f>IF(N477="sníž. přenesená",J477,0)</f>
        <v>0</v>
      </c>
      <c r="BI477" s="205">
        <f>IF(N477="nulová",J477,0)</f>
        <v>0</v>
      </c>
      <c r="BJ477" s="18" t="s">
        <v>80</v>
      </c>
      <c r="BK477" s="205">
        <f>ROUND(I477*H477,2)</f>
        <v>0</v>
      </c>
      <c r="BL477" s="18" t="s">
        <v>178</v>
      </c>
      <c r="BM477" s="204" t="s">
        <v>1529</v>
      </c>
    </row>
    <row r="478" spans="2:51" s="13" customFormat="1" ht="11.25">
      <c r="B478" s="206"/>
      <c r="C478" s="207"/>
      <c r="D478" s="208" t="s">
        <v>180</v>
      </c>
      <c r="E478" s="209" t="s">
        <v>21</v>
      </c>
      <c r="F478" s="210" t="s">
        <v>1249</v>
      </c>
      <c r="G478" s="207"/>
      <c r="H478" s="209" t="s">
        <v>21</v>
      </c>
      <c r="I478" s="211"/>
      <c r="J478" s="207"/>
      <c r="K478" s="207"/>
      <c r="L478" s="212"/>
      <c r="M478" s="213"/>
      <c r="N478" s="214"/>
      <c r="O478" s="214"/>
      <c r="P478" s="214"/>
      <c r="Q478" s="214"/>
      <c r="R478" s="214"/>
      <c r="S478" s="214"/>
      <c r="T478" s="215"/>
      <c r="AT478" s="216" t="s">
        <v>180</v>
      </c>
      <c r="AU478" s="216" t="s">
        <v>82</v>
      </c>
      <c r="AV478" s="13" t="s">
        <v>80</v>
      </c>
      <c r="AW478" s="13" t="s">
        <v>34</v>
      </c>
      <c r="AX478" s="13" t="s">
        <v>73</v>
      </c>
      <c r="AY478" s="216" t="s">
        <v>171</v>
      </c>
    </row>
    <row r="479" spans="2:51" s="14" customFormat="1" ht="11.25">
      <c r="B479" s="217"/>
      <c r="C479" s="218"/>
      <c r="D479" s="208" t="s">
        <v>180</v>
      </c>
      <c r="E479" s="219" t="s">
        <v>21</v>
      </c>
      <c r="F479" s="220" t="s">
        <v>1296</v>
      </c>
      <c r="G479" s="218"/>
      <c r="H479" s="221">
        <v>6.85</v>
      </c>
      <c r="I479" s="222"/>
      <c r="J479" s="218"/>
      <c r="K479" s="218"/>
      <c r="L479" s="223"/>
      <c r="M479" s="224"/>
      <c r="N479" s="225"/>
      <c r="O479" s="225"/>
      <c r="P479" s="225"/>
      <c r="Q479" s="225"/>
      <c r="R479" s="225"/>
      <c r="S479" s="225"/>
      <c r="T479" s="226"/>
      <c r="AT479" s="227" t="s">
        <v>180</v>
      </c>
      <c r="AU479" s="227" t="s">
        <v>82</v>
      </c>
      <c r="AV479" s="14" t="s">
        <v>82</v>
      </c>
      <c r="AW479" s="14" t="s">
        <v>34</v>
      </c>
      <c r="AX479" s="14" t="s">
        <v>73</v>
      </c>
      <c r="AY479" s="227" t="s">
        <v>171</v>
      </c>
    </row>
    <row r="480" spans="2:51" s="14" customFormat="1" ht="11.25">
      <c r="B480" s="217"/>
      <c r="C480" s="218"/>
      <c r="D480" s="208" t="s">
        <v>180</v>
      </c>
      <c r="E480" s="219" t="s">
        <v>21</v>
      </c>
      <c r="F480" s="220" t="s">
        <v>1297</v>
      </c>
      <c r="G480" s="218"/>
      <c r="H480" s="221">
        <v>6.8</v>
      </c>
      <c r="I480" s="222"/>
      <c r="J480" s="218"/>
      <c r="K480" s="218"/>
      <c r="L480" s="223"/>
      <c r="M480" s="224"/>
      <c r="N480" s="225"/>
      <c r="O480" s="225"/>
      <c r="P480" s="225"/>
      <c r="Q480" s="225"/>
      <c r="R480" s="225"/>
      <c r="S480" s="225"/>
      <c r="T480" s="226"/>
      <c r="AT480" s="227" t="s">
        <v>180</v>
      </c>
      <c r="AU480" s="227" t="s">
        <v>82</v>
      </c>
      <c r="AV480" s="14" t="s">
        <v>82</v>
      </c>
      <c r="AW480" s="14" t="s">
        <v>34</v>
      </c>
      <c r="AX480" s="14" t="s">
        <v>73</v>
      </c>
      <c r="AY480" s="227" t="s">
        <v>171</v>
      </c>
    </row>
    <row r="481" spans="2:51" s="13" customFormat="1" ht="11.25">
      <c r="B481" s="206"/>
      <c r="C481" s="207"/>
      <c r="D481" s="208" t="s">
        <v>180</v>
      </c>
      <c r="E481" s="209" t="s">
        <v>21</v>
      </c>
      <c r="F481" s="210" t="s">
        <v>218</v>
      </c>
      <c r="G481" s="207"/>
      <c r="H481" s="209" t="s">
        <v>21</v>
      </c>
      <c r="I481" s="211"/>
      <c r="J481" s="207"/>
      <c r="K481" s="207"/>
      <c r="L481" s="212"/>
      <c r="M481" s="213"/>
      <c r="N481" s="214"/>
      <c r="O481" s="214"/>
      <c r="P481" s="214"/>
      <c r="Q481" s="214"/>
      <c r="R481" s="214"/>
      <c r="S481" s="214"/>
      <c r="T481" s="215"/>
      <c r="AT481" s="216" t="s">
        <v>180</v>
      </c>
      <c r="AU481" s="216" t="s">
        <v>82</v>
      </c>
      <c r="AV481" s="13" t="s">
        <v>80</v>
      </c>
      <c r="AW481" s="13" t="s">
        <v>34</v>
      </c>
      <c r="AX481" s="13" t="s">
        <v>73</v>
      </c>
      <c r="AY481" s="216" t="s">
        <v>171</v>
      </c>
    </row>
    <row r="482" spans="2:51" s="14" customFormat="1" ht="11.25">
      <c r="B482" s="217"/>
      <c r="C482" s="218"/>
      <c r="D482" s="208" t="s">
        <v>180</v>
      </c>
      <c r="E482" s="219" t="s">
        <v>21</v>
      </c>
      <c r="F482" s="220" t="s">
        <v>1298</v>
      </c>
      <c r="G482" s="218"/>
      <c r="H482" s="221">
        <v>4.59</v>
      </c>
      <c r="I482" s="222"/>
      <c r="J482" s="218"/>
      <c r="K482" s="218"/>
      <c r="L482" s="223"/>
      <c r="M482" s="224"/>
      <c r="N482" s="225"/>
      <c r="O482" s="225"/>
      <c r="P482" s="225"/>
      <c r="Q482" s="225"/>
      <c r="R482" s="225"/>
      <c r="S482" s="225"/>
      <c r="T482" s="226"/>
      <c r="AT482" s="227" t="s">
        <v>180</v>
      </c>
      <c r="AU482" s="227" t="s">
        <v>82</v>
      </c>
      <c r="AV482" s="14" t="s">
        <v>82</v>
      </c>
      <c r="AW482" s="14" t="s">
        <v>34</v>
      </c>
      <c r="AX482" s="14" t="s">
        <v>73</v>
      </c>
      <c r="AY482" s="227" t="s">
        <v>171</v>
      </c>
    </row>
    <row r="483" spans="2:51" s="14" customFormat="1" ht="11.25">
      <c r="B483" s="217"/>
      <c r="C483" s="218"/>
      <c r="D483" s="208" t="s">
        <v>180</v>
      </c>
      <c r="E483" s="219" t="s">
        <v>21</v>
      </c>
      <c r="F483" s="220" t="s">
        <v>1299</v>
      </c>
      <c r="G483" s="218"/>
      <c r="H483" s="221">
        <v>3.64</v>
      </c>
      <c r="I483" s="222"/>
      <c r="J483" s="218"/>
      <c r="K483" s="218"/>
      <c r="L483" s="223"/>
      <c r="M483" s="224"/>
      <c r="N483" s="225"/>
      <c r="O483" s="225"/>
      <c r="P483" s="225"/>
      <c r="Q483" s="225"/>
      <c r="R483" s="225"/>
      <c r="S483" s="225"/>
      <c r="T483" s="226"/>
      <c r="AT483" s="227" t="s">
        <v>180</v>
      </c>
      <c r="AU483" s="227" t="s">
        <v>82</v>
      </c>
      <c r="AV483" s="14" t="s">
        <v>82</v>
      </c>
      <c r="AW483" s="14" t="s">
        <v>34</v>
      </c>
      <c r="AX483" s="14" t="s">
        <v>73</v>
      </c>
      <c r="AY483" s="227" t="s">
        <v>171</v>
      </c>
    </row>
    <row r="484" spans="2:51" s="14" customFormat="1" ht="11.25">
      <c r="B484" s="217"/>
      <c r="C484" s="218"/>
      <c r="D484" s="208" t="s">
        <v>180</v>
      </c>
      <c r="E484" s="219" t="s">
        <v>21</v>
      </c>
      <c r="F484" s="220" t="s">
        <v>1300</v>
      </c>
      <c r="G484" s="218"/>
      <c r="H484" s="221">
        <v>0.461</v>
      </c>
      <c r="I484" s="222"/>
      <c r="J484" s="218"/>
      <c r="K484" s="218"/>
      <c r="L484" s="223"/>
      <c r="M484" s="224"/>
      <c r="N484" s="225"/>
      <c r="O484" s="225"/>
      <c r="P484" s="225"/>
      <c r="Q484" s="225"/>
      <c r="R484" s="225"/>
      <c r="S484" s="225"/>
      <c r="T484" s="226"/>
      <c r="AT484" s="227" t="s">
        <v>180</v>
      </c>
      <c r="AU484" s="227" t="s">
        <v>82</v>
      </c>
      <c r="AV484" s="14" t="s">
        <v>82</v>
      </c>
      <c r="AW484" s="14" t="s">
        <v>34</v>
      </c>
      <c r="AX484" s="14" t="s">
        <v>73</v>
      </c>
      <c r="AY484" s="227" t="s">
        <v>171</v>
      </c>
    </row>
    <row r="485" spans="2:51" s="13" customFormat="1" ht="11.25">
      <c r="B485" s="206"/>
      <c r="C485" s="207"/>
      <c r="D485" s="208" t="s">
        <v>180</v>
      </c>
      <c r="E485" s="209" t="s">
        <v>21</v>
      </c>
      <c r="F485" s="210" t="s">
        <v>1301</v>
      </c>
      <c r="G485" s="207"/>
      <c r="H485" s="209" t="s">
        <v>21</v>
      </c>
      <c r="I485" s="211"/>
      <c r="J485" s="207"/>
      <c r="K485" s="207"/>
      <c r="L485" s="212"/>
      <c r="M485" s="213"/>
      <c r="N485" s="214"/>
      <c r="O485" s="214"/>
      <c r="P485" s="214"/>
      <c r="Q485" s="214"/>
      <c r="R485" s="214"/>
      <c r="S485" s="214"/>
      <c r="T485" s="215"/>
      <c r="AT485" s="216" t="s">
        <v>180</v>
      </c>
      <c r="AU485" s="216" t="s">
        <v>82</v>
      </c>
      <c r="AV485" s="13" t="s">
        <v>80</v>
      </c>
      <c r="AW485" s="13" t="s">
        <v>34</v>
      </c>
      <c r="AX485" s="13" t="s">
        <v>73</v>
      </c>
      <c r="AY485" s="216" t="s">
        <v>171</v>
      </c>
    </row>
    <row r="486" spans="2:51" s="14" customFormat="1" ht="11.25">
      <c r="B486" s="217"/>
      <c r="C486" s="218"/>
      <c r="D486" s="208" t="s">
        <v>180</v>
      </c>
      <c r="E486" s="219" t="s">
        <v>21</v>
      </c>
      <c r="F486" s="220" t="s">
        <v>1302</v>
      </c>
      <c r="G486" s="218"/>
      <c r="H486" s="221">
        <v>-7.7</v>
      </c>
      <c r="I486" s="222"/>
      <c r="J486" s="218"/>
      <c r="K486" s="218"/>
      <c r="L486" s="223"/>
      <c r="M486" s="224"/>
      <c r="N486" s="225"/>
      <c r="O486" s="225"/>
      <c r="P486" s="225"/>
      <c r="Q486" s="225"/>
      <c r="R486" s="225"/>
      <c r="S486" s="225"/>
      <c r="T486" s="226"/>
      <c r="AT486" s="227" t="s">
        <v>180</v>
      </c>
      <c r="AU486" s="227" t="s">
        <v>82</v>
      </c>
      <c r="AV486" s="14" t="s">
        <v>82</v>
      </c>
      <c r="AW486" s="14" t="s">
        <v>34</v>
      </c>
      <c r="AX486" s="14" t="s">
        <v>73</v>
      </c>
      <c r="AY486" s="227" t="s">
        <v>171</v>
      </c>
    </row>
    <row r="487" spans="2:51" s="15" customFormat="1" ht="11.25">
      <c r="B487" s="228"/>
      <c r="C487" s="229"/>
      <c r="D487" s="208" t="s">
        <v>180</v>
      </c>
      <c r="E487" s="230" t="s">
        <v>21</v>
      </c>
      <c r="F487" s="231" t="s">
        <v>182</v>
      </c>
      <c r="G487" s="229"/>
      <c r="H487" s="232">
        <v>14.641</v>
      </c>
      <c r="I487" s="233"/>
      <c r="J487" s="229"/>
      <c r="K487" s="229"/>
      <c r="L487" s="234"/>
      <c r="M487" s="235"/>
      <c r="N487" s="236"/>
      <c r="O487" s="236"/>
      <c r="P487" s="236"/>
      <c r="Q487" s="236"/>
      <c r="R487" s="236"/>
      <c r="S487" s="236"/>
      <c r="T487" s="237"/>
      <c r="AT487" s="238" t="s">
        <v>180</v>
      </c>
      <c r="AU487" s="238" t="s">
        <v>82</v>
      </c>
      <c r="AV487" s="15" t="s">
        <v>178</v>
      </c>
      <c r="AW487" s="15" t="s">
        <v>34</v>
      </c>
      <c r="AX487" s="15" t="s">
        <v>80</v>
      </c>
      <c r="AY487" s="238" t="s">
        <v>171</v>
      </c>
    </row>
    <row r="488" spans="1:65" s="2" customFormat="1" ht="16.5" customHeight="1">
      <c r="A488" s="35"/>
      <c r="B488" s="36"/>
      <c r="C488" s="193" t="s">
        <v>551</v>
      </c>
      <c r="D488" s="193" t="s">
        <v>173</v>
      </c>
      <c r="E488" s="194" t="s">
        <v>1530</v>
      </c>
      <c r="F488" s="195" t="s">
        <v>1531</v>
      </c>
      <c r="G488" s="196" t="s">
        <v>597</v>
      </c>
      <c r="H488" s="197">
        <v>13.505</v>
      </c>
      <c r="I488" s="198"/>
      <c r="J488" s="199">
        <f>ROUND(I488*H488,2)</f>
        <v>0</v>
      </c>
      <c r="K488" s="195" t="s">
        <v>21</v>
      </c>
      <c r="L488" s="40"/>
      <c r="M488" s="200" t="s">
        <v>21</v>
      </c>
      <c r="N488" s="201" t="s">
        <v>44</v>
      </c>
      <c r="O488" s="65"/>
      <c r="P488" s="202">
        <f>O488*H488</f>
        <v>0</v>
      </c>
      <c r="Q488" s="202">
        <v>0</v>
      </c>
      <c r="R488" s="202">
        <f>Q488*H488</f>
        <v>0</v>
      </c>
      <c r="S488" s="202">
        <v>0</v>
      </c>
      <c r="T488" s="203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204" t="s">
        <v>178</v>
      </c>
      <c r="AT488" s="204" t="s">
        <v>173</v>
      </c>
      <c r="AU488" s="204" t="s">
        <v>82</v>
      </c>
      <c r="AY488" s="18" t="s">
        <v>171</v>
      </c>
      <c r="BE488" s="205">
        <f>IF(N488="základní",J488,0)</f>
        <v>0</v>
      </c>
      <c r="BF488" s="205">
        <f>IF(N488="snížená",J488,0)</f>
        <v>0</v>
      </c>
      <c r="BG488" s="205">
        <f>IF(N488="zákl. přenesená",J488,0)</f>
        <v>0</v>
      </c>
      <c r="BH488" s="205">
        <f>IF(N488="sníž. přenesená",J488,0)</f>
        <v>0</v>
      </c>
      <c r="BI488" s="205">
        <f>IF(N488="nulová",J488,0)</f>
        <v>0</v>
      </c>
      <c r="BJ488" s="18" t="s">
        <v>80</v>
      </c>
      <c r="BK488" s="205">
        <f>ROUND(I488*H488,2)</f>
        <v>0</v>
      </c>
      <c r="BL488" s="18" t="s">
        <v>178</v>
      </c>
      <c r="BM488" s="204" t="s">
        <v>1532</v>
      </c>
    </row>
    <row r="489" spans="2:51" s="13" customFormat="1" ht="11.25">
      <c r="B489" s="206"/>
      <c r="C489" s="207"/>
      <c r="D489" s="208" t="s">
        <v>180</v>
      </c>
      <c r="E489" s="209" t="s">
        <v>21</v>
      </c>
      <c r="F489" s="210" t="s">
        <v>218</v>
      </c>
      <c r="G489" s="207"/>
      <c r="H489" s="209" t="s">
        <v>21</v>
      </c>
      <c r="I489" s="211"/>
      <c r="J489" s="207"/>
      <c r="K489" s="207"/>
      <c r="L489" s="212"/>
      <c r="M489" s="213"/>
      <c r="N489" s="214"/>
      <c r="O489" s="214"/>
      <c r="P489" s="214"/>
      <c r="Q489" s="214"/>
      <c r="R489" s="214"/>
      <c r="S489" s="214"/>
      <c r="T489" s="215"/>
      <c r="AT489" s="216" t="s">
        <v>180</v>
      </c>
      <c r="AU489" s="216" t="s">
        <v>82</v>
      </c>
      <c r="AV489" s="13" t="s">
        <v>80</v>
      </c>
      <c r="AW489" s="13" t="s">
        <v>34</v>
      </c>
      <c r="AX489" s="13" t="s">
        <v>73</v>
      </c>
      <c r="AY489" s="216" t="s">
        <v>171</v>
      </c>
    </row>
    <row r="490" spans="2:51" s="14" customFormat="1" ht="11.25">
      <c r="B490" s="217"/>
      <c r="C490" s="218"/>
      <c r="D490" s="208" t="s">
        <v>180</v>
      </c>
      <c r="E490" s="219" t="s">
        <v>21</v>
      </c>
      <c r="F490" s="220" t="s">
        <v>1533</v>
      </c>
      <c r="G490" s="218"/>
      <c r="H490" s="221">
        <v>0.975</v>
      </c>
      <c r="I490" s="222"/>
      <c r="J490" s="218"/>
      <c r="K490" s="218"/>
      <c r="L490" s="223"/>
      <c r="M490" s="224"/>
      <c r="N490" s="225"/>
      <c r="O490" s="225"/>
      <c r="P490" s="225"/>
      <c r="Q490" s="225"/>
      <c r="R490" s="225"/>
      <c r="S490" s="225"/>
      <c r="T490" s="226"/>
      <c r="AT490" s="227" t="s">
        <v>180</v>
      </c>
      <c r="AU490" s="227" t="s">
        <v>82</v>
      </c>
      <c r="AV490" s="14" t="s">
        <v>82</v>
      </c>
      <c r="AW490" s="14" t="s">
        <v>34</v>
      </c>
      <c r="AX490" s="14" t="s">
        <v>73</v>
      </c>
      <c r="AY490" s="227" t="s">
        <v>171</v>
      </c>
    </row>
    <row r="491" spans="2:51" s="14" customFormat="1" ht="11.25">
      <c r="B491" s="217"/>
      <c r="C491" s="218"/>
      <c r="D491" s="208" t="s">
        <v>180</v>
      </c>
      <c r="E491" s="219" t="s">
        <v>21</v>
      </c>
      <c r="F491" s="220" t="s">
        <v>1534</v>
      </c>
      <c r="G491" s="218"/>
      <c r="H491" s="221">
        <v>1.73</v>
      </c>
      <c r="I491" s="222"/>
      <c r="J491" s="218"/>
      <c r="K491" s="218"/>
      <c r="L491" s="223"/>
      <c r="M491" s="224"/>
      <c r="N491" s="225"/>
      <c r="O491" s="225"/>
      <c r="P491" s="225"/>
      <c r="Q491" s="225"/>
      <c r="R491" s="225"/>
      <c r="S491" s="225"/>
      <c r="T491" s="226"/>
      <c r="AT491" s="227" t="s">
        <v>180</v>
      </c>
      <c r="AU491" s="227" t="s">
        <v>82</v>
      </c>
      <c r="AV491" s="14" t="s">
        <v>82</v>
      </c>
      <c r="AW491" s="14" t="s">
        <v>34</v>
      </c>
      <c r="AX491" s="14" t="s">
        <v>73</v>
      </c>
      <c r="AY491" s="227" t="s">
        <v>171</v>
      </c>
    </row>
    <row r="492" spans="2:51" s="14" customFormat="1" ht="11.25">
      <c r="B492" s="217"/>
      <c r="C492" s="218"/>
      <c r="D492" s="208" t="s">
        <v>180</v>
      </c>
      <c r="E492" s="219" t="s">
        <v>21</v>
      </c>
      <c r="F492" s="220" t="s">
        <v>1535</v>
      </c>
      <c r="G492" s="218"/>
      <c r="H492" s="221">
        <v>0.8</v>
      </c>
      <c r="I492" s="222"/>
      <c r="J492" s="218"/>
      <c r="K492" s="218"/>
      <c r="L492" s="223"/>
      <c r="M492" s="224"/>
      <c r="N492" s="225"/>
      <c r="O492" s="225"/>
      <c r="P492" s="225"/>
      <c r="Q492" s="225"/>
      <c r="R492" s="225"/>
      <c r="S492" s="225"/>
      <c r="T492" s="226"/>
      <c r="AT492" s="227" t="s">
        <v>180</v>
      </c>
      <c r="AU492" s="227" t="s">
        <v>82</v>
      </c>
      <c r="AV492" s="14" t="s">
        <v>82</v>
      </c>
      <c r="AW492" s="14" t="s">
        <v>34</v>
      </c>
      <c r="AX492" s="14" t="s">
        <v>73</v>
      </c>
      <c r="AY492" s="227" t="s">
        <v>171</v>
      </c>
    </row>
    <row r="493" spans="2:51" s="13" customFormat="1" ht="11.25">
      <c r="B493" s="206"/>
      <c r="C493" s="207"/>
      <c r="D493" s="208" t="s">
        <v>180</v>
      </c>
      <c r="E493" s="209" t="s">
        <v>21</v>
      </c>
      <c r="F493" s="210" t="s">
        <v>1536</v>
      </c>
      <c r="G493" s="207"/>
      <c r="H493" s="209" t="s">
        <v>21</v>
      </c>
      <c r="I493" s="211"/>
      <c r="J493" s="207"/>
      <c r="K493" s="207"/>
      <c r="L493" s="212"/>
      <c r="M493" s="213"/>
      <c r="N493" s="214"/>
      <c r="O493" s="214"/>
      <c r="P493" s="214"/>
      <c r="Q493" s="214"/>
      <c r="R493" s="214"/>
      <c r="S493" s="214"/>
      <c r="T493" s="215"/>
      <c r="AT493" s="216" t="s">
        <v>180</v>
      </c>
      <c r="AU493" s="216" t="s">
        <v>82</v>
      </c>
      <c r="AV493" s="13" t="s">
        <v>80</v>
      </c>
      <c r="AW493" s="13" t="s">
        <v>34</v>
      </c>
      <c r="AX493" s="13" t="s">
        <v>73</v>
      </c>
      <c r="AY493" s="216" t="s">
        <v>171</v>
      </c>
    </row>
    <row r="494" spans="2:51" s="14" customFormat="1" ht="11.25">
      <c r="B494" s="217"/>
      <c r="C494" s="218"/>
      <c r="D494" s="208" t="s">
        <v>180</v>
      </c>
      <c r="E494" s="219" t="s">
        <v>21</v>
      </c>
      <c r="F494" s="220" t="s">
        <v>1526</v>
      </c>
      <c r="G494" s="218"/>
      <c r="H494" s="221">
        <v>10</v>
      </c>
      <c r="I494" s="222"/>
      <c r="J494" s="218"/>
      <c r="K494" s="218"/>
      <c r="L494" s="223"/>
      <c r="M494" s="224"/>
      <c r="N494" s="225"/>
      <c r="O494" s="225"/>
      <c r="P494" s="225"/>
      <c r="Q494" s="225"/>
      <c r="R494" s="225"/>
      <c r="S494" s="225"/>
      <c r="T494" s="226"/>
      <c r="AT494" s="227" t="s">
        <v>180</v>
      </c>
      <c r="AU494" s="227" t="s">
        <v>82</v>
      </c>
      <c r="AV494" s="14" t="s">
        <v>82</v>
      </c>
      <c r="AW494" s="14" t="s">
        <v>34</v>
      </c>
      <c r="AX494" s="14" t="s">
        <v>73</v>
      </c>
      <c r="AY494" s="227" t="s">
        <v>171</v>
      </c>
    </row>
    <row r="495" spans="2:51" s="15" customFormat="1" ht="11.25">
      <c r="B495" s="228"/>
      <c r="C495" s="229"/>
      <c r="D495" s="208" t="s">
        <v>180</v>
      </c>
      <c r="E495" s="230" t="s">
        <v>21</v>
      </c>
      <c r="F495" s="231" t="s">
        <v>182</v>
      </c>
      <c r="G495" s="229"/>
      <c r="H495" s="232">
        <v>13.505</v>
      </c>
      <c r="I495" s="233"/>
      <c r="J495" s="229"/>
      <c r="K495" s="229"/>
      <c r="L495" s="234"/>
      <c r="M495" s="235"/>
      <c r="N495" s="236"/>
      <c r="O495" s="236"/>
      <c r="P495" s="236"/>
      <c r="Q495" s="236"/>
      <c r="R495" s="236"/>
      <c r="S495" s="236"/>
      <c r="T495" s="237"/>
      <c r="AT495" s="238" t="s">
        <v>180</v>
      </c>
      <c r="AU495" s="238" t="s">
        <v>82</v>
      </c>
      <c r="AV495" s="15" t="s">
        <v>178</v>
      </c>
      <c r="AW495" s="15" t="s">
        <v>34</v>
      </c>
      <c r="AX495" s="15" t="s">
        <v>80</v>
      </c>
      <c r="AY495" s="238" t="s">
        <v>171</v>
      </c>
    </row>
    <row r="496" spans="1:65" s="2" customFormat="1" ht="21.75" customHeight="1">
      <c r="A496" s="35"/>
      <c r="B496" s="36"/>
      <c r="C496" s="193" t="s">
        <v>555</v>
      </c>
      <c r="D496" s="193" t="s">
        <v>173</v>
      </c>
      <c r="E496" s="194" t="s">
        <v>1537</v>
      </c>
      <c r="F496" s="195" t="s">
        <v>1538</v>
      </c>
      <c r="G496" s="196" t="s">
        <v>187</v>
      </c>
      <c r="H496" s="197">
        <v>20.584</v>
      </c>
      <c r="I496" s="198"/>
      <c r="J496" s="199">
        <f>ROUND(I496*H496,2)</f>
        <v>0</v>
      </c>
      <c r="K496" s="195" t="s">
        <v>21</v>
      </c>
      <c r="L496" s="40"/>
      <c r="M496" s="200" t="s">
        <v>21</v>
      </c>
      <c r="N496" s="201" t="s">
        <v>44</v>
      </c>
      <c r="O496" s="65"/>
      <c r="P496" s="202">
        <f>O496*H496</f>
        <v>0</v>
      </c>
      <c r="Q496" s="202">
        <v>0</v>
      </c>
      <c r="R496" s="202">
        <f>Q496*H496</f>
        <v>0</v>
      </c>
      <c r="S496" s="202">
        <v>0</v>
      </c>
      <c r="T496" s="203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204" t="s">
        <v>178</v>
      </c>
      <c r="AT496" s="204" t="s">
        <v>173</v>
      </c>
      <c r="AU496" s="204" t="s">
        <v>82</v>
      </c>
      <c r="AY496" s="18" t="s">
        <v>171</v>
      </c>
      <c r="BE496" s="205">
        <f>IF(N496="základní",J496,0)</f>
        <v>0</v>
      </c>
      <c r="BF496" s="205">
        <f>IF(N496="snížená",J496,0)</f>
        <v>0</v>
      </c>
      <c r="BG496" s="205">
        <f>IF(N496="zákl. přenesená",J496,0)</f>
        <v>0</v>
      </c>
      <c r="BH496" s="205">
        <f>IF(N496="sníž. přenesená",J496,0)</f>
        <v>0</v>
      </c>
      <c r="BI496" s="205">
        <f>IF(N496="nulová",J496,0)</f>
        <v>0</v>
      </c>
      <c r="BJ496" s="18" t="s">
        <v>80</v>
      </c>
      <c r="BK496" s="205">
        <f>ROUND(I496*H496,2)</f>
        <v>0</v>
      </c>
      <c r="BL496" s="18" t="s">
        <v>178</v>
      </c>
      <c r="BM496" s="204" t="s">
        <v>1539</v>
      </c>
    </row>
    <row r="497" spans="2:51" s="14" customFormat="1" ht="11.25">
      <c r="B497" s="217"/>
      <c r="C497" s="218"/>
      <c r="D497" s="208" t="s">
        <v>180</v>
      </c>
      <c r="E497" s="219" t="s">
        <v>21</v>
      </c>
      <c r="F497" s="220" t="s">
        <v>1540</v>
      </c>
      <c r="G497" s="218"/>
      <c r="H497" s="221">
        <v>20.584</v>
      </c>
      <c r="I497" s="222"/>
      <c r="J497" s="218"/>
      <c r="K497" s="218"/>
      <c r="L497" s="223"/>
      <c r="M497" s="224"/>
      <c r="N497" s="225"/>
      <c r="O497" s="225"/>
      <c r="P497" s="225"/>
      <c r="Q497" s="225"/>
      <c r="R497" s="225"/>
      <c r="S497" s="225"/>
      <c r="T497" s="226"/>
      <c r="AT497" s="227" t="s">
        <v>180</v>
      </c>
      <c r="AU497" s="227" t="s">
        <v>82</v>
      </c>
      <c r="AV497" s="14" t="s">
        <v>82</v>
      </c>
      <c r="AW497" s="14" t="s">
        <v>34</v>
      </c>
      <c r="AX497" s="14" t="s">
        <v>73</v>
      </c>
      <c r="AY497" s="227" t="s">
        <v>171</v>
      </c>
    </row>
    <row r="498" spans="2:51" s="15" customFormat="1" ht="11.25">
      <c r="B498" s="228"/>
      <c r="C498" s="229"/>
      <c r="D498" s="208" t="s">
        <v>180</v>
      </c>
      <c r="E498" s="230" t="s">
        <v>21</v>
      </c>
      <c r="F498" s="231" t="s">
        <v>182</v>
      </c>
      <c r="G498" s="229"/>
      <c r="H498" s="232">
        <v>20.584</v>
      </c>
      <c r="I498" s="233"/>
      <c r="J498" s="229"/>
      <c r="K498" s="229"/>
      <c r="L498" s="234"/>
      <c r="M498" s="235"/>
      <c r="N498" s="236"/>
      <c r="O498" s="236"/>
      <c r="P498" s="236"/>
      <c r="Q498" s="236"/>
      <c r="R498" s="236"/>
      <c r="S498" s="236"/>
      <c r="T498" s="237"/>
      <c r="AT498" s="238" t="s">
        <v>180</v>
      </c>
      <c r="AU498" s="238" t="s">
        <v>82</v>
      </c>
      <c r="AV498" s="15" t="s">
        <v>178</v>
      </c>
      <c r="AW498" s="15" t="s">
        <v>34</v>
      </c>
      <c r="AX498" s="15" t="s">
        <v>80</v>
      </c>
      <c r="AY498" s="238" t="s">
        <v>171</v>
      </c>
    </row>
    <row r="499" spans="1:65" s="2" customFormat="1" ht="21.75" customHeight="1">
      <c r="A499" s="35"/>
      <c r="B499" s="36"/>
      <c r="C499" s="193" t="s">
        <v>966</v>
      </c>
      <c r="D499" s="193" t="s">
        <v>173</v>
      </c>
      <c r="E499" s="194" t="s">
        <v>1541</v>
      </c>
      <c r="F499" s="195" t="s">
        <v>1542</v>
      </c>
      <c r="G499" s="196" t="s">
        <v>187</v>
      </c>
      <c r="H499" s="197">
        <v>14.212</v>
      </c>
      <c r="I499" s="198"/>
      <c r="J499" s="199">
        <f>ROUND(I499*H499,2)</f>
        <v>0</v>
      </c>
      <c r="K499" s="195" t="s">
        <v>21</v>
      </c>
      <c r="L499" s="40"/>
      <c r="M499" s="200" t="s">
        <v>21</v>
      </c>
      <c r="N499" s="201" t="s">
        <v>44</v>
      </c>
      <c r="O499" s="65"/>
      <c r="P499" s="202">
        <f>O499*H499</f>
        <v>0</v>
      </c>
      <c r="Q499" s="202">
        <v>0</v>
      </c>
      <c r="R499" s="202">
        <f>Q499*H499</f>
        <v>0</v>
      </c>
      <c r="S499" s="202">
        <v>0</v>
      </c>
      <c r="T499" s="203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204" t="s">
        <v>178</v>
      </c>
      <c r="AT499" s="204" t="s">
        <v>173</v>
      </c>
      <c r="AU499" s="204" t="s">
        <v>82</v>
      </c>
      <c r="AY499" s="18" t="s">
        <v>171</v>
      </c>
      <c r="BE499" s="205">
        <f>IF(N499="základní",J499,0)</f>
        <v>0</v>
      </c>
      <c r="BF499" s="205">
        <f>IF(N499="snížená",J499,0)</f>
        <v>0</v>
      </c>
      <c r="BG499" s="205">
        <f>IF(N499="zákl. přenesená",J499,0)</f>
        <v>0</v>
      </c>
      <c r="BH499" s="205">
        <f>IF(N499="sníž. přenesená",J499,0)</f>
        <v>0</v>
      </c>
      <c r="BI499" s="205">
        <f>IF(N499="nulová",J499,0)</f>
        <v>0</v>
      </c>
      <c r="BJ499" s="18" t="s">
        <v>80</v>
      </c>
      <c r="BK499" s="205">
        <f>ROUND(I499*H499,2)</f>
        <v>0</v>
      </c>
      <c r="BL499" s="18" t="s">
        <v>178</v>
      </c>
      <c r="BM499" s="204" t="s">
        <v>1543</v>
      </c>
    </row>
    <row r="500" spans="2:51" s="14" customFormat="1" ht="11.25">
      <c r="B500" s="217"/>
      <c r="C500" s="218"/>
      <c r="D500" s="208" t="s">
        <v>180</v>
      </c>
      <c r="E500" s="219" t="s">
        <v>21</v>
      </c>
      <c r="F500" s="220" t="s">
        <v>1544</v>
      </c>
      <c r="G500" s="218"/>
      <c r="H500" s="221">
        <v>14.212</v>
      </c>
      <c r="I500" s="222"/>
      <c r="J500" s="218"/>
      <c r="K500" s="218"/>
      <c r="L500" s="223"/>
      <c r="M500" s="224"/>
      <c r="N500" s="225"/>
      <c r="O500" s="225"/>
      <c r="P500" s="225"/>
      <c r="Q500" s="225"/>
      <c r="R500" s="225"/>
      <c r="S500" s="225"/>
      <c r="T500" s="226"/>
      <c r="AT500" s="227" t="s">
        <v>180</v>
      </c>
      <c r="AU500" s="227" t="s">
        <v>82</v>
      </c>
      <c r="AV500" s="14" t="s">
        <v>82</v>
      </c>
      <c r="AW500" s="14" t="s">
        <v>34</v>
      </c>
      <c r="AX500" s="14" t="s">
        <v>73</v>
      </c>
      <c r="AY500" s="227" t="s">
        <v>171</v>
      </c>
    </row>
    <row r="501" spans="2:51" s="15" customFormat="1" ht="11.25">
      <c r="B501" s="228"/>
      <c r="C501" s="229"/>
      <c r="D501" s="208" t="s">
        <v>180</v>
      </c>
      <c r="E501" s="230" t="s">
        <v>21</v>
      </c>
      <c r="F501" s="231" t="s">
        <v>182</v>
      </c>
      <c r="G501" s="229"/>
      <c r="H501" s="232">
        <v>14.212</v>
      </c>
      <c r="I501" s="233"/>
      <c r="J501" s="229"/>
      <c r="K501" s="229"/>
      <c r="L501" s="234"/>
      <c r="M501" s="235"/>
      <c r="N501" s="236"/>
      <c r="O501" s="236"/>
      <c r="P501" s="236"/>
      <c r="Q501" s="236"/>
      <c r="R501" s="236"/>
      <c r="S501" s="236"/>
      <c r="T501" s="237"/>
      <c r="AT501" s="238" t="s">
        <v>180</v>
      </c>
      <c r="AU501" s="238" t="s">
        <v>82</v>
      </c>
      <c r="AV501" s="15" t="s">
        <v>178</v>
      </c>
      <c r="AW501" s="15" t="s">
        <v>34</v>
      </c>
      <c r="AX501" s="15" t="s">
        <v>80</v>
      </c>
      <c r="AY501" s="238" t="s">
        <v>171</v>
      </c>
    </row>
    <row r="502" spans="1:65" s="2" customFormat="1" ht="21.75" customHeight="1">
      <c r="A502" s="35"/>
      <c r="B502" s="36"/>
      <c r="C502" s="193" t="s">
        <v>970</v>
      </c>
      <c r="D502" s="193" t="s">
        <v>173</v>
      </c>
      <c r="E502" s="194" t="s">
        <v>1545</v>
      </c>
      <c r="F502" s="195" t="s">
        <v>1546</v>
      </c>
      <c r="G502" s="196" t="s">
        <v>597</v>
      </c>
      <c r="H502" s="197">
        <v>15.31</v>
      </c>
      <c r="I502" s="198"/>
      <c r="J502" s="199">
        <f>ROUND(I502*H502,2)</f>
        <v>0</v>
      </c>
      <c r="K502" s="195" t="s">
        <v>21</v>
      </c>
      <c r="L502" s="40"/>
      <c r="M502" s="200" t="s">
        <v>21</v>
      </c>
      <c r="N502" s="201" t="s">
        <v>44</v>
      </c>
      <c r="O502" s="65"/>
      <c r="P502" s="202">
        <f>O502*H502</f>
        <v>0</v>
      </c>
      <c r="Q502" s="202">
        <v>0</v>
      </c>
      <c r="R502" s="202">
        <f>Q502*H502</f>
        <v>0</v>
      </c>
      <c r="S502" s="202">
        <v>0</v>
      </c>
      <c r="T502" s="203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204" t="s">
        <v>178</v>
      </c>
      <c r="AT502" s="204" t="s">
        <v>173</v>
      </c>
      <c r="AU502" s="204" t="s">
        <v>82</v>
      </c>
      <c r="AY502" s="18" t="s">
        <v>171</v>
      </c>
      <c r="BE502" s="205">
        <f>IF(N502="základní",J502,0)</f>
        <v>0</v>
      </c>
      <c r="BF502" s="205">
        <f>IF(N502="snížená",J502,0)</f>
        <v>0</v>
      </c>
      <c r="BG502" s="205">
        <f>IF(N502="zákl. přenesená",J502,0)</f>
        <v>0</v>
      </c>
      <c r="BH502" s="205">
        <f>IF(N502="sníž. přenesená",J502,0)</f>
        <v>0</v>
      </c>
      <c r="BI502" s="205">
        <f>IF(N502="nulová",J502,0)</f>
        <v>0</v>
      </c>
      <c r="BJ502" s="18" t="s">
        <v>80</v>
      </c>
      <c r="BK502" s="205">
        <f>ROUND(I502*H502,2)</f>
        <v>0</v>
      </c>
      <c r="BL502" s="18" t="s">
        <v>178</v>
      </c>
      <c r="BM502" s="204" t="s">
        <v>1547</v>
      </c>
    </row>
    <row r="503" spans="2:51" s="14" customFormat="1" ht="11.25">
      <c r="B503" s="217"/>
      <c r="C503" s="218"/>
      <c r="D503" s="208" t="s">
        <v>180</v>
      </c>
      <c r="E503" s="219" t="s">
        <v>21</v>
      </c>
      <c r="F503" s="220" t="s">
        <v>1548</v>
      </c>
      <c r="G503" s="218"/>
      <c r="H503" s="221">
        <v>15.31</v>
      </c>
      <c r="I503" s="222"/>
      <c r="J503" s="218"/>
      <c r="K503" s="218"/>
      <c r="L503" s="223"/>
      <c r="M503" s="224"/>
      <c r="N503" s="225"/>
      <c r="O503" s="225"/>
      <c r="P503" s="225"/>
      <c r="Q503" s="225"/>
      <c r="R503" s="225"/>
      <c r="S503" s="225"/>
      <c r="T503" s="226"/>
      <c r="AT503" s="227" t="s">
        <v>180</v>
      </c>
      <c r="AU503" s="227" t="s">
        <v>82</v>
      </c>
      <c r="AV503" s="14" t="s">
        <v>82</v>
      </c>
      <c r="AW503" s="14" t="s">
        <v>34</v>
      </c>
      <c r="AX503" s="14" t="s">
        <v>73</v>
      </c>
      <c r="AY503" s="227" t="s">
        <v>171</v>
      </c>
    </row>
    <row r="504" spans="2:51" s="15" customFormat="1" ht="11.25">
      <c r="B504" s="228"/>
      <c r="C504" s="229"/>
      <c r="D504" s="208" t="s">
        <v>180</v>
      </c>
      <c r="E504" s="230" t="s">
        <v>21</v>
      </c>
      <c r="F504" s="231" t="s">
        <v>182</v>
      </c>
      <c r="G504" s="229"/>
      <c r="H504" s="232">
        <v>15.31</v>
      </c>
      <c r="I504" s="233"/>
      <c r="J504" s="229"/>
      <c r="K504" s="229"/>
      <c r="L504" s="234"/>
      <c r="M504" s="235"/>
      <c r="N504" s="236"/>
      <c r="O504" s="236"/>
      <c r="P504" s="236"/>
      <c r="Q504" s="236"/>
      <c r="R504" s="236"/>
      <c r="S504" s="236"/>
      <c r="T504" s="237"/>
      <c r="AT504" s="238" t="s">
        <v>180</v>
      </c>
      <c r="AU504" s="238" t="s">
        <v>82</v>
      </c>
      <c r="AV504" s="15" t="s">
        <v>178</v>
      </c>
      <c r="AW504" s="15" t="s">
        <v>34</v>
      </c>
      <c r="AX504" s="15" t="s">
        <v>80</v>
      </c>
      <c r="AY504" s="238" t="s">
        <v>171</v>
      </c>
    </row>
    <row r="505" spans="1:65" s="2" customFormat="1" ht="21.75" customHeight="1">
      <c r="A505" s="35"/>
      <c r="B505" s="36"/>
      <c r="C505" s="193" t="s">
        <v>974</v>
      </c>
      <c r="D505" s="193" t="s">
        <v>173</v>
      </c>
      <c r="E505" s="194" t="s">
        <v>1549</v>
      </c>
      <c r="F505" s="195" t="s">
        <v>1550</v>
      </c>
      <c r="G505" s="196" t="s">
        <v>272</v>
      </c>
      <c r="H505" s="197">
        <v>1</v>
      </c>
      <c r="I505" s="198"/>
      <c r="J505" s="199">
        <f>ROUND(I505*H505,2)</f>
        <v>0</v>
      </c>
      <c r="K505" s="195" t="s">
        <v>21</v>
      </c>
      <c r="L505" s="40"/>
      <c r="M505" s="200" t="s">
        <v>21</v>
      </c>
      <c r="N505" s="201" t="s">
        <v>44</v>
      </c>
      <c r="O505" s="65"/>
      <c r="P505" s="202">
        <f>O505*H505</f>
        <v>0</v>
      </c>
      <c r="Q505" s="202">
        <v>0</v>
      </c>
      <c r="R505" s="202">
        <f>Q505*H505</f>
        <v>0</v>
      </c>
      <c r="S505" s="202">
        <v>0</v>
      </c>
      <c r="T505" s="203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204" t="s">
        <v>178</v>
      </c>
      <c r="AT505" s="204" t="s">
        <v>173</v>
      </c>
      <c r="AU505" s="204" t="s">
        <v>82</v>
      </c>
      <c r="AY505" s="18" t="s">
        <v>171</v>
      </c>
      <c r="BE505" s="205">
        <f>IF(N505="základní",J505,0)</f>
        <v>0</v>
      </c>
      <c r="BF505" s="205">
        <f>IF(N505="snížená",J505,0)</f>
        <v>0</v>
      </c>
      <c r="BG505" s="205">
        <f>IF(N505="zákl. přenesená",J505,0)</f>
        <v>0</v>
      </c>
      <c r="BH505" s="205">
        <f>IF(N505="sníž. přenesená",J505,0)</f>
        <v>0</v>
      </c>
      <c r="BI505" s="205">
        <f>IF(N505="nulová",J505,0)</f>
        <v>0</v>
      </c>
      <c r="BJ505" s="18" t="s">
        <v>80</v>
      </c>
      <c r="BK505" s="205">
        <f>ROUND(I505*H505,2)</f>
        <v>0</v>
      </c>
      <c r="BL505" s="18" t="s">
        <v>178</v>
      </c>
      <c r="BM505" s="204" t="s">
        <v>1551</v>
      </c>
    </row>
    <row r="506" spans="1:65" s="2" customFormat="1" ht="16.5" customHeight="1">
      <c r="A506" s="35"/>
      <c r="B506" s="36"/>
      <c r="C506" s="193" t="s">
        <v>978</v>
      </c>
      <c r="D506" s="193" t="s">
        <v>173</v>
      </c>
      <c r="E506" s="194" t="s">
        <v>1552</v>
      </c>
      <c r="F506" s="195" t="s">
        <v>1553</v>
      </c>
      <c r="G506" s="196" t="s">
        <v>272</v>
      </c>
      <c r="H506" s="197">
        <v>2</v>
      </c>
      <c r="I506" s="198"/>
      <c r="J506" s="199">
        <f>ROUND(I506*H506,2)</f>
        <v>0</v>
      </c>
      <c r="K506" s="195" t="s">
        <v>21</v>
      </c>
      <c r="L506" s="40"/>
      <c r="M506" s="200" t="s">
        <v>21</v>
      </c>
      <c r="N506" s="201" t="s">
        <v>44</v>
      </c>
      <c r="O506" s="65"/>
      <c r="P506" s="202">
        <f>O506*H506</f>
        <v>0</v>
      </c>
      <c r="Q506" s="202">
        <v>0</v>
      </c>
      <c r="R506" s="202">
        <f>Q506*H506</f>
        <v>0</v>
      </c>
      <c r="S506" s="202">
        <v>0</v>
      </c>
      <c r="T506" s="203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204" t="s">
        <v>178</v>
      </c>
      <c r="AT506" s="204" t="s">
        <v>173</v>
      </c>
      <c r="AU506" s="204" t="s">
        <v>82</v>
      </c>
      <c r="AY506" s="18" t="s">
        <v>171</v>
      </c>
      <c r="BE506" s="205">
        <f>IF(N506="základní",J506,0)</f>
        <v>0</v>
      </c>
      <c r="BF506" s="205">
        <f>IF(N506="snížená",J506,0)</f>
        <v>0</v>
      </c>
      <c r="BG506" s="205">
        <f>IF(N506="zákl. přenesená",J506,0)</f>
        <v>0</v>
      </c>
      <c r="BH506" s="205">
        <f>IF(N506="sníž. přenesená",J506,0)</f>
        <v>0</v>
      </c>
      <c r="BI506" s="205">
        <f>IF(N506="nulová",J506,0)</f>
        <v>0</v>
      </c>
      <c r="BJ506" s="18" t="s">
        <v>80</v>
      </c>
      <c r="BK506" s="205">
        <f>ROUND(I506*H506,2)</f>
        <v>0</v>
      </c>
      <c r="BL506" s="18" t="s">
        <v>178</v>
      </c>
      <c r="BM506" s="204" t="s">
        <v>1554</v>
      </c>
    </row>
    <row r="507" spans="2:51" s="14" customFormat="1" ht="11.25">
      <c r="B507" s="217"/>
      <c r="C507" s="218"/>
      <c r="D507" s="208" t="s">
        <v>180</v>
      </c>
      <c r="E507" s="219" t="s">
        <v>21</v>
      </c>
      <c r="F507" s="220" t="s">
        <v>82</v>
      </c>
      <c r="G507" s="218"/>
      <c r="H507" s="221">
        <v>2</v>
      </c>
      <c r="I507" s="222"/>
      <c r="J507" s="218"/>
      <c r="K507" s="218"/>
      <c r="L507" s="223"/>
      <c r="M507" s="224"/>
      <c r="N507" s="225"/>
      <c r="O507" s="225"/>
      <c r="P507" s="225"/>
      <c r="Q507" s="225"/>
      <c r="R507" s="225"/>
      <c r="S507" s="225"/>
      <c r="T507" s="226"/>
      <c r="AT507" s="227" t="s">
        <v>180</v>
      </c>
      <c r="AU507" s="227" t="s">
        <v>82</v>
      </c>
      <c r="AV507" s="14" t="s">
        <v>82</v>
      </c>
      <c r="AW507" s="14" t="s">
        <v>34</v>
      </c>
      <c r="AX507" s="14" t="s">
        <v>73</v>
      </c>
      <c r="AY507" s="227" t="s">
        <v>171</v>
      </c>
    </row>
    <row r="508" spans="2:51" s="15" customFormat="1" ht="11.25">
      <c r="B508" s="228"/>
      <c r="C508" s="229"/>
      <c r="D508" s="208" t="s">
        <v>180</v>
      </c>
      <c r="E508" s="230" t="s">
        <v>21</v>
      </c>
      <c r="F508" s="231" t="s">
        <v>182</v>
      </c>
      <c r="G508" s="229"/>
      <c r="H508" s="232">
        <v>2</v>
      </c>
      <c r="I508" s="233"/>
      <c r="J508" s="229"/>
      <c r="K508" s="229"/>
      <c r="L508" s="234"/>
      <c r="M508" s="235"/>
      <c r="N508" s="236"/>
      <c r="O508" s="236"/>
      <c r="P508" s="236"/>
      <c r="Q508" s="236"/>
      <c r="R508" s="236"/>
      <c r="S508" s="236"/>
      <c r="T508" s="237"/>
      <c r="AT508" s="238" t="s">
        <v>180</v>
      </c>
      <c r="AU508" s="238" t="s">
        <v>82</v>
      </c>
      <c r="AV508" s="15" t="s">
        <v>178</v>
      </c>
      <c r="AW508" s="15" t="s">
        <v>34</v>
      </c>
      <c r="AX508" s="15" t="s">
        <v>80</v>
      </c>
      <c r="AY508" s="238" t="s">
        <v>171</v>
      </c>
    </row>
    <row r="509" spans="1:65" s="2" customFormat="1" ht="21.75" customHeight="1">
      <c r="A509" s="35"/>
      <c r="B509" s="36"/>
      <c r="C509" s="193" t="s">
        <v>982</v>
      </c>
      <c r="D509" s="193" t="s">
        <v>173</v>
      </c>
      <c r="E509" s="194" t="s">
        <v>1555</v>
      </c>
      <c r="F509" s="195" t="s">
        <v>1556</v>
      </c>
      <c r="G509" s="196" t="s">
        <v>1557</v>
      </c>
      <c r="H509" s="197">
        <v>1</v>
      </c>
      <c r="I509" s="198"/>
      <c r="J509" s="199">
        <f>ROUND(I509*H509,2)</f>
        <v>0</v>
      </c>
      <c r="K509" s="195" t="s">
        <v>21</v>
      </c>
      <c r="L509" s="40"/>
      <c r="M509" s="200" t="s">
        <v>21</v>
      </c>
      <c r="N509" s="201" t="s">
        <v>44</v>
      </c>
      <c r="O509" s="65"/>
      <c r="P509" s="202">
        <f>O509*H509</f>
        <v>0</v>
      </c>
      <c r="Q509" s="202">
        <v>0</v>
      </c>
      <c r="R509" s="202">
        <f>Q509*H509</f>
        <v>0</v>
      </c>
      <c r="S509" s="202">
        <v>0</v>
      </c>
      <c r="T509" s="203">
        <f>S509*H509</f>
        <v>0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204" t="s">
        <v>178</v>
      </c>
      <c r="AT509" s="204" t="s">
        <v>173</v>
      </c>
      <c r="AU509" s="204" t="s">
        <v>82</v>
      </c>
      <c r="AY509" s="18" t="s">
        <v>171</v>
      </c>
      <c r="BE509" s="205">
        <f>IF(N509="základní",J509,0)</f>
        <v>0</v>
      </c>
      <c r="BF509" s="205">
        <f>IF(N509="snížená",J509,0)</f>
        <v>0</v>
      </c>
      <c r="BG509" s="205">
        <f>IF(N509="zákl. přenesená",J509,0)</f>
        <v>0</v>
      </c>
      <c r="BH509" s="205">
        <f>IF(N509="sníž. přenesená",J509,0)</f>
        <v>0</v>
      </c>
      <c r="BI509" s="205">
        <f>IF(N509="nulová",J509,0)</f>
        <v>0</v>
      </c>
      <c r="BJ509" s="18" t="s">
        <v>80</v>
      </c>
      <c r="BK509" s="205">
        <f>ROUND(I509*H509,2)</f>
        <v>0</v>
      </c>
      <c r="BL509" s="18" t="s">
        <v>178</v>
      </c>
      <c r="BM509" s="204" t="s">
        <v>1558</v>
      </c>
    </row>
    <row r="510" spans="1:65" s="2" customFormat="1" ht="16.5" customHeight="1">
      <c r="A510" s="35"/>
      <c r="B510" s="36"/>
      <c r="C510" s="193" t="s">
        <v>986</v>
      </c>
      <c r="D510" s="193" t="s">
        <v>173</v>
      </c>
      <c r="E510" s="194" t="s">
        <v>1559</v>
      </c>
      <c r="F510" s="195" t="s">
        <v>1560</v>
      </c>
      <c r="G510" s="196" t="s">
        <v>308</v>
      </c>
      <c r="H510" s="197">
        <v>1</v>
      </c>
      <c r="I510" s="198"/>
      <c r="J510" s="199">
        <f>ROUND(I510*H510,2)</f>
        <v>0</v>
      </c>
      <c r="K510" s="195" t="s">
        <v>21</v>
      </c>
      <c r="L510" s="40"/>
      <c r="M510" s="200" t="s">
        <v>21</v>
      </c>
      <c r="N510" s="201" t="s">
        <v>44</v>
      </c>
      <c r="O510" s="65"/>
      <c r="P510" s="202">
        <f>O510*H510</f>
        <v>0</v>
      </c>
      <c r="Q510" s="202">
        <v>0</v>
      </c>
      <c r="R510" s="202">
        <f>Q510*H510</f>
        <v>0</v>
      </c>
      <c r="S510" s="202">
        <v>0</v>
      </c>
      <c r="T510" s="203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204" t="s">
        <v>1561</v>
      </c>
      <c r="AT510" s="204" t="s">
        <v>173</v>
      </c>
      <c r="AU510" s="204" t="s">
        <v>82</v>
      </c>
      <c r="AY510" s="18" t="s">
        <v>171</v>
      </c>
      <c r="BE510" s="205">
        <f>IF(N510="základní",J510,0)</f>
        <v>0</v>
      </c>
      <c r="BF510" s="205">
        <f>IF(N510="snížená",J510,0)</f>
        <v>0</v>
      </c>
      <c r="BG510" s="205">
        <f>IF(N510="zákl. přenesená",J510,0)</f>
        <v>0</v>
      </c>
      <c r="BH510" s="205">
        <f>IF(N510="sníž. přenesená",J510,0)</f>
        <v>0</v>
      </c>
      <c r="BI510" s="205">
        <f>IF(N510="nulová",J510,0)</f>
        <v>0</v>
      </c>
      <c r="BJ510" s="18" t="s">
        <v>80</v>
      </c>
      <c r="BK510" s="205">
        <f>ROUND(I510*H510,2)</f>
        <v>0</v>
      </c>
      <c r="BL510" s="18" t="s">
        <v>1561</v>
      </c>
      <c r="BM510" s="204" t="s">
        <v>1562</v>
      </c>
    </row>
    <row r="511" spans="2:63" s="12" customFormat="1" ht="22.9" customHeight="1">
      <c r="B511" s="177"/>
      <c r="C511" s="178"/>
      <c r="D511" s="179" t="s">
        <v>72</v>
      </c>
      <c r="E511" s="191" t="s">
        <v>230</v>
      </c>
      <c r="F511" s="191" t="s">
        <v>231</v>
      </c>
      <c r="G511" s="178"/>
      <c r="H511" s="178"/>
      <c r="I511" s="181"/>
      <c r="J511" s="192">
        <f>BK511</f>
        <v>0</v>
      </c>
      <c r="K511" s="178"/>
      <c r="L511" s="183"/>
      <c r="M511" s="184"/>
      <c r="N511" s="185"/>
      <c r="O511" s="185"/>
      <c r="P511" s="186">
        <f>SUM(P512:P534)</f>
        <v>0</v>
      </c>
      <c r="Q511" s="185"/>
      <c r="R511" s="186">
        <f>SUM(R512:R534)</f>
        <v>0</v>
      </c>
      <c r="S511" s="185"/>
      <c r="T511" s="187">
        <f>SUM(T512:T534)</f>
        <v>0</v>
      </c>
      <c r="AR511" s="188" t="s">
        <v>80</v>
      </c>
      <c r="AT511" s="189" t="s">
        <v>72</v>
      </c>
      <c r="AU511" s="189" t="s">
        <v>80</v>
      </c>
      <c r="AY511" s="188" t="s">
        <v>171</v>
      </c>
      <c r="BK511" s="190">
        <f>SUM(BK512:BK534)</f>
        <v>0</v>
      </c>
    </row>
    <row r="512" spans="1:65" s="2" customFormat="1" ht="21.75" customHeight="1">
      <c r="A512" s="35"/>
      <c r="B512" s="36"/>
      <c r="C512" s="193" t="s">
        <v>990</v>
      </c>
      <c r="D512" s="193" t="s">
        <v>173</v>
      </c>
      <c r="E512" s="194" t="s">
        <v>233</v>
      </c>
      <c r="F512" s="195" t="s">
        <v>234</v>
      </c>
      <c r="G512" s="196" t="s">
        <v>235</v>
      </c>
      <c r="H512" s="197">
        <v>35.794</v>
      </c>
      <c r="I512" s="198"/>
      <c r="J512" s="199">
        <f>ROUND(I512*H512,2)</f>
        <v>0</v>
      </c>
      <c r="K512" s="195" t="s">
        <v>177</v>
      </c>
      <c r="L512" s="40"/>
      <c r="M512" s="200" t="s">
        <v>21</v>
      </c>
      <c r="N512" s="201" t="s">
        <v>44</v>
      </c>
      <c r="O512" s="65"/>
      <c r="P512" s="202">
        <f>O512*H512</f>
        <v>0</v>
      </c>
      <c r="Q512" s="202">
        <v>0</v>
      </c>
      <c r="R512" s="202">
        <f>Q512*H512</f>
        <v>0</v>
      </c>
      <c r="S512" s="202">
        <v>0</v>
      </c>
      <c r="T512" s="203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204" t="s">
        <v>178</v>
      </c>
      <c r="AT512" s="204" t="s">
        <v>173</v>
      </c>
      <c r="AU512" s="204" t="s">
        <v>82</v>
      </c>
      <c r="AY512" s="18" t="s">
        <v>171</v>
      </c>
      <c r="BE512" s="205">
        <f>IF(N512="základní",J512,0)</f>
        <v>0</v>
      </c>
      <c r="BF512" s="205">
        <f>IF(N512="snížená",J512,0)</f>
        <v>0</v>
      </c>
      <c r="BG512" s="205">
        <f>IF(N512="zákl. přenesená",J512,0)</f>
        <v>0</v>
      </c>
      <c r="BH512" s="205">
        <f>IF(N512="sníž. přenesená",J512,0)</f>
        <v>0</v>
      </c>
      <c r="BI512" s="205">
        <f>IF(N512="nulová",J512,0)</f>
        <v>0</v>
      </c>
      <c r="BJ512" s="18" t="s">
        <v>80</v>
      </c>
      <c r="BK512" s="205">
        <f>ROUND(I512*H512,2)</f>
        <v>0</v>
      </c>
      <c r="BL512" s="18" t="s">
        <v>178</v>
      </c>
      <c r="BM512" s="204" t="s">
        <v>236</v>
      </c>
    </row>
    <row r="513" spans="1:65" s="2" customFormat="1" ht="16.5" customHeight="1">
      <c r="A513" s="35"/>
      <c r="B513" s="36"/>
      <c r="C513" s="193" t="s">
        <v>994</v>
      </c>
      <c r="D513" s="193" t="s">
        <v>173</v>
      </c>
      <c r="E513" s="194" t="s">
        <v>237</v>
      </c>
      <c r="F513" s="195" t="s">
        <v>238</v>
      </c>
      <c r="G513" s="196" t="s">
        <v>235</v>
      </c>
      <c r="H513" s="197">
        <v>35.794</v>
      </c>
      <c r="I513" s="198"/>
      <c r="J513" s="199">
        <f>ROUND(I513*H513,2)</f>
        <v>0</v>
      </c>
      <c r="K513" s="195" t="s">
        <v>21</v>
      </c>
      <c r="L513" s="40"/>
      <c r="M513" s="200" t="s">
        <v>21</v>
      </c>
      <c r="N513" s="201" t="s">
        <v>44</v>
      </c>
      <c r="O513" s="65"/>
      <c r="P513" s="202">
        <f>O513*H513</f>
        <v>0</v>
      </c>
      <c r="Q513" s="202">
        <v>0</v>
      </c>
      <c r="R513" s="202">
        <f>Q513*H513</f>
        <v>0</v>
      </c>
      <c r="S513" s="202">
        <v>0</v>
      </c>
      <c r="T513" s="203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204" t="s">
        <v>178</v>
      </c>
      <c r="AT513" s="204" t="s">
        <v>173</v>
      </c>
      <c r="AU513" s="204" t="s">
        <v>82</v>
      </c>
      <c r="AY513" s="18" t="s">
        <v>171</v>
      </c>
      <c r="BE513" s="205">
        <f>IF(N513="základní",J513,0)</f>
        <v>0</v>
      </c>
      <c r="BF513" s="205">
        <f>IF(N513="snížená",J513,0)</f>
        <v>0</v>
      </c>
      <c r="BG513" s="205">
        <f>IF(N513="zákl. přenesená",J513,0)</f>
        <v>0</v>
      </c>
      <c r="BH513" s="205">
        <f>IF(N513="sníž. přenesená",J513,0)</f>
        <v>0</v>
      </c>
      <c r="BI513" s="205">
        <f>IF(N513="nulová",J513,0)</f>
        <v>0</v>
      </c>
      <c r="BJ513" s="18" t="s">
        <v>80</v>
      </c>
      <c r="BK513" s="205">
        <f>ROUND(I513*H513,2)</f>
        <v>0</v>
      </c>
      <c r="BL513" s="18" t="s">
        <v>178</v>
      </c>
      <c r="BM513" s="204" t="s">
        <v>239</v>
      </c>
    </row>
    <row r="514" spans="1:65" s="2" customFormat="1" ht="16.5" customHeight="1">
      <c r="A514" s="35"/>
      <c r="B514" s="36"/>
      <c r="C514" s="193" t="s">
        <v>998</v>
      </c>
      <c r="D514" s="193" t="s">
        <v>173</v>
      </c>
      <c r="E514" s="194" t="s">
        <v>241</v>
      </c>
      <c r="F514" s="195" t="s">
        <v>242</v>
      </c>
      <c r="G514" s="196" t="s">
        <v>235</v>
      </c>
      <c r="H514" s="197">
        <v>35.794</v>
      </c>
      <c r="I514" s="198"/>
      <c r="J514" s="199">
        <f>ROUND(I514*H514,2)</f>
        <v>0</v>
      </c>
      <c r="K514" s="195" t="s">
        <v>177</v>
      </c>
      <c r="L514" s="40"/>
      <c r="M514" s="200" t="s">
        <v>21</v>
      </c>
      <c r="N514" s="201" t="s">
        <v>44</v>
      </c>
      <c r="O514" s="65"/>
      <c r="P514" s="202">
        <f>O514*H514</f>
        <v>0</v>
      </c>
      <c r="Q514" s="202">
        <v>0</v>
      </c>
      <c r="R514" s="202">
        <f>Q514*H514</f>
        <v>0</v>
      </c>
      <c r="S514" s="202">
        <v>0</v>
      </c>
      <c r="T514" s="203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204" t="s">
        <v>178</v>
      </c>
      <c r="AT514" s="204" t="s">
        <v>173</v>
      </c>
      <c r="AU514" s="204" t="s">
        <v>82</v>
      </c>
      <c r="AY514" s="18" t="s">
        <v>171</v>
      </c>
      <c r="BE514" s="205">
        <f>IF(N514="základní",J514,0)</f>
        <v>0</v>
      </c>
      <c r="BF514" s="205">
        <f>IF(N514="snížená",J514,0)</f>
        <v>0</v>
      </c>
      <c r="BG514" s="205">
        <f>IF(N514="zákl. přenesená",J514,0)</f>
        <v>0</v>
      </c>
      <c r="BH514" s="205">
        <f>IF(N514="sníž. přenesená",J514,0)</f>
        <v>0</v>
      </c>
      <c r="BI514" s="205">
        <f>IF(N514="nulová",J514,0)</f>
        <v>0</v>
      </c>
      <c r="BJ514" s="18" t="s">
        <v>80</v>
      </c>
      <c r="BK514" s="205">
        <f>ROUND(I514*H514,2)</f>
        <v>0</v>
      </c>
      <c r="BL514" s="18" t="s">
        <v>178</v>
      </c>
      <c r="BM514" s="204" t="s">
        <v>243</v>
      </c>
    </row>
    <row r="515" spans="1:65" s="2" customFormat="1" ht="21.75" customHeight="1">
      <c r="A515" s="35"/>
      <c r="B515" s="36"/>
      <c r="C515" s="193" t="s">
        <v>1002</v>
      </c>
      <c r="D515" s="193" t="s">
        <v>173</v>
      </c>
      <c r="E515" s="194" t="s">
        <v>1563</v>
      </c>
      <c r="F515" s="195" t="s">
        <v>1564</v>
      </c>
      <c r="G515" s="196" t="s">
        <v>235</v>
      </c>
      <c r="H515" s="197">
        <v>8.367</v>
      </c>
      <c r="I515" s="198"/>
      <c r="J515" s="199">
        <f>ROUND(I515*H515,2)</f>
        <v>0</v>
      </c>
      <c r="K515" s="195" t="s">
        <v>177</v>
      </c>
      <c r="L515" s="40"/>
      <c r="M515" s="200" t="s">
        <v>21</v>
      </c>
      <c r="N515" s="201" t="s">
        <v>44</v>
      </c>
      <c r="O515" s="65"/>
      <c r="P515" s="202">
        <f>O515*H515</f>
        <v>0</v>
      </c>
      <c r="Q515" s="202">
        <v>0</v>
      </c>
      <c r="R515" s="202">
        <f>Q515*H515</f>
        <v>0</v>
      </c>
      <c r="S515" s="202">
        <v>0</v>
      </c>
      <c r="T515" s="203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204" t="s">
        <v>178</v>
      </c>
      <c r="AT515" s="204" t="s">
        <v>173</v>
      </c>
      <c r="AU515" s="204" t="s">
        <v>82</v>
      </c>
      <c r="AY515" s="18" t="s">
        <v>171</v>
      </c>
      <c r="BE515" s="205">
        <f>IF(N515="základní",J515,0)</f>
        <v>0</v>
      </c>
      <c r="BF515" s="205">
        <f>IF(N515="snížená",J515,0)</f>
        <v>0</v>
      </c>
      <c r="BG515" s="205">
        <f>IF(N515="zákl. přenesená",J515,0)</f>
        <v>0</v>
      </c>
      <c r="BH515" s="205">
        <f>IF(N515="sníž. přenesená",J515,0)</f>
        <v>0</v>
      </c>
      <c r="BI515" s="205">
        <f>IF(N515="nulová",J515,0)</f>
        <v>0</v>
      </c>
      <c r="BJ515" s="18" t="s">
        <v>80</v>
      </c>
      <c r="BK515" s="205">
        <f>ROUND(I515*H515,2)</f>
        <v>0</v>
      </c>
      <c r="BL515" s="18" t="s">
        <v>178</v>
      </c>
      <c r="BM515" s="204" t="s">
        <v>1565</v>
      </c>
    </row>
    <row r="516" spans="2:51" s="14" customFormat="1" ht="11.25">
      <c r="B516" s="217"/>
      <c r="C516" s="218"/>
      <c r="D516" s="208" t="s">
        <v>180</v>
      </c>
      <c r="E516" s="219" t="s">
        <v>21</v>
      </c>
      <c r="F516" s="220" t="s">
        <v>1566</v>
      </c>
      <c r="G516" s="218"/>
      <c r="H516" s="221">
        <v>8.367</v>
      </c>
      <c r="I516" s="222"/>
      <c r="J516" s="218"/>
      <c r="K516" s="218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180</v>
      </c>
      <c r="AU516" s="227" t="s">
        <v>82</v>
      </c>
      <c r="AV516" s="14" t="s">
        <v>82</v>
      </c>
      <c r="AW516" s="14" t="s">
        <v>34</v>
      </c>
      <c r="AX516" s="14" t="s">
        <v>73</v>
      </c>
      <c r="AY516" s="227" t="s">
        <v>171</v>
      </c>
    </row>
    <row r="517" spans="2:51" s="15" customFormat="1" ht="11.25">
      <c r="B517" s="228"/>
      <c r="C517" s="229"/>
      <c r="D517" s="208" t="s">
        <v>180</v>
      </c>
      <c r="E517" s="230" t="s">
        <v>21</v>
      </c>
      <c r="F517" s="231" t="s">
        <v>182</v>
      </c>
      <c r="G517" s="229"/>
      <c r="H517" s="232">
        <v>8.367</v>
      </c>
      <c r="I517" s="233"/>
      <c r="J517" s="229"/>
      <c r="K517" s="229"/>
      <c r="L517" s="234"/>
      <c r="M517" s="235"/>
      <c r="N517" s="236"/>
      <c r="O517" s="236"/>
      <c r="P517" s="236"/>
      <c r="Q517" s="236"/>
      <c r="R517" s="236"/>
      <c r="S517" s="236"/>
      <c r="T517" s="237"/>
      <c r="AT517" s="238" t="s">
        <v>180</v>
      </c>
      <c r="AU517" s="238" t="s">
        <v>82</v>
      </c>
      <c r="AV517" s="15" t="s">
        <v>178</v>
      </c>
      <c r="AW517" s="15" t="s">
        <v>34</v>
      </c>
      <c r="AX517" s="15" t="s">
        <v>80</v>
      </c>
      <c r="AY517" s="238" t="s">
        <v>171</v>
      </c>
    </row>
    <row r="518" spans="1:65" s="2" customFormat="1" ht="21.75" customHeight="1">
      <c r="A518" s="35"/>
      <c r="B518" s="36"/>
      <c r="C518" s="193" t="s">
        <v>1006</v>
      </c>
      <c r="D518" s="193" t="s">
        <v>173</v>
      </c>
      <c r="E518" s="194" t="s">
        <v>245</v>
      </c>
      <c r="F518" s="195" t="s">
        <v>246</v>
      </c>
      <c r="G518" s="196" t="s">
        <v>235</v>
      </c>
      <c r="H518" s="197">
        <v>7.569</v>
      </c>
      <c r="I518" s="198"/>
      <c r="J518" s="199">
        <f>ROUND(I518*H518,2)</f>
        <v>0</v>
      </c>
      <c r="K518" s="195" t="s">
        <v>177</v>
      </c>
      <c r="L518" s="40"/>
      <c r="M518" s="200" t="s">
        <v>21</v>
      </c>
      <c r="N518" s="201" t="s">
        <v>44</v>
      </c>
      <c r="O518" s="65"/>
      <c r="P518" s="202">
        <f>O518*H518</f>
        <v>0</v>
      </c>
      <c r="Q518" s="202">
        <v>0</v>
      </c>
      <c r="R518" s="202">
        <f>Q518*H518</f>
        <v>0</v>
      </c>
      <c r="S518" s="202">
        <v>0</v>
      </c>
      <c r="T518" s="203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204" t="s">
        <v>178</v>
      </c>
      <c r="AT518" s="204" t="s">
        <v>173</v>
      </c>
      <c r="AU518" s="204" t="s">
        <v>82</v>
      </c>
      <c r="AY518" s="18" t="s">
        <v>171</v>
      </c>
      <c r="BE518" s="205">
        <f>IF(N518="základní",J518,0)</f>
        <v>0</v>
      </c>
      <c r="BF518" s="205">
        <f>IF(N518="snížená",J518,0)</f>
        <v>0</v>
      </c>
      <c r="BG518" s="205">
        <f>IF(N518="zákl. přenesená",J518,0)</f>
        <v>0</v>
      </c>
      <c r="BH518" s="205">
        <f>IF(N518="sníž. přenesená",J518,0)</f>
        <v>0</v>
      </c>
      <c r="BI518" s="205">
        <f>IF(N518="nulová",J518,0)</f>
        <v>0</v>
      </c>
      <c r="BJ518" s="18" t="s">
        <v>80</v>
      </c>
      <c r="BK518" s="205">
        <f>ROUND(I518*H518,2)</f>
        <v>0</v>
      </c>
      <c r="BL518" s="18" t="s">
        <v>178</v>
      </c>
      <c r="BM518" s="204" t="s">
        <v>247</v>
      </c>
    </row>
    <row r="519" spans="2:51" s="14" customFormat="1" ht="11.25">
      <c r="B519" s="217"/>
      <c r="C519" s="218"/>
      <c r="D519" s="208" t="s">
        <v>180</v>
      </c>
      <c r="E519" s="219" t="s">
        <v>21</v>
      </c>
      <c r="F519" s="220" t="s">
        <v>1567</v>
      </c>
      <c r="G519" s="218"/>
      <c r="H519" s="221">
        <v>12.586</v>
      </c>
      <c r="I519" s="222"/>
      <c r="J519" s="218"/>
      <c r="K519" s="218"/>
      <c r="L519" s="223"/>
      <c r="M519" s="224"/>
      <c r="N519" s="225"/>
      <c r="O519" s="225"/>
      <c r="P519" s="225"/>
      <c r="Q519" s="225"/>
      <c r="R519" s="225"/>
      <c r="S519" s="225"/>
      <c r="T519" s="226"/>
      <c r="AT519" s="227" t="s">
        <v>180</v>
      </c>
      <c r="AU519" s="227" t="s">
        <v>82</v>
      </c>
      <c r="AV519" s="14" t="s">
        <v>82</v>
      </c>
      <c r="AW519" s="14" t="s">
        <v>34</v>
      </c>
      <c r="AX519" s="14" t="s">
        <v>73</v>
      </c>
      <c r="AY519" s="227" t="s">
        <v>171</v>
      </c>
    </row>
    <row r="520" spans="2:51" s="14" customFormat="1" ht="11.25">
      <c r="B520" s="217"/>
      <c r="C520" s="218"/>
      <c r="D520" s="208" t="s">
        <v>180</v>
      </c>
      <c r="E520" s="219" t="s">
        <v>21</v>
      </c>
      <c r="F520" s="220" t="s">
        <v>1568</v>
      </c>
      <c r="G520" s="218"/>
      <c r="H520" s="221">
        <v>-5.017</v>
      </c>
      <c r="I520" s="222"/>
      <c r="J520" s="218"/>
      <c r="K520" s="218"/>
      <c r="L520" s="223"/>
      <c r="M520" s="224"/>
      <c r="N520" s="225"/>
      <c r="O520" s="225"/>
      <c r="P520" s="225"/>
      <c r="Q520" s="225"/>
      <c r="R520" s="225"/>
      <c r="S520" s="225"/>
      <c r="T520" s="226"/>
      <c r="AT520" s="227" t="s">
        <v>180</v>
      </c>
      <c r="AU520" s="227" t="s">
        <v>82</v>
      </c>
      <c r="AV520" s="14" t="s">
        <v>82</v>
      </c>
      <c r="AW520" s="14" t="s">
        <v>34</v>
      </c>
      <c r="AX520" s="14" t="s">
        <v>73</v>
      </c>
      <c r="AY520" s="227" t="s">
        <v>171</v>
      </c>
    </row>
    <row r="521" spans="2:51" s="15" customFormat="1" ht="11.25">
      <c r="B521" s="228"/>
      <c r="C521" s="229"/>
      <c r="D521" s="208" t="s">
        <v>180</v>
      </c>
      <c r="E521" s="230" t="s">
        <v>21</v>
      </c>
      <c r="F521" s="231" t="s">
        <v>182</v>
      </c>
      <c r="G521" s="229"/>
      <c r="H521" s="232">
        <v>7.569</v>
      </c>
      <c r="I521" s="233"/>
      <c r="J521" s="229"/>
      <c r="K521" s="229"/>
      <c r="L521" s="234"/>
      <c r="M521" s="235"/>
      <c r="N521" s="236"/>
      <c r="O521" s="236"/>
      <c r="P521" s="236"/>
      <c r="Q521" s="236"/>
      <c r="R521" s="236"/>
      <c r="S521" s="236"/>
      <c r="T521" s="237"/>
      <c r="AT521" s="238" t="s">
        <v>180</v>
      </c>
      <c r="AU521" s="238" t="s">
        <v>82</v>
      </c>
      <c r="AV521" s="15" t="s">
        <v>178</v>
      </c>
      <c r="AW521" s="15" t="s">
        <v>34</v>
      </c>
      <c r="AX521" s="15" t="s">
        <v>80</v>
      </c>
      <c r="AY521" s="238" t="s">
        <v>171</v>
      </c>
    </row>
    <row r="522" spans="1:65" s="2" customFormat="1" ht="21.75" customHeight="1">
      <c r="A522" s="35"/>
      <c r="B522" s="36"/>
      <c r="C522" s="193" t="s">
        <v>1010</v>
      </c>
      <c r="D522" s="193" t="s">
        <v>173</v>
      </c>
      <c r="E522" s="194" t="s">
        <v>1569</v>
      </c>
      <c r="F522" s="195" t="s">
        <v>1570</v>
      </c>
      <c r="G522" s="196" t="s">
        <v>235</v>
      </c>
      <c r="H522" s="197">
        <v>1.4</v>
      </c>
      <c r="I522" s="198"/>
      <c r="J522" s="199">
        <f>ROUND(I522*H522,2)</f>
        <v>0</v>
      </c>
      <c r="K522" s="195" t="s">
        <v>177</v>
      </c>
      <c r="L522" s="40"/>
      <c r="M522" s="200" t="s">
        <v>21</v>
      </c>
      <c r="N522" s="201" t="s">
        <v>44</v>
      </c>
      <c r="O522" s="65"/>
      <c r="P522" s="202">
        <f>O522*H522</f>
        <v>0</v>
      </c>
      <c r="Q522" s="202">
        <v>0</v>
      </c>
      <c r="R522" s="202">
        <f>Q522*H522</f>
        <v>0</v>
      </c>
      <c r="S522" s="202">
        <v>0</v>
      </c>
      <c r="T522" s="203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204" t="s">
        <v>178</v>
      </c>
      <c r="AT522" s="204" t="s">
        <v>173</v>
      </c>
      <c r="AU522" s="204" t="s">
        <v>82</v>
      </c>
      <c r="AY522" s="18" t="s">
        <v>171</v>
      </c>
      <c r="BE522" s="205">
        <f>IF(N522="základní",J522,0)</f>
        <v>0</v>
      </c>
      <c r="BF522" s="205">
        <f>IF(N522="snížená",J522,0)</f>
        <v>0</v>
      </c>
      <c r="BG522" s="205">
        <f>IF(N522="zákl. přenesená",J522,0)</f>
        <v>0</v>
      </c>
      <c r="BH522" s="205">
        <f>IF(N522="sníž. přenesená",J522,0)</f>
        <v>0</v>
      </c>
      <c r="BI522" s="205">
        <f>IF(N522="nulová",J522,0)</f>
        <v>0</v>
      </c>
      <c r="BJ522" s="18" t="s">
        <v>80</v>
      </c>
      <c r="BK522" s="205">
        <f>ROUND(I522*H522,2)</f>
        <v>0</v>
      </c>
      <c r="BL522" s="18" t="s">
        <v>178</v>
      </c>
      <c r="BM522" s="204" t="s">
        <v>1571</v>
      </c>
    </row>
    <row r="523" spans="2:51" s="14" customFormat="1" ht="11.25">
      <c r="B523" s="217"/>
      <c r="C523" s="218"/>
      <c r="D523" s="208" t="s">
        <v>180</v>
      </c>
      <c r="E523" s="219" t="s">
        <v>21</v>
      </c>
      <c r="F523" s="220" t="s">
        <v>1572</v>
      </c>
      <c r="G523" s="218"/>
      <c r="H523" s="221">
        <v>3.1</v>
      </c>
      <c r="I523" s="222"/>
      <c r="J523" s="218"/>
      <c r="K523" s="218"/>
      <c r="L523" s="223"/>
      <c r="M523" s="224"/>
      <c r="N523" s="225"/>
      <c r="O523" s="225"/>
      <c r="P523" s="225"/>
      <c r="Q523" s="225"/>
      <c r="R523" s="225"/>
      <c r="S523" s="225"/>
      <c r="T523" s="226"/>
      <c r="AT523" s="227" t="s">
        <v>180</v>
      </c>
      <c r="AU523" s="227" t="s">
        <v>82</v>
      </c>
      <c r="AV523" s="14" t="s">
        <v>82</v>
      </c>
      <c r="AW523" s="14" t="s">
        <v>34</v>
      </c>
      <c r="AX523" s="14" t="s">
        <v>73</v>
      </c>
      <c r="AY523" s="227" t="s">
        <v>171</v>
      </c>
    </row>
    <row r="524" spans="2:51" s="13" customFormat="1" ht="11.25">
      <c r="B524" s="206"/>
      <c r="C524" s="207"/>
      <c r="D524" s="208" t="s">
        <v>180</v>
      </c>
      <c r="E524" s="209" t="s">
        <v>21</v>
      </c>
      <c r="F524" s="210" t="s">
        <v>1573</v>
      </c>
      <c r="G524" s="207"/>
      <c r="H524" s="209" t="s">
        <v>21</v>
      </c>
      <c r="I524" s="211"/>
      <c r="J524" s="207"/>
      <c r="K524" s="207"/>
      <c r="L524" s="212"/>
      <c r="M524" s="213"/>
      <c r="N524" s="214"/>
      <c r="O524" s="214"/>
      <c r="P524" s="214"/>
      <c r="Q524" s="214"/>
      <c r="R524" s="214"/>
      <c r="S524" s="214"/>
      <c r="T524" s="215"/>
      <c r="AT524" s="216" t="s">
        <v>180</v>
      </c>
      <c r="AU524" s="216" t="s">
        <v>82</v>
      </c>
      <c r="AV524" s="13" t="s">
        <v>80</v>
      </c>
      <c r="AW524" s="13" t="s">
        <v>34</v>
      </c>
      <c r="AX524" s="13" t="s">
        <v>73</v>
      </c>
      <c r="AY524" s="216" t="s">
        <v>171</v>
      </c>
    </row>
    <row r="525" spans="2:51" s="14" customFormat="1" ht="11.25">
      <c r="B525" s="217"/>
      <c r="C525" s="218"/>
      <c r="D525" s="208" t="s">
        <v>180</v>
      </c>
      <c r="E525" s="219" t="s">
        <v>21</v>
      </c>
      <c r="F525" s="220" t="s">
        <v>1574</v>
      </c>
      <c r="G525" s="218"/>
      <c r="H525" s="221">
        <v>-1.7</v>
      </c>
      <c r="I525" s="222"/>
      <c r="J525" s="218"/>
      <c r="K525" s="218"/>
      <c r="L525" s="223"/>
      <c r="M525" s="224"/>
      <c r="N525" s="225"/>
      <c r="O525" s="225"/>
      <c r="P525" s="225"/>
      <c r="Q525" s="225"/>
      <c r="R525" s="225"/>
      <c r="S525" s="225"/>
      <c r="T525" s="226"/>
      <c r="AT525" s="227" t="s">
        <v>180</v>
      </c>
      <c r="AU525" s="227" t="s">
        <v>82</v>
      </c>
      <c r="AV525" s="14" t="s">
        <v>82</v>
      </c>
      <c r="AW525" s="14" t="s">
        <v>34</v>
      </c>
      <c r="AX525" s="14" t="s">
        <v>73</v>
      </c>
      <c r="AY525" s="227" t="s">
        <v>171</v>
      </c>
    </row>
    <row r="526" spans="2:51" s="15" customFormat="1" ht="11.25">
      <c r="B526" s="228"/>
      <c r="C526" s="229"/>
      <c r="D526" s="208" t="s">
        <v>180</v>
      </c>
      <c r="E526" s="230" t="s">
        <v>21</v>
      </c>
      <c r="F526" s="231" t="s">
        <v>182</v>
      </c>
      <c r="G526" s="229"/>
      <c r="H526" s="232">
        <v>1.4</v>
      </c>
      <c r="I526" s="233"/>
      <c r="J526" s="229"/>
      <c r="K526" s="229"/>
      <c r="L526" s="234"/>
      <c r="M526" s="235"/>
      <c r="N526" s="236"/>
      <c r="O526" s="236"/>
      <c r="P526" s="236"/>
      <c r="Q526" s="236"/>
      <c r="R526" s="236"/>
      <c r="S526" s="236"/>
      <c r="T526" s="237"/>
      <c r="AT526" s="238" t="s">
        <v>180</v>
      </c>
      <c r="AU526" s="238" t="s">
        <v>82</v>
      </c>
      <c r="AV526" s="15" t="s">
        <v>178</v>
      </c>
      <c r="AW526" s="15" t="s">
        <v>34</v>
      </c>
      <c r="AX526" s="15" t="s">
        <v>80</v>
      </c>
      <c r="AY526" s="238" t="s">
        <v>171</v>
      </c>
    </row>
    <row r="527" spans="1:65" s="2" customFormat="1" ht="21.75" customHeight="1">
      <c r="A527" s="35"/>
      <c r="B527" s="36"/>
      <c r="C527" s="193" t="s">
        <v>1014</v>
      </c>
      <c r="D527" s="193" t="s">
        <v>173</v>
      </c>
      <c r="E527" s="194" t="s">
        <v>1575</v>
      </c>
      <c r="F527" s="195" t="s">
        <v>1576</v>
      </c>
      <c r="G527" s="196" t="s">
        <v>235</v>
      </c>
      <c r="H527" s="197">
        <v>3.6</v>
      </c>
      <c r="I527" s="198"/>
      <c r="J527" s="199">
        <f>ROUND(I527*H527,2)</f>
        <v>0</v>
      </c>
      <c r="K527" s="195" t="s">
        <v>177</v>
      </c>
      <c r="L527" s="40"/>
      <c r="M527" s="200" t="s">
        <v>21</v>
      </c>
      <c r="N527" s="201" t="s">
        <v>44</v>
      </c>
      <c r="O527" s="65"/>
      <c r="P527" s="202">
        <f>O527*H527</f>
        <v>0</v>
      </c>
      <c r="Q527" s="202">
        <v>0</v>
      </c>
      <c r="R527" s="202">
        <f>Q527*H527</f>
        <v>0</v>
      </c>
      <c r="S527" s="202">
        <v>0</v>
      </c>
      <c r="T527" s="203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204" t="s">
        <v>178</v>
      </c>
      <c r="AT527" s="204" t="s">
        <v>173</v>
      </c>
      <c r="AU527" s="204" t="s">
        <v>82</v>
      </c>
      <c r="AY527" s="18" t="s">
        <v>171</v>
      </c>
      <c r="BE527" s="205">
        <f>IF(N527="základní",J527,0)</f>
        <v>0</v>
      </c>
      <c r="BF527" s="205">
        <f>IF(N527="snížená",J527,0)</f>
        <v>0</v>
      </c>
      <c r="BG527" s="205">
        <f>IF(N527="zákl. přenesená",J527,0)</f>
        <v>0</v>
      </c>
      <c r="BH527" s="205">
        <f>IF(N527="sníž. přenesená",J527,0)</f>
        <v>0</v>
      </c>
      <c r="BI527" s="205">
        <f>IF(N527="nulová",J527,0)</f>
        <v>0</v>
      </c>
      <c r="BJ527" s="18" t="s">
        <v>80</v>
      </c>
      <c r="BK527" s="205">
        <f>ROUND(I527*H527,2)</f>
        <v>0</v>
      </c>
      <c r="BL527" s="18" t="s">
        <v>178</v>
      </c>
      <c r="BM527" s="204" t="s">
        <v>1577</v>
      </c>
    </row>
    <row r="528" spans="2:51" s="14" customFormat="1" ht="11.25">
      <c r="B528" s="217"/>
      <c r="C528" s="218"/>
      <c r="D528" s="208" t="s">
        <v>180</v>
      </c>
      <c r="E528" s="219" t="s">
        <v>21</v>
      </c>
      <c r="F528" s="220" t="s">
        <v>1578</v>
      </c>
      <c r="G528" s="218"/>
      <c r="H528" s="221">
        <v>5.47</v>
      </c>
      <c r="I528" s="222"/>
      <c r="J528" s="218"/>
      <c r="K528" s="218"/>
      <c r="L528" s="223"/>
      <c r="M528" s="224"/>
      <c r="N528" s="225"/>
      <c r="O528" s="225"/>
      <c r="P528" s="225"/>
      <c r="Q528" s="225"/>
      <c r="R528" s="225"/>
      <c r="S528" s="225"/>
      <c r="T528" s="226"/>
      <c r="AT528" s="227" t="s">
        <v>180</v>
      </c>
      <c r="AU528" s="227" t="s">
        <v>82</v>
      </c>
      <c r="AV528" s="14" t="s">
        <v>82</v>
      </c>
      <c r="AW528" s="14" t="s">
        <v>34</v>
      </c>
      <c r="AX528" s="14" t="s">
        <v>73</v>
      </c>
      <c r="AY528" s="227" t="s">
        <v>171</v>
      </c>
    </row>
    <row r="529" spans="2:51" s="13" customFormat="1" ht="11.25">
      <c r="B529" s="206"/>
      <c r="C529" s="207"/>
      <c r="D529" s="208" t="s">
        <v>180</v>
      </c>
      <c r="E529" s="209" t="s">
        <v>21</v>
      </c>
      <c r="F529" s="210" t="s">
        <v>1579</v>
      </c>
      <c r="G529" s="207"/>
      <c r="H529" s="209" t="s">
        <v>21</v>
      </c>
      <c r="I529" s="211"/>
      <c r="J529" s="207"/>
      <c r="K529" s="207"/>
      <c r="L529" s="212"/>
      <c r="M529" s="213"/>
      <c r="N529" s="214"/>
      <c r="O529" s="214"/>
      <c r="P529" s="214"/>
      <c r="Q529" s="214"/>
      <c r="R529" s="214"/>
      <c r="S529" s="214"/>
      <c r="T529" s="215"/>
      <c r="AT529" s="216" t="s">
        <v>180</v>
      </c>
      <c r="AU529" s="216" t="s">
        <v>82</v>
      </c>
      <c r="AV529" s="13" t="s">
        <v>80</v>
      </c>
      <c r="AW529" s="13" t="s">
        <v>34</v>
      </c>
      <c r="AX529" s="13" t="s">
        <v>73</v>
      </c>
      <c r="AY529" s="216" t="s">
        <v>171</v>
      </c>
    </row>
    <row r="530" spans="2:51" s="14" customFormat="1" ht="11.25">
      <c r="B530" s="217"/>
      <c r="C530" s="218"/>
      <c r="D530" s="208" t="s">
        <v>180</v>
      </c>
      <c r="E530" s="219" t="s">
        <v>21</v>
      </c>
      <c r="F530" s="220" t="s">
        <v>1580</v>
      </c>
      <c r="G530" s="218"/>
      <c r="H530" s="221">
        <v>-1.87</v>
      </c>
      <c r="I530" s="222"/>
      <c r="J530" s="218"/>
      <c r="K530" s="218"/>
      <c r="L530" s="223"/>
      <c r="M530" s="224"/>
      <c r="N530" s="225"/>
      <c r="O530" s="225"/>
      <c r="P530" s="225"/>
      <c r="Q530" s="225"/>
      <c r="R530" s="225"/>
      <c r="S530" s="225"/>
      <c r="T530" s="226"/>
      <c r="AT530" s="227" t="s">
        <v>180</v>
      </c>
      <c r="AU530" s="227" t="s">
        <v>82</v>
      </c>
      <c r="AV530" s="14" t="s">
        <v>82</v>
      </c>
      <c r="AW530" s="14" t="s">
        <v>34</v>
      </c>
      <c r="AX530" s="14" t="s">
        <v>73</v>
      </c>
      <c r="AY530" s="227" t="s">
        <v>171</v>
      </c>
    </row>
    <row r="531" spans="2:51" s="15" customFormat="1" ht="11.25">
      <c r="B531" s="228"/>
      <c r="C531" s="229"/>
      <c r="D531" s="208" t="s">
        <v>180</v>
      </c>
      <c r="E531" s="230" t="s">
        <v>21</v>
      </c>
      <c r="F531" s="231" t="s">
        <v>182</v>
      </c>
      <c r="G531" s="229"/>
      <c r="H531" s="232">
        <v>3.6</v>
      </c>
      <c r="I531" s="233"/>
      <c r="J531" s="229"/>
      <c r="K531" s="229"/>
      <c r="L531" s="234"/>
      <c r="M531" s="235"/>
      <c r="N531" s="236"/>
      <c r="O531" s="236"/>
      <c r="P531" s="236"/>
      <c r="Q531" s="236"/>
      <c r="R531" s="236"/>
      <c r="S531" s="236"/>
      <c r="T531" s="237"/>
      <c r="AT531" s="238" t="s">
        <v>180</v>
      </c>
      <c r="AU531" s="238" t="s">
        <v>82</v>
      </c>
      <c r="AV531" s="15" t="s">
        <v>178</v>
      </c>
      <c r="AW531" s="15" t="s">
        <v>34</v>
      </c>
      <c r="AX531" s="15" t="s">
        <v>80</v>
      </c>
      <c r="AY531" s="238" t="s">
        <v>171</v>
      </c>
    </row>
    <row r="532" spans="1:65" s="2" customFormat="1" ht="21.75" customHeight="1">
      <c r="A532" s="35"/>
      <c r="B532" s="36"/>
      <c r="C532" s="193" t="s">
        <v>1018</v>
      </c>
      <c r="D532" s="193" t="s">
        <v>173</v>
      </c>
      <c r="E532" s="194" t="s">
        <v>1581</v>
      </c>
      <c r="F532" s="195" t="s">
        <v>1582</v>
      </c>
      <c r="G532" s="196" t="s">
        <v>235</v>
      </c>
      <c r="H532" s="197">
        <v>14.858</v>
      </c>
      <c r="I532" s="198"/>
      <c r="J532" s="199">
        <f>ROUND(I532*H532,2)</f>
        <v>0</v>
      </c>
      <c r="K532" s="195" t="s">
        <v>177</v>
      </c>
      <c r="L532" s="40"/>
      <c r="M532" s="200" t="s">
        <v>21</v>
      </c>
      <c r="N532" s="201" t="s">
        <v>44</v>
      </c>
      <c r="O532" s="65"/>
      <c r="P532" s="202">
        <f>O532*H532</f>
        <v>0</v>
      </c>
      <c r="Q532" s="202">
        <v>0</v>
      </c>
      <c r="R532" s="202">
        <f>Q532*H532</f>
        <v>0</v>
      </c>
      <c r="S532" s="202">
        <v>0</v>
      </c>
      <c r="T532" s="203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204" t="s">
        <v>178</v>
      </c>
      <c r="AT532" s="204" t="s">
        <v>173</v>
      </c>
      <c r="AU532" s="204" t="s">
        <v>82</v>
      </c>
      <c r="AY532" s="18" t="s">
        <v>171</v>
      </c>
      <c r="BE532" s="205">
        <f>IF(N532="základní",J532,0)</f>
        <v>0</v>
      </c>
      <c r="BF532" s="205">
        <f>IF(N532="snížená",J532,0)</f>
        <v>0</v>
      </c>
      <c r="BG532" s="205">
        <f>IF(N532="zákl. přenesená",J532,0)</f>
        <v>0</v>
      </c>
      <c r="BH532" s="205">
        <f>IF(N532="sníž. přenesená",J532,0)</f>
        <v>0</v>
      </c>
      <c r="BI532" s="205">
        <f>IF(N532="nulová",J532,0)</f>
        <v>0</v>
      </c>
      <c r="BJ532" s="18" t="s">
        <v>80</v>
      </c>
      <c r="BK532" s="205">
        <f>ROUND(I532*H532,2)</f>
        <v>0</v>
      </c>
      <c r="BL532" s="18" t="s">
        <v>178</v>
      </c>
      <c r="BM532" s="204" t="s">
        <v>1583</v>
      </c>
    </row>
    <row r="533" spans="2:51" s="14" customFormat="1" ht="11.25">
      <c r="B533" s="217"/>
      <c r="C533" s="218"/>
      <c r="D533" s="208" t="s">
        <v>180</v>
      </c>
      <c r="E533" s="219" t="s">
        <v>21</v>
      </c>
      <c r="F533" s="220" t="s">
        <v>1584</v>
      </c>
      <c r="G533" s="218"/>
      <c r="H533" s="221">
        <v>14.858</v>
      </c>
      <c r="I533" s="222"/>
      <c r="J533" s="218"/>
      <c r="K533" s="218"/>
      <c r="L533" s="223"/>
      <c r="M533" s="224"/>
      <c r="N533" s="225"/>
      <c r="O533" s="225"/>
      <c r="P533" s="225"/>
      <c r="Q533" s="225"/>
      <c r="R533" s="225"/>
      <c r="S533" s="225"/>
      <c r="T533" s="226"/>
      <c r="AT533" s="227" t="s">
        <v>180</v>
      </c>
      <c r="AU533" s="227" t="s">
        <v>82</v>
      </c>
      <c r="AV533" s="14" t="s">
        <v>82</v>
      </c>
      <c r="AW533" s="14" t="s">
        <v>34</v>
      </c>
      <c r="AX533" s="14" t="s">
        <v>73</v>
      </c>
      <c r="AY533" s="227" t="s">
        <v>171</v>
      </c>
    </row>
    <row r="534" spans="2:51" s="15" customFormat="1" ht="11.25">
      <c r="B534" s="228"/>
      <c r="C534" s="229"/>
      <c r="D534" s="208" t="s">
        <v>180</v>
      </c>
      <c r="E534" s="230" t="s">
        <v>21</v>
      </c>
      <c r="F534" s="231" t="s">
        <v>182</v>
      </c>
      <c r="G534" s="229"/>
      <c r="H534" s="232">
        <v>14.858</v>
      </c>
      <c r="I534" s="233"/>
      <c r="J534" s="229"/>
      <c r="K534" s="229"/>
      <c r="L534" s="234"/>
      <c r="M534" s="235"/>
      <c r="N534" s="236"/>
      <c r="O534" s="236"/>
      <c r="P534" s="236"/>
      <c r="Q534" s="236"/>
      <c r="R534" s="236"/>
      <c r="S534" s="236"/>
      <c r="T534" s="237"/>
      <c r="AT534" s="238" t="s">
        <v>180</v>
      </c>
      <c r="AU534" s="238" t="s">
        <v>82</v>
      </c>
      <c r="AV534" s="15" t="s">
        <v>178</v>
      </c>
      <c r="AW534" s="15" t="s">
        <v>34</v>
      </c>
      <c r="AX534" s="15" t="s">
        <v>80</v>
      </c>
      <c r="AY534" s="238" t="s">
        <v>171</v>
      </c>
    </row>
    <row r="535" spans="2:63" s="12" customFormat="1" ht="22.9" customHeight="1">
      <c r="B535" s="177"/>
      <c r="C535" s="178"/>
      <c r="D535" s="179" t="s">
        <v>72</v>
      </c>
      <c r="E535" s="191" t="s">
        <v>249</v>
      </c>
      <c r="F535" s="191" t="s">
        <v>250</v>
      </c>
      <c r="G535" s="178"/>
      <c r="H535" s="178"/>
      <c r="I535" s="181"/>
      <c r="J535" s="192">
        <f>BK535</f>
        <v>0</v>
      </c>
      <c r="K535" s="178"/>
      <c r="L535" s="183"/>
      <c r="M535" s="184"/>
      <c r="N535" s="185"/>
      <c r="O535" s="185"/>
      <c r="P535" s="186">
        <f>P536</f>
        <v>0</v>
      </c>
      <c r="Q535" s="185"/>
      <c r="R535" s="186">
        <f>R536</f>
        <v>0</v>
      </c>
      <c r="S535" s="185"/>
      <c r="T535" s="187">
        <f>T536</f>
        <v>0</v>
      </c>
      <c r="AR535" s="188" t="s">
        <v>80</v>
      </c>
      <c r="AT535" s="189" t="s">
        <v>72</v>
      </c>
      <c r="AU535" s="189" t="s">
        <v>80</v>
      </c>
      <c r="AY535" s="188" t="s">
        <v>171</v>
      </c>
      <c r="BK535" s="190">
        <f>BK536</f>
        <v>0</v>
      </c>
    </row>
    <row r="536" spans="1:65" s="2" customFormat="1" ht="21.75" customHeight="1">
      <c r="A536" s="35"/>
      <c r="B536" s="36"/>
      <c r="C536" s="193" t="s">
        <v>1022</v>
      </c>
      <c r="D536" s="193" t="s">
        <v>173</v>
      </c>
      <c r="E536" s="194" t="s">
        <v>252</v>
      </c>
      <c r="F536" s="195" t="s">
        <v>253</v>
      </c>
      <c r="G536" s="196" t="s">
        <v>235</v>
      </c>
      <c r="H536" s="197">
        <v>39.948</v>
      </c>
      <c r="I536" s="198"/>
      <c r="J536" s="199">
        <f>ROUND(I536*H536,2)</f>
        <v>0</v>
      </c>
      <c r="K536" s="195" t="s">
        <v>177</v>
      </c>
      <c r="L536" s="40"/>
      <c r="M536" s="200" t="s">
        <v>21</v>
      </c>
      <c r="N536" s="201" t="s">
        <v>44</v>
      </c>
      <c r="O536" s="65"/>
      <c r="P536" s="202">
        <f>O536*H536</f>
        <v>0</v>
      </c>
      <c r="Q536" s="202">
        <v>0</v>
      </c>
      <c r="R536" s="202">
        <f>Q536*H536</f>
        <v>0</v>
      </c>
      <c r="S536" s="202">
        <v>0</v>
      </c>
      <c r="T536" s="203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204" t="s">
        <v>178</v>
      </c>
      <c r="AT536" s="204" t="s">
        <v>173</v>
      </c>
      <c r="AU536" s="204" t="s">
        <v>82</v>
      </c>
      <c r="AY536" s="18" t="s">
        <v>171</v>
      </c>
      <c r="BE536" s="205">
        <f>IF(N536="základní",J536,0)</f>
        <v>0</v>
      </c>
      <c r="BF536" s="205">
        <f>IF(N536="snížená",J536,0)</f>
        <v>0</v>
      </c>
      <c r="BG536" s="205">
        <f>IF(N536="zákl. přenesená",J536,0)</f>
        <v>0</v>
      </c>
      <c r="BH536" s="205">
        <f>IF(N536="sníž. přenesená",J536,0)</f>
        <v>0</v>
      </c>
      <c r="BI536" s="205">
        <f>IF(N536="nulová",J536,0)</f>
        <v>0</v>
      </c>
      <c r="BJ536" s="18" t="s">
        <v>80</v>
      </c>
      <c r="BK536" s="205">
        <f>ROUND(I536*H536,2)</f>
        <v>0</v>
      </c>
      <c r="BL536" s="18" t="s">
        <v>178</v>
      </c>
      <c r="BM536" s="204" t="s">
        <v>254</v>
      </c>
    </row>
    <row r="537" spans="2:63" s="12" customFormat="1" ht="25.9" customHeight="1">
      <c r="B537" s="177"/>
      <c r="C537" s="178"/>
      <c r="D537" s="179" t="s">
        <v>72</v>
      </c>
      <c r="E537" s="180" t="s">
        <v>255</v>
      </c>
      <c r="F537" s="180" t="s">
        <v>256</v>
      </c>
      <c r="G537" s="178"/>
      <c r="H537" s="178"/>
      <c r="I537" s="181"/>
      <c r="J537" s="182">
        <f>BK537</f>
        <v>0</v>
      </c>
      <c r="K537" s="178"/>
      <c r="L537" s="183"/>
      <c r="M537" s="184"/>
      <c r="N537" s="185"/>
      <c r="O537" s="185"/>
      <c r="P537" s="186">
        <f>P538+P555+P591+P595+P706+P732+P739+P759+P803+P848+P854+P902+P906+P959+P1018</f>
        <v>0</v>
      </c>
      <c r="Q537" s="185"/>
      <c r="R537" s="186">
        <f>R538+R555+R591+R595+R706+R732+R739+R759+R803+R848+R854+R902+R906+R959+R1018</f>
        <v>9.11925959</v>
      </c>
      <c r="S537" s="185"/>
      <c r="T537" s="187">
        <f>T538+T555+T591+T595+T706+T732+T739+T759+T803+T848+T854+T902+T906+T959+T1018</f>
        <v>5.92685837</v>
      </c>
      <c r="AR537" s="188" t="s">
        <v>82</v>
      </c>
      <c r="AT537" s="189" t="s">
        <v>72</v>
      </c>
      <c r="AU537" s="189" t="s">
        <v>73</v>
      </c>
      <c r="AY537" s="188" t="s">
        <v>171</v>
      </c>
      <c r="BK537" s="190">
        <f>BK538+BK555+BK591+BK595+BK706+BK732+BK739+BK759+BK803+BK848+BK854+BK902+BK906+BK959+BK1018</f>
        <v>0</v>
      </c>
    </row>
    <row r="538" spans="2:63" s="12" customFormat="1" ht="22.9" customHeight="1">
      <c r="B538" s="177"/>
      <c r="C538" s="178"/>
      <c r="D538" s="179" t="s">
        <v>72</v>
      </c>
      <c r="E538" s="191" t="s">
        <v>1585</v>
      </c>
      <c r="F538" s="191" t="s">
        <v>1586</v>
      </c>
      <c r="G538" s="178"/>
      <c r="H538" s="178"/>
      <c r="I538" s="181"/>
      <c r="J538" s="192">
        <f>BK538</f>
        <v>0</v>
      </c>
      <c r="K538" s="178"/>
      <c r="L538" s="183"/>
      <c r="M538" s="184"/>
      <c r="N538" s="185"/>
      <c r="O538" s="185"/>
      <c r="P538" s="186">
        <f>SUM(P539:P554)</f>
        <v>0</v>
      </c>
      <c r="Q538" s="185"/>
      <c r="R538" s="186">
        <f>SUM(R539:R554)</f>
        <v>0.31491</v>
      </c>
      <c r="S538" s="185"/>
      <c r="T538" s="187">
        <f>SUM(T539:T554)</f>
        <v>0</v>
      </c>
      <c r="AR538" s="188" t="s">
        <v>82</v>
      </c>
      <c r="AT538" s="189" t="s">
        <v>72</v>
      </c>
      <c r="AU538" s="189" t="s">
        <v>80</v>
      </c>
      <c r="AY538" s="188" t="s">
        <v>171</v>
      </c>
      <c r="BK538" s="190">
        <f>SUM(BK539:BK554)</f>
        <v>0</v>
      </c>
    </row>
    <row r="539" spans="1:65" s="2" customFormat="1" ht="21.75" customHeight="1">
      <c r="A539" s="35"/>
      <c r="B539" s="36"/>
      <c r="C539" s="193" t="s">
        <v>1026</v>
      </c>
      <c r="D539" s="193" t="s">
        <v>173</v>
      </c>
      <c r="E539" s="194" t="s">
        <v>1587</v>
      </c>
      <c r="F539" s="195" t="s">
        <v>1588</v>
      </c>
      <c r="G539" s="196" t="s">
        <v>187</v>
      </c>
      <c r="H539" s="197">
        <v>16.01</v>
      </c>
      <c r="I539" s="198"/>
      <c r="J539" s="199">
        <f>ROUND(I539*H539,2)</f>
        <v>0</v>
      </c>
      <c r="K539" s="195" t="s">
        <v>21</v>
      </c>
      <c r="L539" s="40"/>
      <c r="M539" s="200" t="s">
        <v>21</v>
      </c>
      <c r="N539" s="201" t="s">
        <v>44</v>
      </c>
      <c r="O539" s="65"/>
      <c r="P539" s="202">
        <f>O539*H539</f>
        <v>0</v>
      </c>
      <c r="Q539" s="202">
        <v>0.006</v>
      </c>
      <c r="R539" s="202">
        <f>Q539*H539</f>
        <v>0.09606</v>
      </c>
      <c r="S539" s="202">
        <v>0</v>
      </c>
      <c r="T539" s="203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204" t="s">
        <v>263</v>
      </c>
      <c r="AT539" s="204" t="s">
        <v>173</v>
      </c>
      <c r="AU539" s="204" t="s">
        <v>82</v>
      </c>
      <c r="AY539" s="18" t="s">
        <v>171</v>
      </c>
      <c r="BE539" s="205">
        <f>IF(N539="základní",J539,0)</f>
        <v>0</v>
      </c>
      <c r="BF539" s="205">
        <f>IF(N539="snížená",J539,0)</f>
        <v>0</v>
      </c>
      <c r="BG539" s="205">
        <f>IF(N539="zákl. přenesená",J539,0)</f>
        <v>0</v>
      </c>
      <c r="BH539" s="205">
        <f>IF(N539="sníž. přenesená",J539,0)</f>
        <v>0</v>
      </c>
      <c r="BI539" s="205">
        <f>IF(N539="nulová",J539,0)</f>
        <v>0</v>
      </c>
      <c r="BJ539" s="18" t="s">
        <v>80</v>
      </c>
      <c r="BK539" s="205">
        <f>ROUND(I539*H539,2)</f>
        <v>0</v>
      </c>
      <c r="BL539" s="18" t="s">
        <v>263</v>
      </c>
      <c r="BM539" s="204" t="s">
        <v>1589</v>
      </c>
    </row>
    <row r="540" spans="2:51" s="14" customFormat="1" ht="11.25">
      <c r="B540" s="217"/>
      <c r="C540" s="218"/>
      <c r="D540" s="208" t="s">
        <v>180</v>
      </c>
      <c r="E540" s="219" t="s">
        <v>21</v>
      </c>
      <c r="F540" s="220" t="s">
        <v>1187</v>
      </c>
      <c r="G540" s="218"/>
      <c r="H540" s="221">
        <v>11.22</v>
      </c>
      <c r="I540" s="222"/>
      <c r="J540" s="218"/>
      <c r="K540" s="218"/>
      <c r="L540" s="223"/>
      <c r="M540" s="224"/>
      <c r="N540" s="225"/>
      <c r="O540" s="225"/>
      <c r="P540" s="225"/>
      <c r="Q540" s="225"/>
      <c r="R540" s="225"/>
      <c r="S540" s="225"/>
      <c r="T540" s="226"/>
      <c r="AT540" s="227" t="s">
        <v>180</v>
      </c>
      <c r="AU540" s="227" t="s">
        <v>82</v>
      </c>
      <c r="AV540" s="14" t="s">
        <v>82</v>
      </c>
      <c r="AW540" s="14" t="s">
        <v>34</v>
      </c>
      <c r="AX540" s="14" t="s">
        <v>73</v>
      </c>
      <c r="AY540" s="227" t="s">
        <v>171</v>
      </c>
    </row>
    <row r="541" spans="2:51" s="14" customFormat="1" ht="11.25">
      <c r="B541" s="217"/>
      <c r="C541" s="218"/>
      <c r="D541" s="208" t="s">
        <v>180</v>
      </c>
      <c r="E541" s="219" t="s">
        <v>21</v>
      </c>
      <c r="F541" s="220" t="s">
        <v>1181</v>
      </c>
      <c r="G541" s="218"/>
      <c r="H541" s="221">
        <v>4.79</v>
      </c>
      <c r="I541" s="222"/>
      <c r="J541" s="218"/>
      <c r="K541" s="218"/>
      <c r="L541" s="223"/>
      <c r="M541" s="224"/>
      <c r="N541" s="225"/>
      <c r="O541" s="225"/>
      <c r="P541" s="225"/>
      <c r="Q541" s="225"/>
      <c r="R541" s="225"/>
      <c r="S541" s="225"/>
      <c r="T541" s="226"/>
      <c r="AT541" s="227" t="s">
        <v>180</v>
      </c>
      <c r="AU541" s="227" t="s">
        <v>82</v>
      </c>
      <c r="AV541" s="14" t="s">
        <v>82</v>
      </c>
      <c r="AW541" s="14" t="s">
        <v>34</v>
      </c>
      <c r="AX541" s="14" t="s">
        <v>73</v>
      </c>
      <c r="AY541" s="227" t="s">
        <v>171</v>
      </c>
    </row>
    <row r="542" spans="2:51" s="15" customFormat="1" ht="11.25">
      <c r="B542" s="228"/>
      <c r="C542" s="229"/>
      <c r="D542" s="208" t="s">
        <v>180</v>
      </c>
      <c r="E542" s="230" t="s">
        <v>21</v>
      </c>
      <c r="F542" s="231" t="s">
        <v>182</v>
      </c>
      <c r="G542" s="229"/>
      <c r="H542" s="232">
        <v>16.01</v>
      </c>
      <c r="I542" s="233"/>
      <c r="J542" s="229"/>
      <c r="K542" s="229"/>
      <c r="L542" s="234"/>
      <c r="M542" s="235"/>
      <c r="N542" s="236"/>
      <c r="O542" s="236"/>
      <c r="P542" s="236"/>
      <c r="Q542" s="236"/>
      <c r="R542" s="236"/>
      <c r="S542" s="236"/>
      <c r="T542" s="237"/>
      <c r="AT542" s="238" t="s">
        <v>180</v>
      </c>
      <c r="AU542" s="238" t="s">
        <v>82</v>
      </c>
      <c r="AV542" s="15" t="s">
        <v>178</v>
      </c>
      <c r="AW542" s="15" t="s">
        <v>34</v>
      </c>
      <c r="AX542" s="15" t="s">
        <v>80</v>
      </c>
      <c r="AY542" s="238" t="s">
        <v>171</v>
      </c>
    </row>
    <row r="543" spans="1:65" s="2" customFormat="1" ht="16.5" customHeight="1">
      <c r="A543" s="35"/>
      <c r="B543" s="36"/>
      <c r="C543" s="193" t="s">
        <v>1030</v>
      </c>
      <c r="D543" s="193" t="s">
        <v>173</v>
      </c>
      <c r="E543" s="194" t="s">
        <v>1590</v>
      </c>
      <c r="F543" s="195" t="s">
        <v>1591</v>
      </c>
      <c r="G543" s="196" t="s">
        <v>187</v>
      </c>
      <c r="H543" s="197">
        <v>36.475</v>
      </c>
      <c r="I543" s="198"/>
      <c r="J543" s="199">
        <f>ROUND(I543*H543,2)</f>
        <v>0</v>
      </c>
      <c r="K543" s="195" t="s">
        <v>21</v>
      </c>
      <c r="L543" s="40"/>
      <c r="M543" s="200" t="s">
        <v>21</v>
      </c>
      <c r="N543" s="201" t="s">
        <v>44</v>
      </c>
      <c r="O543" s="65"/>
      <c r="P543" s="202">
        <f>O543*H543</f>
        <v>0</v>
      </c>
      <c r="Q543" s="202">
        <v>0.006</v>
      </c>
      <c r="R543" s="202">
        <f>Q543*H543</f>
        <v>0.21885000000000002</v>
      </c>
      <c r="S543" s="202">
        <v>0</v>
      </c>
      <c r="T543" s="203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204" t="s">
        <v>263</v>
      </c>
      <c r="AT543" s="204" t="s">
        <v>173</v>
      </c>
      <c r="AU543" s="204" t="s">
        <v>82</v>
      </c>
      <c r="AY543" s="18" t="s">
        <v>171</v>
      </c>
      <c r="BE543" s="205">
        <f>IF(N543="základní",J543,0)</f>
        <v>0</v>
      </c>
      <c r="BF543" s="205">
        <f>IF(N543="snížená",J543,0)</f>
        <v>0</v>
      </c>
      <c r="BG543" s="205">
        <f>IF(N543="zákl. přenesená",J543,0)</f>
        <v>0</v>
      </c>
      <c r="BH543" s="205">
        <f>IF(N543="sníž. přenesená",J543,0)</f>
        <v>0</v>
      </c>
      <c r="BI543" s="205">
        <f>IF(N543="nulová",J543,0)</f>
        <v>0</v>
      </c>
      <c r="BJ543" s="18" t="s">
        <v>80</v>
      </c>
      <c r="BK543" s="205">
        <f>ROUND(I543*H543,2)</f>
        <v>0</v>
      </c>
      <c r="BL543" s="18" t="s">
        <v>263</v>
      </c>
      <c r="BM543" s="204" t="s">
        <v>1592</v>
      </c>
    </row>
    <row r="544" spans="2:51" s="13" customFormat="1" ht="11.25">
      <c r="B544" s="206"/>
      <c r="C544" s="207"/>
      <c r="D544" s="208" t="s">
        <v>180</v>
      </c>
      <c r="E544" s="209" t="s">
        <v>21</v>
      </c>
      <c r="F544" s="210" t="s">
        <v>1593</v>
      </c>
      <c r="G544" s="207"/>
      <c r="H544" s="209" t="s">
        <v>21</v>
      </c>
      <c r="I544" s="211"/>
      <c r="J544" s="207"/>
      <c r="K544" s="207"/>
      <c r="L544" s="212"/>
      <c r="M544" s="213"/>
      <c r="N544" s="214"/>
      <c r="O544" s="214"/>
      <c r="P544" s="214"/>
      <c r="Q544" s="214"/>
      <c r="R544" s="214"/>
      <c r="S544" s="214"/>
      <c r="T544" s="215"/>
      <c r="AT544" s="216" t="s">
        <v>180</v>
      </c>
      <c r="AU544" s="216" t="s">
        <v>82</v>
      </c>
      <c r="AV544" s="13" t="s">
        <v>80</v>
      </c>
      <c r="AW544" s="13" t="s">
        <v>34</v>
      </c>
      <c r="AX544" s="13" t="s">
        <v>73</v>
      </c>
      <c r="AY544" s="216" t="s">
        <v>171</v>
      </c>
    </row>
    <row r="545" spans="2:51" s="14" customFormat="1" ht="11.25">
      <c r="B545" s="217"/>
      <c r="C545" s="218"/>
      <c r="D545" s="208" t="s">
        <v>180</v>
      </c>
      <c r="E545" s="219" t="s">
        <v>21</v>
      </c>
      <c r="F545" s="220" t="s">
        <v>1594</v>
      </c>
      <c r="G545" s="218"/>
      <c r="H545" s="221">
        <v>7.17</v>
      </c>
      <c r="I545" s="222"/>
      <c r="J545" s="218"/>
      <c r="K545" s="218"/>
      <c r="L545" s="223"/>
      <c r="M545" s="224"/>
      <c r="N545" s="225"/>
      <c r="O545" s="225"/>
      <c r="P545" s="225"/>
      <c r="Q545" s="225"/>
      <c r="R545" s="225"/>
      <c r="S545" s="225"/>
      <c r="T545" s="226"/>
      <c r="AT545" s="227" t="s">
        <v>180</v>
      </c>
      <c r="AU545" s="227" t="s">
        <v>82</v>
      </c>
      <c r="AV545" s="14" t="s">
        <v>82</v>
      </c>
      <c r="AW545" s="14" t="s">
        <v>34</v>
      </c>
      <c r="AX545" s="14" t="s">
        <v>73</v>
      </c>
      <c r="AY545" s="227" t="s">
        <v>171</v>
      </c>
    </row>
    <row r="546" spans="2:51" s="14" customFormat="1" ht="11.25">
      <c r="B546" s="217"/>
      <c r="C546" s="218"/>
      <c r="D546" s="208" t="s">
        <v>180</v>
      </c>
      <c r="E546" s="219" t="s">
        <v>21</v>
      </c>
      <c r="F546" s="220" t="s">
        <v>1595</v>
      </c>
      <c r="G546" s="218"/>
      <c r="H546" s="221">
        <v>2.4</v>
      </c>
      <c r="I546" s="222"/>
      <c r="J546" s="218"/>
      <c r="K546" s="218"/>
      <c r="L546" s="223"/>
      <c r="M546" s="224"/>
      <c r="N546" s="225"/>
      <c r="O546" s="225"/>
      <c r="P546" s="225"/>
      <c r="Q546" s="225"/>
      <c r="R546" s="225"/>
      <c r="S546" s="225"/>
      <c r="T546" s="226"/>
      <c r="AT546" s="227" t="s">
        <v>180</v>
      </c>
      <c r="AU546" s="227" t="s">
        <v>82</v>
      </c>
      <c r="AV546" s="14" t="s">
        <v>82</v>
      </c>
      <c r="AW546" s="14" t="s">
        <v>34</v>
      </c>
      <c r="AX546" s="14" t="s">
        <v>73</v>
      </c>
      <c r="AY546" s="227" t="s">
        <v>171</v>
      </c>
    </row>
    <row r="547" spans="2:51" s="13" customFormat="1" ht="11.25">
      <c r="B547" s="206"/>
      <c r="C547" s="207"/>
      <c r="D547" s="208" t="s">
        <v>180</v>
      </c>
      <c r="E547" s="209" t="s">
        <v>21</v>
      </c>
      <c r="F547" s="210" t="s">
        <v>1596</v>
      </c>
      <c r="G547" s="207"/>
      <c r="H547" s="209" t="s">
        <v>21</v>
      </c>
      <c r="I547" s="211"/>
      <c r="J547" s="207"/>
      <c r="K547" s="207"/>
      <c r="L547" s="212"/>
      <c r="M547" s="213"/>
      <c r="N547" s="214"/>
      <c r="O547" s="214"/>
      <c r="P547" s="214"/>
      <c r="Q547" s="214"/>
      <c r="R547" s="214"/>
      <c r="S547" s="214"/>
      <c r="T547" s="215"/>
      <c r="AT547" s="216" t="s">
        <v>180</v>
      </c>
      <c r="AU547" s="216" t="s">
        <v>82</v>
      </c>
      <c r="AV547" s="13" t="s">
        <v>80</v>
      </c>
      <c r="AW547" s="13" t="s">
        <v>34</v>
      </c>
      <c r="AX547" s="13" t="s">
        <v>73</v>
      </c>
      <c r="AY547" s="216" t="s">
        <v>171</v>
      </c>
    </row>
    <row r="548" spans="2:51" s="14" customFormat="1" ht="11.25">
      <c r="B548" s="217"/>
      <c r="C548" s="218"/>
      <c r="D548" s="208" t="s">
        <v>180</v>
      </c>
      <c r="E548" s="219" t="s">
        <v>21</v>
      </c>
      <c r="F548" s="220" t="s">
        <v>1597</v>
      </c>
      <c r="G548" s="218"/>
      <c r="H548" s="221">
        <v>12.16</v>
      </c>
      <c r="I548" s="222"/>
      <c r="J548" s="218"/>
      <c r="K548" s="218"/>
      <c r="L548" s="223"/>
      <c r="M548" s="224"/>
      <c r="N548" s="225"/>
      <c r="O548" s="225"/>
      <c r="P548" s="225"/>
      <c r="Q548" s="225"/>
      <c r="R548" s="225"/>
      <c r="S548" s="225"/>
      <c r="T548" s="226"/>
      <c r="AT548" s="227" t="s">
        <v>180</v>
      </c>
      <c r="AU548" s="227" t="s">
        <v>82</v>
      </c>
      <c r="AV548" s="14" t="s">
        <v>82</v>
      </c>
      <c r="AW548" s="14" t="s">
        <v>34</v>
      </c>
      <c r="AX548" s="14" t="s">
        <v>73</v>
      </c>
      <c r="AY548" s="227" t="s">
        <v>171</v>
      </c>
    </row>
    <row r="549" spans="2:51" s="13" customFormat="1" ht="11.25">
      <c r="B549" s="206"/>
      <c r="C549" s="207"/>
      <c r="D549" s="208" t="s">
        <v>180</v>
      </c>
      <c r="E549" s="209" t="s">
        <v>21</v>
      </c>
      <c r="F549" s="210" t="s">
        <v>1224</v>
      </c>
      <c r="G549" s="207"/>
      <c r="H549" s="209" t="s">
        <v>21</v>
      </c>
      <c r="I549" s="211"/>
      <c r="J549" s="207"/>
      <c r="K549" s="207"/>
      <c r="L549" s="212"/>
      <c r="M549" s="213"/>
      <c r="N549" s="214"/>
      <c r="O549" s="214"/>
      <c r="P549" s="214"/>
      <c r="Q549" s="214"/>
      <c r="R549" s="214"/>
      <c r="S549" s="214"/>
      <c r="T549" s="215"/>
      <c r="AT549" s="216" t="s">
        <v>180</v>
      </c>
      <c r="AU549" s="216" t="s">
        <v>82</v>
      </c>
      <c r="AV549" s="13" t="s">
        <v>80</v>
      </c>
      <c r="AW549" s="13" t="s">
        <v>34</v>
      </c>
      <c r="AX549" s="13" t="s">
        <v>73</v>
      </c>
      <c r="AY549" s="216" t="s">
        <v>171</v>
      </c>
    </row>
    <row r="550" spans="2:51" s="14" customFormat="1" ht="11.25">
      <c r="B550" s="217"/>
      <c r="C550" s="218"/>
      <c r="D550" s="208" t="s">
        <v>180</v>
      </c>
      <c r="E550" s="219" t="s">
        <v>21</v>
      </c>
      <c r="F550" s="220" t="s">
        <v>1598</v>
      </c>
      <c r="G550" s="218"/>
      <c r="H550" s="221">
        <v>9.6</v>
      </c>
      <c r="I550" s="222"/>
      <c r="J550" s="218"/>
      <c r="K550" s="218"/>
      <c r="L550" s="223"/>
      <c r="M550" s="224"/>
      <c r="N550" s="225"/>
      <c r="O550" s="225"/>
      <c r="P550" s="225"/>
      <c r="Q550" s="225"/>
      <c r="R550" s="225"/>
      <c r="S550" s="225"/>
      <c r="T550" s="226"/>
      <c r="AT550" s="227" t="s">
        <v>180</v>
      </c>
      <c r="AU550" s="227" t="s">
        <v>82</v>
      </c>
      <c r="AV550" s="14" t="s">
        <v>82</v>
      </c>
      <c r="AW550" s="14" t="s">
        <v>34</v>
      </c>
      <c r="AX550" s="14" t="s">
        <v>73</v>
      </c>
      <c r="AY550" s="227" t="s">
        <v>171</v>
      </c>
    </row>
    <row r="551" spans="2:51" s="13" customFormat="1" ht="11.25">
      <c r="B551" s="206"/>
      <c r="C551" s="207"/>
      <c r="D551" s="208" t="s">
        <v>180</v>
      </c>
      <c r="E551" s="209" t="s">
        <v>21</v>
      </c>
      <c r="F551" s="210" t="s">
        <v>1243</v>
      </c>
      <c r="G551" s="207"/>
      <c r="H551" s="209" t="s">
        <v>21</v>
      </c>
      <c r="I551" s="211"/>
      <c r="J551" s="207"/>
      <c r="K551" s="207"/>
      <c r="L551" s="212"/>
      <c r="M551" s="213"/>
      <c r="N551" s="214"/>
      <c r="O551" s="214"/>
      <c r="P551" s="214"/>
      <c r="Q551" s="214"/>
      <c r="R551" s="214"/>
      <c r="S551" s="214"/>
      <c r="T551" s="215"/>
      <c r="AT551" s="216" t="s">
        <v>180</v>
      </c>
      <c r="AU551" s="216" t="s">
        <v>82</v>
      </c>
      <c r="AV551" s="13" t="s">
        <v>80</v>
      </c>
      <c r="AW551" s="13" t="s">
        <v>34</v>
      </c>
      <c r="AX551" s="13" t="s">
        <v>73</v>
      </c>
      <c r="AY551" s="216" t="s">
        <v>171</v>
      </c>
    </row>
    <row r="552" spans="2:51" s="14" customFormat="1" ht="11.25">
      <c r="B552" s="217"/>
      <c r="C552" s="218"/>
      <c r="D552" s="208" t="s">
        <v>180</v>
      </c>
      <c r="E552" s="219" t="s">
        <v>21</v>
      </c>
      <c r="F552" s="220" t="s">
        <v>1599</v>
      </c>
      <c r="G552" s="218"/>
      <c r="H552" s="221">
        <v>5.145</v>
      </c>
      <c r="I552" s="222"/>
      <c r="J552" s="218"/>
      <c r="K552" s="218"/>
      <c r="L552" s="223"/>
      <c r="M552" s="224"/>
      <c r="N552" s="225"/>
      <c r="O552" s="225"/>
      <c r="P552" s="225"/>
      <c r="Q552" s="225"/>
      <c r="R552" s="225"/>
      <c r="S552" s="225"/>
      <c r="T552" s="226"/>
      <c r="AT552" s="227" t="s">
        <v>180</v>
      </c>
      <c r="AU552" s="227" t="s">
        <v>82</v>
      </c>
      <c r="AV552" s="14" t="s">
        <v>82</v>
      </c>
      <c r="AW552" s="14" t="s">
        <v>34</v>
      </c>
      <c r="AX552" s="14" t="s">
        <v>73</v>
      </c>
      <c r="AY552" s="227" t="s">
        <v>171</v>
      </c>
    </row>
    <row r="553" spans="2:51" s="15" customFormat="1" ht="11.25">
      <c r="B553" s="228"/>
      <c r="C553" s="229"/>
      <c r="D553" s="208" t="s">
        <v>180</v>
      </c>
      <c r="E553" s="230" t="s">
        <v>21</v>
      </c>
      <c r="F553" s="231" t="s">
        <v>182</v>
      </c>
      <c r="G553" s="229"/>
      <c r="H553" s="232">
        <v>36.475</v>
      </c>
      <c r="I553" s="233"/>
      <c r="J553" s="229"/>
      <c r="K553" s="229"/>
      <c r="L553" s="234"/>
      <c r="M553" s="235"/>
      <c r="N553" s="236"/>
      <c r="O553" s="236"/>
      <c r="P553" s="236"/>
      <c r="Q553" s="236"/>
      <c r="R553" s="236"/>
      <c r="S553" s="236"/>
      <c r="T553" s="237"/>
      <c r="AT553" s="238" t="s">
        <v>180</v>
      </c>
      <c r="AU553" s="238" t="s">
        <v>82</v>
      </c>
      <c r="AV553" s="15" t="s">
        <v>178</v>
      </c>
      <c r="AW553" s="15" t="s">
        <v>34</v>
      </c>
      <c r="AX553" s="15" t="s">
        <v>80</v>
      </c>
      <c r="AY553" s="238" t="s">
        <v>171</v>
      </c>
    </row>
    <row r="554" spans="1:65" s="2" customFormat="1" ht="21.75" customHeight="1">
      <c r="A554" s="35"/>
      <c r="B554" s="36"/>
      <c r="C554" s="193" t="s">
        <v>1034</v>
      </c>
      <c r="D554" s="193" t="s">
        <v>173</v>
      </c>
      <c r="E554" s="194" t="s">
        <v>1600</v>
      </c>
      <c r="F554" s="195" t="s">
        <v>1601</v>
      </c>
      <c r="G554" s="196" t="s">
        <v>235</v>
      </c>
      <c r="H554" s="197">
        <v>0.315</v>
      </c>
      <c r="I554" s="198"/>
      <c r="J554" s="199">
        <f>ROUND(I554*H554,2)</f>
        <v>0</v>
      </c>
      <c r="K554" s="195" t="s">
        <v>177</v>
      </c>
      <c r="L554" s="40"/>
      <c r="M554" s="200" t="s">
        <v>21</v>
      </c>
      <c r="N554" s="201" t="s">
        <v>44</v>
      </c>
      <c r="O554" s="65"/>
      <c r="P554" s="202">
        <f>O554*H554</f>
        <v>0</v>
      </c>
      <c r="Q554" s="202">
        <v>0</v>
      </c>
      <c r="R554" s="202">
        <f>Q554*H554</f>
        <v>0</v>
      </c>
      <c r="S554" s="202">
        <v>0</v>
      </c>
      <c r="T554" s="203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204" t="s">
        <v>263</v>
      </c>
      <c r="AT554" s="204" t="s">
        <v>173</v>
      </c>
      <c r="AU554" s="204" t="s">
        <v>82</v>
      </c>
      <c r="AY554" s="18" t="s">
        <v>171</v>
      </c>
      <c r="BE554" s="205">
        <f>IF(N554="základní",J554,0)</f>
        <v>0</v>
      </c>
      <c r="BF554" s="205">
        <f>IF(N554="snížená",J554,0)</f>
        <v>0</v>
      </c>
      <c r="BG554" s="205">
        <f>IF(N554="zákl. přenesená",J554,0)</f>
        <v>0</v>
      </c>
      <c r="BH554" s="205">
        <f>IF(N554="sníž. přenesená",J554,0)</f>
        <v>0</v>
      </c>
      <c r="BI554" s="205">
        <f>IF(N554="nulová",J554,0)</f>
        <v>0</v>
      </c>
      <c r="BJ554" s="18" t="s">
        <v>80</v>
      </c>
      <c r="BK554" s="205">
        <f>ROUND(I554*H554,2)</f>
        <v>0</v>
      </c>
      <c r="BL554" s="18" t="s">
        <v>263</v>
      </c>
      <c r="BM554" s="204" t="s">
        <v>1602</v>
      </c>
    </row>
    <row r="555" spans="2:63" s="12" customFormat="1" ht="22.9" customHeight="1">
      <c r="B555" s="177"/>
      <c r="C555" s="178"/>
      <c r="D555" s="179" t="s">
        <v>72</v>
      </c>
      <c r="E555" s="191" t="s">
        <v>1603</v>
      </c>
      <c r="F555" s="191" t="s">
        <v>1604</v>
      </c>
      <c r="G555" s="178"/>
      <c r="H555" s="178"/>
      <c r="I555" s="181"/>
      <c r="J555" s="192">
        <f>BK555</f>
        <v>0</v>
      </c>
      <c r="K555" s="178"/>
      <c r="L555" s="183"/>
      <c r="M555" s="184"/>
      <c r="N555" s="185"/>
      <c r="O555" s="185"/>
      <c r="P555" s="186">
        <f>SUM(P556:P590)</f>
        <v>0</v>
      </c>
      <c r="Q555" s="185"/>
      <c r="R555" s="186">
        <f>SUM(R556:R590)</f>
        <v>2.3887038</v>
      </c>
      <c r="S555" s="185"/>
      <c r="T555" s="187">
        <f>SUM(T556:T590)</f>
        <v>0.08904827000000001</v>
      </c>
      <c r="AR555" s="188" t="s">
        <v>82</v>
      </c>
      <c r="AT555" s="189" t="s">
        <v>72</v>
      </c>
      <c r="AU555" s="189" t="s">
        <v>80</v>
      </c>
      <c r="AY555" s="188" t="s">
        <v>171</v>
      </c>
      <c r="BK555" s="190">
        <f>SUM(BK556:BK590)</f>
        <v>0</v>
      </c>
    </row>
    <row r="556" spans="1:65" s="2" customFormat="1" ht="21.75" customHeight="1">
      <c r="A556" s="35"/>
      <c r="B556" s="36"/>
      <c r="C556" s="193" t="s">
        <v>1038</v>
      </c>
      <c r="D556" s="193" t="s">
        <v>173</v>
      </c>
      <c r="E556" s="194" t="s">
        <v>1605</v>
      </c>
      <c r="F556" s="195" t="s">
        <v>1606</v>
      </c>
      <c r="G556" s="196" t="s">
        <v>187</v>
      </c>
      <c r="H556" s="197">
        <v>10.73</v>
      </c>
      <c r="I556" s="198"/>
      <c r="J556" s="199">
        <f>ROUND(I556*H556,2)</f>
        <v>0</v>
      </c>
      <c r="K556" s="195" t="s">
        <v>177</v>
      </c>
      <c r="L556" s="40"/>
      <c r="M556" s="200" t="s">
        <v>21</v>
      </c>
      <c r="N556" s="201" t="s">
        <v>44</v>
      </c>
      <c r="O556" s="65"/>
      <c r="P556" s="202">
        <f>O556*H556</f>
        <v>0</v>
      </c>
      <c r="Q556" s="202">
        <v>0</v>
      </c>
      <c r="R556" s="202">
        <f>Q556*H556</f>
        <v>0</v>
      </c>
      <c r="S556" s="202">
        <v>0.00175</v>
      </c>
      <c r="T556" s="203">
        <f>S556*H556</f>
        <v>0.018777500000000003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R556" s="204" t="s">
        <v>263</v>
      </c>
      <c r="AT556" s="204" t="s">
        <v>173</v>
      </c>
      <c r="AU556" s="204" t="s">
        <v>82</v>
      </c>
      <c r="AY556" s="18" t="s">
        <v>171</v>
      </c>
      <c r="BE556" s="205">
        <f>IF(N556="základní",J556,0)</f>
        <v>0</v>
      </c>
      <c r="BF556" s="205">
        <f>IF(N556="snížená",J556,0)</f>
        <v>0</v>
      </c>
      <c r="BG556" s="205">
        <f>IF(N556="zákl. přenesená",J556,0)</f>
        <v>0</v>
      </c>
      <c r="BH556" s="205">
        <f>IF(N556="sníž. přenesená",J556,0)</f>
        <v>0</v>
      </c>
      <c r="BI556" s="205">
        <f>IF(N556="nulová",J556,0)</f>
        <v>0</v>
      </c>
      <c r="BJ556" s="18" t="s">
        <v>80</v>
      </c>
      <c r="BK556" s="205">
        <f>ROUND(I556*H556,2)</f>
        <v>0</v>
      </c>
      <c r="BL556" s="18" t="s">
        <v>263</v>
      </c>
      <c r="BM556" s="204" t="s">
        <v>1607</v>
      </c>
    </row>
    <row r="557" spans="2:51" s="14" customFormat="1" ht="11.25">
      <c r="B557" s="217"/>
      <c r="C557" s="218"/>
      <c r="D557" s="208" t="s">
        <v>180</v>
      </c>
      <c r="E557" s="219" t="s">
        <v>21</v>
      </c>
      <c r="F557" s="220" t="s">
        <v>1608</v>
      </c>
      <c r="G557" s="218"/>
      <c r="H557" s="221">
        <v>10.73</v>
      </c>
      <c r="I557" s="222"/>
      <c r="J557" s="218"/>
      <c r="K557" s="218"/>
      <c r="L557" s="223"/>
      <c r="M557" s="224"/>
      <c r="N557" s="225"/>
      <c r="O557" s="225"/>
      <c r="P557" s="225"/>
      <c r="Q557" s="225"/>
      <c r="R557" s="225"/>
      <c r="S557" s="225"/>
      <c r="T557" s="226"/>
      <c r="AT557" s="227" t="s">
        <v>180</v>
      </c>
      <c r="AU557" s="227" t="s">
        <v>82</v>
      </c>
      <c r="AV557" s="14" t="s">
        <v>82</v>
      </c>
      <c r="AW557" s="14" t="s">
        <v>34</v>
      </c>
      <c r="AX557" s="14" t="s">
        <v>73</v>
      </c>
      <c r="AY557" s="227" t="s">
        <v>171</v>
      </c>
    </row>
    <row r="558" spans="2:51" s="15" customFormat="1" ht="11.25">
      <c r="B558" s="228"/>
      <c r="C558" s="229"/>
      <c r="D558" s="208" t="s">
        <v>180</v>
      </c>
      <c r="E558" s="230" t="s">
        <v>21</v>
      </c>
      <c r="F558" s="231" t="s">
        <v>182</v>
      </c>
      <c r="G558" s="229"/>
      <c r="H558" s="232">
        <v>10.73</v>
      </c>
      <c r="I558" s="233"/>
      <c r="J558" s="229"/>
      <c r="K558" s="229"/>
      <c r="L558" s="234"/>
      <c r="M558" s="235"/>
      <c r="N558" s="236"/>
      <c r="O558" s="236"/>
      <c r="P558" s="236"/>
      <c r="Q558" s="236"/>
      <c r="R558" s="236"/>
      <c r="S558" s="236"/>
      <c r="T558" s="237"/>
      <c r="AT558" s="238" t="s">
        <v>180</v>
      </c>
      <c r="AU558" s="238" t="s">
        <v>82</v>
      </c>
      <c r="AV558" s="15" t="s">
        <v>178</v>
      </c>
      <c r="AW558" s="15" t="s">
        <v>34</v>
      </c>
      <c r="AX558" s="15" t="s">
        <v>80</v>
      </c>
      <c r="AY558" s="238" t="s">
        <v>171</v>
      </c>
    </row>
    <row r="559" spans="1:65" s="2" customFormat="1" ht="21.75" customHeight="1">
      <c r="A559" s="35"/>
      <c r="B559" s="36"/>
      <c r="C559" s="193" t="s">
        <v>1042</v>
      </c>
      <c r="D559" s="193" t="s">
        <v>173</v>
      </c>
      <c r="E559" s="194" t="s">
        <v>1609</v>
      </c>
      <c r="F559" s="195" t="s">
        <v>1610</v>
      </c>
      <c r="G559" s="196" t="s">
        <v>187</v>
      </c>
      <c r="H559" s="197">
        <v>38.65</v>
      </c>
      <c r="I559" s="198"/>
      <c r="J559" s="199">
        <f>ROUND(I559*H559,2)</f>
        <v>0</v>
      </c>
      <c r="K559" s="195" t="s">
        <v>177</v>
      </c>
      <c r="L559" s="40"/>
      <c r="M559" s="200" t="s">
        <v>21</v>
      </c>
      <c r="N559" s="201" t="s">
        <v>44</v>
      </c>
      <c r="O559" s="65"/>
      <c r="P559" s="202">
        <f>O559*H559</f>
        <v>0</v>
      </c>
      <c r="Q559" s="202">
        <v>0.006</v>
      </c>
      <c r="R559" s="202">
        <f>Q559*H559</f>
        <v>0.2319</v>
      </c>
      <c r="S559" s="202">
        <v>0</v>
      </c>
      <c r="T559" s="203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204" t="s">
        <v>263</v>
      </c>
      <c r="AT559" s="204" t="s">
        <v>173</v>
      </c>
      <c r="AU559" s="204" t="s">
        <v>82</v>
      </c>
      <c r="AY559" s="18" t="s">
        <v>171</v>
      </c>
      <c r="BE559" s="205">
        <f>IF(N559="základní",J559,0)</f>
        <v>0</v>
      </c>
      <c r="BF559" s="205">
        <f>IF(N559="snížená",J559,0)</f>
        <v>0</v>
      </c>
      <c r="BG559" s="205">
        <f>IF(N559="zákl. přenesená",J559,0)</f>
        <v>0</v>
      </c>
      <c r="BH559" s="205">
        <f>IF(N559="sníž. přenesená",J559,0)</f>
        <v>0</v>
      </c>
      <c r="BI559" s="205">
        <f>IF(N559="nulová",J559,0)</f>
        <v>0</v>
      </c>
      <c r="BJ559" s="18" t="s">
        <v>80</v>
      </c>
      <c r="BK559" s="205">
        <f>ROUND(I559*H559,2)</f>
        <v>0</v>
      </c>
      <c r="BL559" s="18" t="s">
        <v>263</v>
      </c>
      <c r="BM559" s="204" t="s">
        <v>1611</v>
      </c>
    </row>
    <row r="560" spans="2:51" s="13" customFormat="1" ht="11.25">
      <c r="B560" s="206"/>
      <c r="C560" s="207"/>
      <c r="D560" s="208" t="s">
        <v>180</v>
      </c>
      <c r="E560" s="209" t="s">
        <v>21</v>
      </c>
      <c r="F560" s="210" t="s">
        <v>1612</v>
      </c>
      <c r="G560" s="207"/>
      <c r="H560" s="209" t="s">
        <v>21</v>
      </c>
      <c r="I560" s="211"/>
      <c r="J560" s="207"/>
      <c r="K560" s="207"/>
      <c r="L560" s="212"/>
      <c r="M560" s="213"/>
      <c r="N560" s="214"/>
      <c r="O560" s="214"/>
      <c r="P560" s="214"/>
      <c r="Q560" s="214"/>
      <c r="R560" s="214"/>
      <c r="S560" s="214"/>
      <c r="T560" s="215"/>
      <c r="AT560" s="216" t="s">
        <v>180</v>
      </c>
      <c r="AU560" s="216" t="s">
        <v>82</v>
      </c>
      <c r="AV560" s="13" t="s">
        <v>80</v>
      </c>
      <c r="AW560" s="13" t="s">
        <v>34</v>
      </c>
      <c r="AX560" s="13" t="s">
        <v>73</v>
      </c>
      <c r="AY560" s="216" t="s">
        <v>171</v>
      </c>
    </row>
    <row r="561" spans="2:51" s="14" customFormat="1" ht="11.25">
      <c r="B561" s="217"/>
      <c r="C561" s="218"/>
      <c r="D561" s="208" t="s">
        <v>180</v>
      </c>
      <c r="E561" s="219" t="s">
        <v>21</v>
      </c>
      <c r="F561" s="220" t="s">
        <v>1613</v>
      </c>
      <c r="G561" s="218"/>
      <c r="H561" s="221">
        <v>38.65</v>
      </c>
      <c r="I561" s="222"/>
      <c r="J561" s="218"/>
      <c r="K561" s="218"/>
      <c r="L561" s="223"/>
      <c r="M561" s="224"/>
      <c r="N561" s="225"/>
      <c r="O561" s="225"/>
      <c r="P561" s="225"/>
      <c r="Q561" s="225"/>
      <c r="R561" s="225"/>
      <c r="S561" s="225"/>
      <c r="T561" s="226"/>
      <c r="AT561" s="227" t="s">
        <v>180</v>
      </c>
      <c r="AU561" s="227" t="s">
        <v>82</v>
      </c>
      <c r="AV561" s="14" t="s">
        <v>82</v>
      </c>
      <c r="AW561" s="14" t="s">
        <v>34</v>
      </c>
      <c r="AX561" s="14" t="s">
        <v>73</v>
      </c>
      <c r="AY561" s="227" t="s">
        <v>171</v>
      </c>
    </row>
    <row r="562" spans="2:51" s="16" customFormat="1" ht="11.25">
      <c r="B562" s="260"/>
      <c r="C562" s="261"/>
      <c r="D562" s="208" t="s">
        <v>180</v>
      </c>
      <c r="E562" s="262" t="s">
        <v>1165</v>
      </c>
      <c r="F562" s="263" t="s">
        <v>1356</v>
      </c>
      <c r="G562" s="261"/>
      <c r="H562" s="264">
        <v>38.65</v>
      </c>
      <c r="I562" s="265"/>
      <c r="J562" s="261"/>
      <c r="K562" s="261"/>
      <c r="L562" s="266"/>
      <c r="M562" s="267"/>
      <c r="N562" s="268"/>
      <c r="O562" s="268"/>
      <c r="P562" s="268"/>
      <c r="Q562" s="268"/>
      <c r="R562" s="268"/>
      <c r="S562" s="268"/>
      <c r="T562" s="269"/>
      <c r="AT562" s="270" t="s">
        <v>180</v>
      </c>
      <c r="AU562" s="270" t="s">
        <v>82</v>
      </c>
      <c r="AV562" s="16" t="s">
        <v>92</v>
      </c>
      <c r="AW562" s="16" t="s">
        <v>34</v>
      </c>
      <c r="AX562" s="16" t="s">
        <v>73</v>
      </c>
      <c r="AY562" s="270" t="s">
        <v>171</v>
      </c>
    </row>
    <row r="563" spans="2:51" s="15" customFormat="1" ht="11.25">
      <c r="B563" s="228"/>
      <c r="C563" s="229"/>
      <c r="D563" s="208" t="s">
        <v>180</v>
      </c>
      <c r="E563" s="230" t="s">
        <v>21</v>
      </c>
      <c r="F563" s="231" t="s">
        <v>182</v>
      </c>
      <c r="G563" s="229"/>
      <c r="H563" s="232">
        <v>38.65</v>
      </c>
      <c r="I563" s="233"/>
      <c r="J563" s="229"/>
      <c r="K563" s="229"/>
      <c r="L563" s="234"/>
      <c r="M563" s="235"/>
      <c r="N563" s="236"/>
      <c r="O563" s="236"/>
      <c r="P563" s="236"/>
      <c r="Q563" s="236"/>
      <c r="R563" s="236"/>
      <c r="S563" s="236"/>
      <c r="T563" s="237"/>
      <c r="AT563" s="238" t="s">
        <v>180</v>
      </c>
      <c r="AU563" s="238" t="s">
        <v>82</v>
      </c>
      <c r="AV563" s="15" t="s">
        <v>178</v>
      </c>
      <c r="AW563" s="15" t="s">
        <v>34</v>
      </c>
      <c r="AX563" s="15" t="s">
        <v>80</v>
      </c>
      <c r="AY563" s="238" t="s">
        <v>171</v>
      </c>
    </row>
    <row r="564" spans="1:65" s="2" customFormat="1" ht="16.5" customHeight="1">
      <c r="A564" s="35"/>
      <c r="B564" s="36"/>
      <c r="C564" s="247" t="s">
        <v>1046</v>
      </c>
      <c r="D564" s="247" t="s">
        <v>357</v>
      </c>
      <c r="E564" s="248" t="s">
        <v>1614</v>
      </c>
      <c r="F564" s="249" t="s">
        <v>1615</v>
      </c>
      <c r="G564" s="250" t="s">
        <v>187</v>
      </c>
      <c r="H564" s="251">
        <v>40.583</v>
      </c>
      <c r="I564" s="252"/>
      <c r="J564" s="253">
        <f>ROUND(I564*H564,2)</f>
        <v>0</v>
      </c>
      <c r="K564" s="249" t="s">
        <v>177</v>
      </c>
      <c r="L564" s="254"/>
      <c r="M564" s="255" t="s">
        <v>21</v>
      </c>
      <c r="N564" s="256" t="s">
        <v>44</v>
      </c>
      <c r="O564" s="65"/>
      <c r="P564" s="202">
        <f>O564*H564</f>
        <v>0</v>
      </c>
      <c r="Q564" s="202">
        <v>0.0142</v>
      </c>
      <c r="R564" s="202">
        <f>Q564*H564</f>
        <v>0.5762786</v>
      </c>
      <c r="S564" s="202">
        <v>0</v>
      </c>
      <c r="T564" s="203">
        <f>S564*H564</f>
        <v>0</v>
      </c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R564" s="204" t="s">
        <v>439</v>
      </c>
      <c r="AT564" s="204" t="s">
        <v>357</v>
      </c>
      <c r="AU564" s="204" t="s">
        <v>82</v>
      </c>
      <c r="AY564" s="18" t="s">
        <v>171</v>
      </c>
      <c r="BE564" s="205">
        <f>IF(N564="základní",J564,0)</f>
        <v>0</v>
      </c>
      <c r="BF564" s="205">
        <f>IF(N564="snížená",J564,0)</f>
        <v>0</v>
      </c>
      <c r="BG564" s="205">
        <f>IF(N564="zákl. přenesená",J564,0)</f>
        <v>0</v>
      </c>
      <c r="BH564" s="205">
        <f>IF(N564="sníž. přenesená",J564,0)</f>
        <v>0</v>
      </c>
      <c r="BI564" s="205">
        <f>IF(N564="nulová",J564,0)</f>
        <v>0</v>
      </c>
      <c r="BJ564" s="18" t="s">
        <v>80</v>
      </c>
      <c r="BK564" s="205">
        <f>ROUND(I564*H564,2)</f>
        <v>0</v>
      </c>
      <c r="BL564" s="18" t="s">
        <v>263</v>
      </c>
      <c r="BM564" s="204" t="s">
        <v>1616</v>
      </c>
    </row>
    <row r="565" spans="2:51" s="14" customFormat="1" ht="11.25">
      <c r="B565" s="217"/>
      <c r="C565" s="218"/>
      <c r="D565" s="208" t="s">
        <v>180</v>
      </c>
      <c r="E565" s="219" t="s">
        <v>21</v>
      </c>
      <c r="F565" s="220" t="s">
        <v>1165</v>
      </c>
      <c r="G565" s="218"/>
      <c r="H565" s="221">
        <v>38.65</v>
      </c>
      <c r="I565" s="222"/>
      <c r="J565" s="218"/>
      <c r="K565" s="218"/>
      <c r="L565" s="223"/>
      <c r="M565" s="224"/>
      <c r="N565" s="225"/>
      <c r="O565" s="225"/>
      <c r="P565" s="225"/>
      <c r="Q565" s="225"/>
      <c r="R565" s="225"/>
      <c r="S565" s="225"/>
      <c r="T565" s="226"/>
      <c r="AT565" s="227" t="s">
        <v>180</v>
      </c>
      <c r="AU565" s="227" t="s">
        <v>82</v>
      </c>
      <c r="AV565" s="14" t="s">
        <v>82</v>
      </c>
      <c r="AW565" s="14" t="s">
        <v>34</v>
      </c>
      <c r="AX565" s="14" t="s">
        <v>73</v>
      </c>
      <c r="AY565" s="227" t="s">
        <v>171</v>
      </c>
    </row>
    <row r="566" spans="2:51" s="13" customFormat="1" ht="11.25">
      <c r="B566" s="206"/>
      <c r="C566" s="207"/>
      <c r="D566" s="208" t="s">
        <v>180</v>
      </c>
      <c r="E566" s="209" t="s">
        <v>21</v>
      </c>
      <c r="F566" s="210" t="s">
        <v>1617</v>
      </c>
      <c r="G566" s="207"/>
      <c r="H566" s="209" t="s">
        <v>21</v>
      </c>
      <c r="I566" s="211"/>
      <c r="J566" s="207"/>
      <c r="K566" s="207"/>
      <c r="L566" s="212"/>
      <c r="M566" s="213"/>
      <c r="N566" s="214"/>
      <c r="O566" s="214"/>
      <c r="P566" s="214"/>
      <c r="Q566" s="214"/>
      <c r="R566" s="214"/>
      <c r="S566" s="214"/>
      <c r="T566" s="215"/>
      <c r="AT566" s="216" t="s">
        <v>180</v>
      </c>
      <c r="AU566" s="216" t="s">
        <v>82</v>
      </c>
      <c r="AV566" s="13" t="s">
        <v>80</v>
      </c>
      <c r="AW566" s="13" t="s">
        <v>34</v>
      </c>
      <c r="AX566" s="13" t="s">
        <v>73</v>
      </c>
      <c r="AY566" s="216" t="s">
        <v>171</v>
      </c>
    </row>
    <row r="567" spans="2:51" s="14" customFormat="1" ht="11.25">
      <c r="B567" s="217"/>
      <c r="C567" s="218"/>
      <c r="D567" s="208" t="s">
        <v>180</v>
      </c>
      <c r="E567" s="219" t="s">
        <v>21</v>
      </c>
      <c r="F567" s="220" t="s">
        <v>1618</v>
      </c>
      <c r="G567" s="218"/>
      <c r="H567" s="221">
        <v>1.933</v>
      </c>
      <c r="I567" s="222"/>
      <c r="J567" s="218"/>
      <c r="K567" s="218"/>
      <c r="L567" s="223"/>
      <c r="M567" s="224"/>
      <c r="N567" s="225"/>
      <c r="O567" s="225"/>
      <c r="P567" s="225"/>
      <c r="Q567" s="225"/>
      <c r="R567" s="225"/>
      <c r="S567" s="225"/>
      <c r="T567" s="226"/>
      <c r="AT567" s="227" t="s">
        <v>180</v>
      </c>
      <c r="AU567" s="227" t="s">
        <v>82</v>
      </c>
      <c r="AV567" s="14" t="s">
        <v>82</v>
      </c>
      <c r="AW567" s="14" t="s">
        <v>34</v>
      </c>
      <c r="AX567" s="14" t="s">
        <v>73</v>
      </c>
      <c r="AY567" s="227" t="s">
        <v>171</v>
      </c>
    </row>
    <row r="568" spans="2:51" s="15" customFormat="1" ht="11.25">
      <c r="B568" s="228"/>
      <c r="C568" s="229"/>
      <c r="D568" s="208" t="s">
        <v>180</v>
      </c>
      <c r="E568" s="230" t="s">
        <v>21</v>
      </c>
      <c r="F568" s="231" t="s">
        <v>182</v>
      </c>
      <c r="G568" s="229"/>
      <c r="H568" s="232">
        <v>40.583</v>
      </c>
      <c r="I568" s="233"/>
      <c r="J568" s="229"/>
      <c r="K568" s="229"/>
      <c r="L568" s="234"/>
      <c r="M568" s="235"/>
      <c r="N568" s="236"/>
      <c r="O568" s="236"/>
      <c r="P568" s="236"/>
      <c r="Q568" s="236"/>
      <c r="R568" s="236"/>
      <c r="S568" s="236"/>
      <c r="T568" s="237"/>
      <c r="AT568" s="238" t="s">
        <v>180</v>
      </c>
      <c r="AU568" s="238" t="s">
        <v>82</v>
      </c>
      <c r="AV568" s="15" t="s">
        <v>178</v>
      </c>
      <c r="AW568" s="15" t="s">
        <v>34</v>
      </c>
      <c r="AX568" s="15" t="s">
        <v>80</v>
      </c>
      <c r="AY568" s="238" t="s">
        <v>171</v>
      </c>
    </row>
    <row r="569" spans="1:65" s="2" customFormat="1" ht="21.75" customHeight="1">
      <c r="A569" s="35"/>
      <c r="B569" s="36"/>
      <c r="C569" s="193" t="s">
        <v>1050</v>
      </c>
      <c r="D569" s="193" t="s">
        <v>173</v>
      </c>
      <c r="E569" s="194" t="s">
        <v>1619</v>
      </c>
      <c r="F569" s="195" t="s">
        <v>1620</v>
      </c>
      <c r="G569" s="196" t="s">
        <v>187</v>
      </c>
      <c r="H569" s="197">
        <v>39.701</v>
      </c>
      <c r="I569" s="198"/>
      <c r="J569" s="199">
        <f>ROUND(I569*H569,2)</f>
        <v>0</v>
      </c>
      <c r="K569" s="195" t="s">
        <v>177</v>
      </c>
      <c r="L569" s="40"/>
      <c r="M569" s="200" t="s">
        <v>21</v>
      </c>
      <c r="N569" s="201" t="s">
        <v>44</v>
      </c>
      <c r="O569" s="65"/>
      <c r="P569" s="202">
        <f>O569*H569</f>
        <v>0</v>
      </c>
      <c r="Q569" s="202">
        <v>0</v>
      </c>
      <c r="R569" s="202">
        <f>Q569*H569</f>
        <v>0</v>
      </c>
      <c r="S569" s="202">
        <v>0.00177</v>
      </c>
      <c r="T569" s="203">
        <f>S569*H569</f>
        <v>0.07027077000000001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204" t="s">
        <v>263</v>
      </c>
      <c r="AT569" s="204" t="s">
        <v>173</v>
      </c>
      <c r="AU569" s="204" t="s">
        <v>82</v>
      </c>
      <c r="AY569" s="18" t="s">
        <v>171</v>
      </c>
      <c r="BE569" s="205">
        <f>IF(N569="základní",J569,0)</f>
        <v>0</v>
      </c>
      <c r="BF569" s="205">
        <f>IF(N569="snížená",J569,0)</f>
        <v>0</v>
      </c>
      <c r="BG569" s="205">
        <f>IF(N569="zákl. přenesená",J569,0)</f>
        <v>0</v>
      </c>
      <c r="BH569" s="205">
        <f>IF(N569="sníž. přenesená",J569,0)</f>
        <v>0</v>
      </c>
      <c r="BI569" s="205">
        <f>IF(N569="nulová",J569,0)</f>
        <v>0</v>
      </c>
      <c r="BJ569" s="18" t="s">
        <v>80</v>
      </c>
      <c r="BK569" s="205">
        <f>ROUND(I569*H569,2)</f>
        <v>0</v>
      </c>
      <c r="BL569" s="18" t="s">
        <v>263</v>
      </c>
      <c r="BM569" s="204" t="s">
        <v>1621</v>
      </c>
    </row>
    <row r="570" spans="2:51" s="14" customFormat="1" ht="11.25">
      <c r="B570" s="217"/>
      <c r="C570" s="218"/>
      <c r="D570" s="208" t="s">
        <v>180</v>
      </c>
      <c r="E570" s="219" t="s">
        <v>21</v>
      </c>
      <c r="F570" s="220" t="s">
        <v>1622</v>
      </c>
      <c r="G570" s="218"/>
      <c r="H570" s="221">
        <v>39.701</v>
      </c>
      <c r="I570" s="222"/>
      <c r="J570" s="218"/>
      <c r="K570" s="218"/>
      <c r="L570" s="223"/>
      <c r="M570" s="224"/>
      <c r="N570" s="225"/>
      <c r="O570" s="225"/>
      <c r="P570" s="225"/>
      <c r="Q570" s="225"/>
      <c r="R570" s="225"/>
      <c r="S570" s="225"/>
      <c r="T570" s="226"/>
      <c r="AT570" s="227" t="s">
        <v>180</v>
      </c>
      <c r="AU570" s="227" t="s">
        <v>82</v>
      </c>
      <c r="AV570" s="14" t="s">
        <v>82</v>
      </c>
      <c r="AW570" s="14" t="s">
        <v>34</v>
      </c>
      <c r="AX570" s="14" t="s">
        <v>73</v>
      </c>
      <c r="AY570" s="227" t="s">
        <v>171</v>
      </c>
    </row>
    <row r="571" spans="2:51" s="15" customFormat="1" ht="11.25">
      <c r="B571" s="228"/>
      <c r="C571" s="229"/>
      <c r="D571" s="208" t="s">
        <v>180</v>
      </c>
      <c r="E571" s="230" t="s">
        <v>21</v>
      </c>
      <c r="F571" s="231" t="s">
        <v>182</v>
      </c>
      <c r="G571" s="229"/>
      <c r="H571" s="232">
        <v>39.701</v>
      </c>
      <c r="I571" s="233"/>
      <c r="J571" s="229"/>
      <c r="K571" s="229"/>
      <c r="L571" s="234"/>
      <c r="M571" s="235"/>
      <c r="N571" s="236"/>
      <c r="O571" s="236"/>
      <c r="P571" s="236"/>
      <c r="Q571" s="236"/>
      <c r="R571" s="236"/>
      <c r="S571" s="236"/>
      <c r="T571" s="237"/>
      <c r="AT571" s="238" t="s">
        <v>180</v>
      </c>
      <c r="AU571" s="238" t="s">
        <v>82</v>
      </c>
      <c r="AV571" s="15" t="s">
        <v>178</v>
      </c>
      <c r="AW571" s="15" t="s">
        <v>34</v>
      </c>
      <c r="AX571" s="15" t="s">
        <v>80</v>
      </c>
      <c r="AY571" s="238" t="s">
        <v>171</v>
      </c>
    </row>
    <row r="572" spans="1:65" s="2" customFormat="1" ht="21.75" customHeight="1">
      <c r="A572" s="35"/>
      <c r="B572" s="36"/>
      <c r="C572" s="193" t="s">
        <v>1054</v>
      </c>
      <c r="D572" s="193" t="s">
        <v>173</v>
      </c>
      <c r="E572" s="194" t="s">
        <v>1623</v>
      </c>
      <c r="F572" s="195" t="s">
        <v>1624</v>
      </c>
      <c r="G572" s="196" t="s">
        <v>187</v>
      </c>
      <c r="H572" s="197">
        <v>77.347</v>
      </c>
      <c r="I572" s="198"/>
      <c r="J572" s="199">
        <f>ROUND(I572*H572,2)</f>
        <v>0</v>
      </c>
      <c r="K572" s="195" t="s">
        <v>177</v>
      </c>
      <c r="L572" s="40"/>
      <c r="M572" s="200" t="s">
        <v>21</v>
      </c>
      <c r="N572" s="201" t="s">
        <v>44</v>
      </c>
      <c r="O572" s="65"/>
      <c r="P572" s="202">
        <f>O572*H572</f>
        <v>0</v>
      </c>
      <c r="Q572" s="202">
        <v>0.006</v>
      </c>
      <c r="R572" s="202">
        <f>Q572*H572</f>
        <v>0.464082</v>
      </c>
      <c r="S572" s="202">
        <v>0</v>
      </c>
      <c r="T572" s="203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204" t="s">
        <v>263</v>
      </c>
      <c r="AT572" s="204" t="s">
        <v>173</v>
      </c>
      <c r="AU572" s="204" t="s">
        <v>82</v>
      </c>
      <c r="AY572" s="18" t="s">
        <v>171</v>
      </c>
      <c r="BE572" s="205">
        <f>IF(N572="základní",J572,0)</f>
        <v>0</v>
      </c>
      <c r="BF572" s="205">
        <f>IF(N572="snížená",J572,0)</f>
        <v>0</v>
      </c>
      <c r="BG572" s="205">
        <f>IF(N572="zákl. přenesená",J572,0)</f>
        <v>0</v>
      </c>
      <c r="BH572" s="205">
        <f>IF(N572="sníž. přenesená",J572,0)</f>
        <v>0</v>
      </c>
      <c r="BI572" s="205">
        <f>IF(N572="nulová",J572,0)</f>
        <v>0</v>
      </c>
      <c r="BJ572" s="18" t="s">
        <v>80</v>
      </c>
      <c r="BK572" s="205">
        <f>ROUND(I572*H572,2)</f>
        <v>0</v>
      </c>
      <c r="BL572" s="18" t="s">
        <v>263</v>
      </c>
      <c r="BM572" s="204" t="s">
        <v>1625</v>
      </c>
    </row>
    <row r="573" spans="2:51" s="13" customFormat="1" ht="11.25">
      <c r="B573" s="206"/>
      <c r="C573" s="207"/>
      <c r="D573" s="208" t="s">
        <v>180</v>
      </c>
      <c r="E573" s="209" t="s">
        <v>21</v>
      </c>
      <c r="F573" s="210" t="s">
        <v>1311</v>
      </c>
      <c r="G573" s="207"/>
      <c r="H573" s="209" t="s">
        <v>21</v>
      </c>
      <c r="I573" s="211"/>
      <c r="J573" s="207"/>
      <c r="K573" s="207"/>
      <c r="L573" s="212"/>
      <c r="M573" s="213"/>
      <c r="N573" s="214"/>
      <c r="O573" s="214"/>
      <c r="P573" s="214"/>
      <c r="Q573" s="214"/>
      <c r="R573" s="214"/>
      <c r="S573" s="214"/>
      <c r="T573" s="215"/>
      <c r="AT573" s="216" t="s">
        <v>180</v>
      </c>
      <c r="AU573" s="216" t="s">
        <v>82</v>
      </c>
      <c r="AV573" s="13" t="s">
        <v>80</v>
      </c>
      <c r="AW573" s="13" t="s">
        <v>34</v>
      </c>
      <c r="AX573" s="13" t="s">
        <v>73</v>
      </c>
      <c r="AY573" s="216" t="s">
        <v>171</v>
      </c>
    </row>
    <row r="574" spans="2:51" s="14" customFormat="1" ht="11.25">
      <c r="B574" s="217"/>
      <c r="C574" s="218"/>
      <c r="D574" s="208" t="s">
        <v>180</v>
      </c>
      <c r="E574" s="219" t="s">
        <v>21</v>
      </c>
      <c r="F574" s="220" t="s">
        <v>1626</v>
      </c>
      <c r="G574" s="218"/>
      <c r="H574" s="221">
        <v>68.797</v>
      </c>
      <c r="I574" s="222"/>
      <c r="J574" s="218"/>
      <c r="K574" s="218"/>
      <c r="L574" s="223"/>
      <c r="M574" s="224"/>
      <c r="N574" s="225"/>
      <c r="O574" s="225"/>
      <c r="P574" s="225"/>
      <c r="Q574" s="225"/>
      <c r="R574" s="225"/>
      <c r="S574" s="225"/>
      <c r="T574" s="226"/>
      <c r="AT574" s="227" t="s">
        <v>180</v>
      </c>
      <c r="AU574" s="227" t="s">
        <v>82</v>
      </c>
      <c r="AV574" s="14" t="s">
        <v>82</v>
      </c>
      <c r="AW574" s="14" t="s">
        <v>34</v>
      </c>
      <c r="AX574" s="14" t="s">
        <v>73</v>
      </c>
      <c r="AY574" s="227" t="s">
        <v>171</v>
      </c>
    </row>
    <row r="575" spans="2:51" s="16" customFormat="1" ht="11.25">
      <c r="B575" s="260"/>
      <c r="C575" s="261"/>
      <c r="D575" s="208" t="s">
        <v>180</v>
      </c>
      <c r="E575" s="262" t="s">
        <v>1191</v>
      </c>
      <c r="F575" s="263" t="s">
        <v>1356</v>
      </c>
      <c r="G575" s="261"/>
      <c r="H575" s="264">
        <v>68.797</v>
      </c>
      <c r="I575" s="265"/>
      <c r="J575" s="261"/>
      <c r="K575" s="261"/>
      <c r="L575" s="266"/>
      <c r="M575" s="267"/>
      <c r="N575" s="268"/>
      <c r="O575" s="268"/>
      <c r="P575" s="268"/>
      <c r="Q575" s="268"/>
      <c r="R575" s="268"/>
      <c r="S575" s="268"/>
      <c r="T575" s="269"/>
      <c r="AT575" s="270" t="s">
        <v>180</v>
      </c>
      <c r="AU575" s="270" t="s">
        <v>82</v>
      </c>
      <c r="AV575" s="16" t="s">
        <v>92</v>
      </c>
      <c r="AW575" s="16" t="s">
        <v>34</v>
      </c>
      <c r="AX575" s="16" t="s">
        <v>73</v>
      </c>
      <c r="AY575" s="270" t="s">
        <v>171</v>
      </c>
    </row>
    <row r="576" spans="2:51" s="13" customFormat="1" ht="11.25">
      <c r="B576" s="206"/>
      <c r="C576" s="207"/>
      <c r="D576" s="208" t="s">
        <v>180</v>
      </c>
      <c r="E576" s="209" t="s">
        <v>21</v>
      </c>
      <c r="F576" s="210" t="s">
        <v>1293</v>
      </c>
      <c r="G576" s="207"/>
      <c r="H576" s="209" t="s">
        <v>21</v>
      </c>
      <c r="I576" s="211"/>
      <c r="J576" s="207"/>
      <c r="K576" s="207"/>
      <c r="L576" s="212"/>
      <c r="M576" s="213"/>
      <c r="N576" s="214"/>
      <c r="O576" s="214"/>
      <c r="P576" s="214"/>
      <c r="Q576" s="214"/>
      <c r="R576" s="214"/>
      <c r="S576" s="214"/>
      <c r="T576" s="215"/>
      <c r="AT576" s="216" t="s">
        <v>180</v>
      </c>
      <c r="AU576" s="216" t="s">
        <v>82</v>
      </c>
      <c r="AV576" s="13" t="s">
        <v>80</v>
      </c>
      <c r="AW576" s="13" t="s">
        <v>34</v>
      </c>
      <c r="AX576" s="13" t="s">
        <v>73</v>
      </c>
      <c r="AY576" s="216" t="s">
        <v>171</v>
      </c>
    </row>
    <row r="577" spans="2:51" s="14" customFormat="1" ht="11.25">
      <c r="B577" s="217"/>
      <c r="C577" s="218"/>
      <c r="D577" s="208" t="s">
        <v>180</v>
      </c>
      <c r="E577" s="219" t="s">
        <v>21</v>
      </c>
      <c r="F577" s="220" t="s">
        <v>1627</v>
      </c>
      <c r="G577" s="218"/>
      <c r="H577" s="221">
        <v>8.55</v>
      </c>
      <c r="I577" s="222"/>
      <c r="J577" s="218"/>
      <c r="K577" s="218"/>
      <c r="L577" s="223"/>
      <c r="M577" s="224"/>
      <c r="N577" s="225"/>
      <c r="O577" s="225"/>
      <c r="P577" s="225"/>
      <c r="Q577" s="225"/>
      <c r="R577" s="225"/>
      <c r="S577" s="225"/>
      <c r="T577" s="226"/>
      <c r="AT577" s="227" t="s">
        <v>180</v>
      </c>
      <c r="AU577" s="227" t="s">
        <v>82</v>
      </c>
      <c r="AV577" s="14" t="s">
        <v>82</v>
      </c>
      <c r="AW577" s="14" t="s">
        <v>34</v>
      </c>
      <c r="AX577" s="14" t="s">
        <v>73</v>
      </c>
      <c r="AY577" s="227" t="s">
        <v>171</v>
      </c>
    </row>
    <row r="578" spans="2:51" s="16" customFormat="1" ht="11.25">
      <c r="B578" s="260"/>
      <c r="C578" s="261"/>
      <c r="D578" s="208" t="s">
        <v>180</v>
      </c>
      <c r="E578" s="262" t="s">
        <v>1189</v>
      </c>
      <c r="F578" s="263" t="s">
        <v>1356</v>
      </c>
      <c r="G578" s="261"/>
      <c r="H578" s="264">
        <v>8.55</v>
      </c>
      <c r="I578" s="265"/>
      <c r="J578" s="261"/>
      <c r="K578" s="261"/>
      <c r="L578" s="266"/>
      <c r="M578" s="267"/>
      <c r="N578" s="268"/>
      <c r="O578" s="268"/>
      <c r="P578" s="268"/>
      <c r="Q578" s="268"/>
      <c r="R578" s="268"/>
      <c r="S578" s="268"/>
      <c r="T578" s="269"/>
      <c r="AT578" s="270" t="s">
        <v>180</v>
      </c>
      <c r="AU578" s="270" t="s">
        <v>82</v>
      </c>
      <c r="AV578" s="16" t="s">
        <v>92</v>
      </c>
      <c r="AW578" s="16" t="s">
        <v>34</v>
      </c>
      <c r="AX578" s="16" t="s">
        <v>73</v>
      </c>
      <c r="AY578" s="270" t="s">
        <v>171</v>
      </c>
    </row>
    <row r="579" spans="2:51" s="15" customFormat="1" ht="11.25">
      <c r="B579" s="228"/>
      <c r="C579" s="229"/>
      <c r="D579" s="208" t="s">
        <v>180</v>
      </c>
      <c r="E579" s="230" t="s">
        <v>21</v>
      </c>
      <c r="F579" s="231" t="s">
        <v>182</v>
      </c>
      <c r="G579" s="229"/>
      <c r="H579" s="232">
        <v>77.347</v>
      </c>
      <c r="I579" s="233"/>
      <c r="J579" s="229"/>
      <c r="K579" s="229"/>
      <c r="L579" s="234"/>
      <c r="M579" s="235"/>
      <c r="N579" s="236"/>
      <c r="O579" s="236"/>
      <c r="P579" s="236"/>
      <c r="Q579" s="236"/>
      <c r="R579" s="236"/>
      <c r="S579" s="236"/>
      <c r="T579" s="237"/>
      <c r="AT579" s="238" t="s">
        <v>180</v>
      </c>
      <c r="AU579" s="238" t="s">
        <v>82</v>
      </c>
      <c r="AV579" s="15" t="s">
        <v>178</v>
      </c>
      <c r="AW579" s="15" t="s">
        <v>34</v>
      </c>
      <c r="AX579" s="15" t="s">
        <v>80</v>
      </c>
      <c r="AY579" s="238" t="s">
        <v>171</v>
      </c>
    </row>
    <row r="580" spans="1:65" s="2" customFormat="1" ht="16.5" customHeight="1">
      <c r="A580" s="35"/>
      <c r="B580" s="36"/>
      <c r="C580" s="247" t="s">
        <v>1057</v>
      </c>
      <c r="D580" s="247" t="s">
        <v>357</v>
      </c>
      <c r="E580" s="248" t="s">
        <v>1614</v>
      </c>
      <c r="F580" s="249" t="s">
        <v>1615</v>
      </c>
      <c r="G580" s="250" t="s">
        <v>187</v>
      </c>
      <c r="H580" s="251">
        <v>72.237</v>
      </c>
      <c r="I580" s="252"/>
      <c r="J580" s="253">
        <f>ROUND(I580*H580,2)</f>
        <v>0</v>
      </c>
      <c r="K580" s="249" t="s">
        <v>177</v>
      </c>
      <c r="L580" s="254"/>
      <c r="M580" s="255" t="s">
        <v>21</v>
      </c>
      <c r="N580" s="256" t="s">
        <v>44</v>
      </c>
      <c r="O580" s="65"/>
      <c r="P580" s="202">
        <f>O580*H580</f>
        <v>0</v>
      </c>
      <c r="Q580" s="202">
        <v>0.0142</v>
      </c>
      <c r="R580" s="202">
        <f>Q580*H580</f>
        <v>1.0257654</v>
      </c>
      <c r="S580" s="202">
        <v>0</v>
      </c>
      <c r="T580" s="203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204" t="s">
        <v>439</v>
      </c>
      <c r="AT580" s="204" t="s">
        <v>357</v>
      </c>
      <c r="AU580" s="204" t="s">
        <v>82</v>
      </c>
      <c r="AY580" s="18" t="s">
        <v>171</v>
      </c>
      <c r="BE580" s="205">
        <f>IF(N580="základní",J580,0)</f>
        <v>0</v>
      </c>
      <c r="BF580" s="205">
        <f>IF(N580="snížená",J580,0)</f>
        <v>0</v>
      </c>
      <c r="BG580" s="205">
        <f>IF(N580="zákl. přenesená",J580,0)</f>
        <v>0</v>
      </c>
      <c r="BH580" s="205">
        <f>IF(N580="sníž. přenesená",J580,0)</f>
        <v>0</v>
      </c>
      <c r="BI580" s="205">
        <f>IF(N580="nulová",J580,0)</f>
        <v>0</v>
      </c>
      <c r="BJ580" s="18" t="s">
        <v>80</v>
      </c>
      <c r="BK580" s="205">
        <f>ROUND(I580*H580,2)</f>
        <v>0</v>
      </c>
      <c r="BL580" s="18" t="s">
        <v>263</v>
      </c>
      <c r="BM580" s="204" t="s">
        <v>1628</v>
      </c>
    </row>
    <row r="581" spans="2:51" s="14" customFormat="1" ht="11.25">
      <c r="B581" s="217"/>
      <c r="C581" s="218"/>
      <c r="D581" s="208" t="s">
        <v>180</v>
      </c>
      <c r="E581" s="219" t="s">
        <v>21</v>
      </c>
      <c r="F581" s="220" t="s">
        <v>1191</v>
      </c>
      <c r="G581" s="218"/>
      <c r="H581" s="221">
        <v>68.797</v>
      </c>
      <c r="I581" s="222"/>
      <c r="J581" s="218"/>
      <c r="K581" s="218"/>
      <c r="L581" s="223"/>
      <c r="M581" s="224"/>
      <c r="N581" s="225"/>
      <c r="O581" s="225"/>
      <c r="P581" s="225"/>
      <c r="Q581" s="225"/>
      <c r="R581" s="225"/>
      <c r="S581" s="225"/>
      <c r="T581" s="226"/>
      <c r="AT581" s="227" t="s">
        <v>180</v>
      </c>
      <c r="AU581" s="227" t="s">
        <v>82</v>
      </c>
      <c r="AV581" s="14" t="s">
        <v>82</v>
      </c>
      <c r="AW581" s="14" t="s">
        <v>34</v>
      </c>
      <c r="AX581" s="14" t="s">
        <v>73</v>
      </c>
      <c r="AY581" s="227" t="s">
        <v>171</v>
      </c>
    </row>
    <row r="582" spans="2:51" s="13" customFormat="1" ht="11.25">
      <c r="B582" s="206"/>
      <c r="C582" s="207"/>
      <c r="D582" s="208" t="s">
        <v>180</v>
      </c>
      <c r="E582" s="209" t="s">
        <v>21</v>
      </c>
      <c r="F582" s="210" t="s">
        <v>1617</v>
      </c>
      <c r="G582" s="207"/>
      <c r="H582" s="209" t="s">
        <v>21</v>
      </c>
      <c r="I582" s="211"/>
      <c r="J582" s="207"/>
      <c r="K582" s="207"/>
      <c r="L582" s="212"/>
      <c r="M582" s="213"/>
      <c r="N582" s="214"/>
      <c r="O582" s="214"/>
      <c r="P582" s="214"/>
      <c r="Q582" s="214"/>
      <c r="R582" s="214"/>
      <c r="S582" s="214"/>
      <c r="T582" s="215"/>
      <c r="AT582" s="216" t="s">
        <v>180</v>
      </c>
      <c r="AU582" s="216" t="s">
        <v>82</v>
      </c>
      <c r="AV582" s="13" t="s">
        <v>80</v>
      </c>
      <c r="AW582" s="13" t="s">
        <v>34</v>
      </c>
      <c r="AX582" s="13" t="s">
        <v>73</v>
      </c>
      <c r="AY582" s="216" t="s">
        <v>171</v>
      </c>
    </row>
    <row r="583" spans="2:51" s="14" customFormat="1" ht="11.25">
      <c r="B583" s="217"/>
      <c r="C583" s="218"/>
      <c r="D583" s="208" t="s">
        <v>180</v>
      </c>
      <c r="E583" s="219" t="s">
        <v>21</v>
      </c>
      <c r="F583" s="220" t="s">
        <v>1629</v>
      </c>
      <c r="G583" s="218"/>
      <c r="H583" s="221">
        <v>3.44</v>
      </c>
      <c r="I583" s="222"/>
      <c r="J583" s="218"/>
      <c r="K583" s="218"/>
      <c r="L583" s="223"/>
      <c r="M583" s="224"/>
      <c r="N583" s="225"/>
      <c r="O583" s="225"/>
      <c r="P583" s="225"/>
      <c r="Q583" s="225"/>
      <c r="R583" s="225"/>
      <c r="S583" s="225"/>
      <c r="T583" s="226"/>
      <c r="AT583" s="227" t="s">
        <v>180</v>
      </c>
      <c r="AU583" s="227" t="s">
        <v>82</v>
      </c>
      <c r="AV583" s="14" t="s">
        <v>82</v>
      </c>
      <c r="AW583" s="14" t="s">
        <v>34</v>
      </c>
      <c r="AX583" s="14" t="s">
        <v>73</v>
      </c>
      <c r="AY583" s="227" t="s">
        <v>171</v>
      </c>
    </row>
    <row r="584" spans="2:51" s="15" customFormat="1" ht="11.25">
      <c r="B584" s="228"/>
      <c r="C584" s="229"/>
      <c r="D584" s="208" t="s">
        <v>180</v>
      </c>
      <c r="E584" s="230" t="s">
        <v>21</v>
      </c>
      <c r="F584" s="231" t="s">
        <v>182</v>
      </c>
      <c r="G584" s="229"/>
      <c r="H584" s="232">
        <v>72.237</v>
      </c>
      <c r="I584" s="233"/>
      <c r="J584" s="229"/>
      <c r="K584" s="229"/>
      <c r="L584" s="234"/>
      <c r="M584" s="235"/>
      <c r="N584" s="236"/>
      <c r="O584" s="236"/>
      <c r="P584" s="236"/>
      <c r="Q584" s="236"/>
      <c r="R584" s="236"/>
      <c r="S584" s="236"/>
      <c r="T584" s="237"/>
      <c r="AT584" s="238" t="s">
        <v>180</v>
      </c>
      <c r="AU584" s="238" t="s">
        <v>82</v>
      </c>
      <c r="AV584" s="15" t="s">
        <v>178</v>
      </c>
      <c r="AW584" s="15" t="s">
        <v>34</v>
      </c>
      <c r="AX584" s="15" t="s">
        <v>80</v>
      </c>
      <c r="AY584" s="238" t="s">
        <v>171</v>
      </c>
    </row>
    <row r="585" spans="1:65" s="2" customFormat="1" ht="16.5" customHeight="1">
      <c r="A585" s="35"/>
      <c r="B585" s="36"/>
      <c r="C585" s="247" t="s">
        <v>1061</v>
      </c>
      <c r="D585" s="247" t="s">
        <v>357</v>
      </c>
      <c r="E585" s="248" t="s">
        <v>1630</v>
      </c>
      <c r="F585" s="249" t="s">
        <v>1631</v>
      </c>
      <c r="G585" s="250" t="s">
        <v>187</v>
      </c>
      <c r="H585" s="251">
        <v>8.978</v>
      </c>
      <c r="I585" s="252"/>
      <c r="J585" s="253">
        <f>ROUND(I585*H585,2)</f>
        <v>0</v>
      </c>
      <c r="K585" s="249" t="s">
        <v>177</v>
      </c>
      <c r="L585" s="254"/>
      <c r="M585" s="255" t="s">
        <v>21</v>
      </c>
      <c r="N585" s="256" t="s">
        <v>44</v>
      </c>
      <c r="O585" s="65"/>
      <c r="P585" s="202">
        <f>O585*H585</f>
        <v>0</v>
      </c>
      <c r="Q585" s="202">
        <v>0.0101</v>
      </c>
      <c r="R585" s="202">
        <f>Q585*H585</f>
        <v>0.09067779999999999</v>
      </c>
      <c r="S585" s="202">
        <v>0</v>
      </c>
      <c r="T585" s="203">
        <f>S585*H585</f>
        <v>0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204" t="s">
        <v>439</v>
      </c>
      <c r="AT585" s="204" t="s">
        <v>357</v>
      </c>
      <c r="AU585" s="204" t="s">
        <v>82</v>
      </c>
      <c r="AY585" s="18" t="s">
        <v>171</v>
      </c>
      <c r="BE585" s="205">
        <f>IF(N585="základní",J585,0)</f>
        <v>0</v>
      </c>
      <c r="BF585" s="205">
        <f>IF(N585="snížená",J585,0)</f>
        <v>0</v>
      </c>
      <c r="BG585" s="205">
        <f>IF(N585="zákl. přenesená",J585,0)</f>
        <v>0</v>
      </c>
      <c r="BH585" s="205">
        <f>IF(N585="sníž. přenesená",J585,0)</f>
        <v>0</v>
      </c>
      <c r="BI585" s="205">
        <f>IF(N585="nulová",J585,0)</f>
        <v>0</v>
      </c>
      <c r="BJ585" s="18" t="s">
        <v>80</v>
      </c>
      <c r="BK585" s="205">
        <f>ROUND(I585*H585,2)</f>
        <v>0</v>
      </c>
      <c r="BL585" s="18" t="s">
        <v>263</v>
      </c>
      <c r="BM585" s="204" t="s">
        <v>1632</v>
      </c>
    </row>
    <row r="586" spans="2:51" s="14" customFormat="1" ht="11.25">
      <c r="B586" s="217"/>
      <c r="C586" s="218"/>
      <c r="D586" s="208" t="s">
        <v>180</v>
      </c>
      <c r="E586" s="219" t="s">
        <v>21</v>
      </c>
      <c r="F586" s="220" t="s">
        <v>1189</v>
      </c>
      <c r="G586" s="218"/>
      <c r="H586" s="221">
        <v>8.55</v>
      </c>
      <c r="I586" s="222"/>
      <c r="J586" s="218"/>
      <c r="K586" s="218"/>
      <c r="L586" s="223"/>
      <c r="M586" s="224"/>
      <c r="N586" s="225"/>
      <c r="O586" s="225"/>
      <c r="P586" s="225"/>
      <c r="Q586" s="225"/>
      <c r="R586" s="225"/>
      <c r="S586" s="225"/>
      <c r="T586" s="226"/>
      <c r="AT586" s="227" t="s">
        <v>180</v>
      </c>
      <c r="AU586" s="227" t="s">
        <v>82</v>
      </c>
      <c r="AV586" s="14" t="s">
        <v>82</v>
      </c>
      <c r="AW586" s="14" t="s">
        <v>34</v>
      </c>
      <c r="AX586" s="14" t="s">
        <v>73</v>
      </c>
      <c r="AY586" s="227" t="s">
        <v>171</v>
      </c>
    </row>
    <row r="587" spans="2:51" s="13" customFormat="1" ht="11.25">
      <c r="B587" s="206"/>
      <c r="C587" s="207"/>
      <c r="D587" s="208" t="s">
        <v>180</v>
      </c>
      <c r="E587" s="209" t="s">
        <v>21</v>
      </c>
      <c r="F587" s="210" t="s">
        <v>1617</v>
      </c>
      <c r="G587" s="207"/>
      <c r="H587" s="209" t="s">
        <v>21</v>
      </c>
      <c r="I587" s="211"/>
      <c r="J587" s="207"/>
      <c r="K587" s="207"/>
      <c r="L587" s="212"/>
      <c r="M587" s="213"/>
      <c r="N587" s="214"/>
      <c r="O587" s="214"/>
      <c r="P587" s="214"/>
      <c r="Q587" s="214"/>
      <c r="R587" s="214"/>
      <c r="S587" s="214"/>
      <c r="T587" s="215"/>
      <c r="AT587" s="216" t="s">
        <v>180</v>
      </c>
      <c r="AU587" s="216" t="s">
        <v>82</v>
      </c>
      <c r="AV587" s="13" t="s">
        <v>80</v>
      </c>
      <c r="AW587" s="13" t="s">
        <v>34</v>
      </c>
      <c r="AX587" s="13" t="s">
        <v>73</v>
      </c>
      <c r="AY587" s="216" t="s">
        <v>171</v>
      </c>
    </row>
    <row r="588" spans="2:51" s="14" customFormat="1" ht="11.25">
      <c r="B588" s="217"/>
      <c r="C588" s="218"/>
      <c r="D588" s="208" t="s">
        <v>180</v>
      </c>
      <c r="E588" s="219" t="s">
        <v>21</v>
      </c>
      <c r="F588" s="220" t="s">
        <v>1633</v>
      </c>
      <c r="G588" s="218"/>
      <c r="H588" s="221">
        <v>0.428</v>
      </c>
      <c r="I588" s="222"/>
      <c r="J588" s="218"/>
      <c r="K588" s="218"/>
      <c r="L588" s="223"/>
      <c r="M588" s="224"/>
      <c r="N588" s="225"/>
      <c r="O588" s="225"/>
      <c r="P588" s="225"/>
      <c r="Q588" s="225"/>
      <c r="R588" s="225"/>
      <c r="S588" s="225"/>
      <c r="T588" s="226"/>
      <c r="AT588" s="227" t="s">
        <v>180</v>
      </c>
      <c r="AU588" s="227" t="s">
        <v>82</v>
      </c>
      <c r="AV588" s="14" t="s">
        <v>82</v>
      </c>
      <c r="AW588" s="14" t="s">
        <v>34</v>
      </c>
      <c r="AX588" s="14" t="s">
        <v>73</v>
      </c>
      <c r="AY588" s="227" t="s">
        <v>171</v>
      </c>
    </row>
    <row r="589" spans="2:51" s="15" customFormat="1" ht="11.25">
      <c r="B589" s="228"/>
      <c r="C589" s="229"/>
      <c r="D589" s="208" t="s">
        <v>180</v>
      </c>
      <c r="E589" s="230" t="s">
        <v>21</v>
      </c>
      <c r="F589" s="231" t="s">
        <v>182</v>
      </c>
      <c r="G589" s="229"/>
      <c r="H589" s="232">
        <v>8.978</v>
      </c>
      <c r="I589" s="233"/>
      <c r="J589" s="229"/>
      <c r="K589" s="229"/>
      <c r="L589" s="234"/>
      <c r="M589" s="235"/>
      <c r="N589" s="236"/>
      <c r="O589" s="236"/>
      <c r="P589" s="236"/>
      <c r="Q589" s="236"/>
      <c r="R589" s="236"/>
      <c r="S589" s="236"/>
      <c r="T589" s="237"/>
      <c r="AT589" s="238" t="s">
        <v>180</v>
      </c>
      <c r="AU589" s="238" t="s">
        <v>82</v>
      </c>
      <c r="AV589" s="15" t="s">
        <v>178</v>
      </c>
      <c r="AW589" s="15" t="s">
        <v>34</v>
      </c>
      <c r="AX589" s="15" t="s">
        <v>80</v>
      </c>
      <c r="AY589" s="238" t="s">
        <v>171</v>
      </c>
    </row>
    <row r="590" spans="1:65" s="2" customFormat="1" ht="21.75" customHeight="1">
      <c r="A590" s="35"/>
      <c r="B590" s="36"/>
      <c r="C590" s="193" t="s">
        <v>1065</v>
      </c>
      <c r="D590" s="193" t="s">
        <v>173</v>
      </c>
      <c r="E590" s="194" t="s">
        <v>1634</v>
      </c>
      <c r="F590" s="195" t="s">
        <v>1635</v>
      </c>
      <c r="G590" s="196" t="s">
        <v>235</v>
      </c>
      <c r="H590" s="197">
        <v>2.389</v>
      </c>
      <c r="I590" s="198"/>
      <c r="J590" s="199">
        <f>ROUND(I590*H590,2)</f>
        <v>0</v>
      </c>
      <c r="K590" s="195" t="s">
        <v>177</v>
      </c>
      <c r="L590" s="40"/>
      <c r="M590" s="200" t="s">
        <v>21</v>
      </c>
      <c r="N590" s="201" t="s">
        <v>44</v>
      </c>
      <c r="O590" s="65"/>
      <c r="P590" s="202">
        <f>O590*H590</f>
        <v>0</v>
      </c>
      <c r="Q590" s="202">
        <v>0</v>
      </c>
      <c r="R590" s="202">
        <f>Q590*H590</f>
        <v>0</v>
      </c>
      <c r="S590" s="202">
        <v>0</v>
      </c>
      <c r="T590" s="203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204" t="s">
        <v>263</v>
      </c>
      <c r="AT590" s="204" t="s">
        <v>173</v>
      </c>
      <c r="AU590" s="204" t="s">
        <v>82</v>
      </c>
      <c r="AY590" s="18" t="s">
        <v>171</v>
      </c>
      <c r="BE590" s="205">
        <f>IF(N590="základní",J590,0)</f>
        <v>0</v>
      </c>
      <c r="BF590" s="205">
        <f>IF(N590="snížená",J590,0)</f>
        <v>0</v>
      </c>
      <c r="BG590" s="205">
        <f>IF(N590="zákl. přenesená",J590,0)</f>
        <v>0</v>
      </c>
      <c r="BH590" s="205">
        <f>IF(N590="sníž. přenesená",J590,0)</f>
        <v>0</v>
      </c>
      <c r="BI590" s="205">
        <f>IF(N590="nulová",J590,0)</f>
        <v>0</v>
      </c>
      <c r="BJ590" s="18" t="s">
        <v>80</v>
      </c>
      <c r="BK590" s="205">
        <f>ROUND(I590*H590,2)</f>
        <v>0</v>
      </c>
      <c r="BL590" s="18" t="s">
        <v>263</v>
      </c>
      <c r="BM590" s="204" t="s">
        <v>1636</v>
      </c>
    </row>
    <row r="591" spans="2:63" s="12" customFormat="1" ht="22.9" customHeight="1">
      <c r="B591" s="177"/>
      <c r="C591" s="178"/>
      <c r="D591" s="179" t="s">
        <v>72</v>
      </c>
      <c r="E591" s="191" t="s">
        <v>1637</v>
      </c>
      <c r="F591" s="191" t="s">
        <v>109</v>
      </c>
      <c r="G591" s="178"/>
      <c r="H591" s="178"/>
      <c r="I591" s="181"/>
      <c r="J591" s="192">
        <f>BK591</f>
        <v>0</v>
      </c>
      <c r="K591" s="178"/>
      <c r="L591" s="183"/>
      <c r="M591" s="184"/>
      <c r="N591" s="185"/>
      <c r="O591" s="185"/>
      <c r="P591" s="186">
        <f>SUM(P592:P594)</f>
        <v>0</v>
      </c>
      <c r="Q591" s="185"/>
      <c r="R591" s="186">
        <f>SUM(R592:R594)</f>
        <v>0</v>
      </c>
      <c r="S591" s="185"/>
      <c r="T591" s="187">
        <f>SUM(T592:T594)</f>
        <v>0.0055</v>
      </c>
      <c r="AR591" s="188" t="s">
        <v>82</v>
      </c>
      <c r="AT591" s="189" t="s">
        <v>72</v>
      </c>
      <c r="AU591" s="189" t="s">
        <v>80</v>
      </c>
      <c r="AY591" s="188" t="s">
        <v>171</v>
      </c>
      <c r="BK591" s="190">
        <f>SUM(BK592:BK594)</f>
        <v>0</v>
      </c>
    </row>
    <row r="592" spans="1:65" s="2" customFormat="1" ht="16.5" customHeight="1">
      <c r="A592" s="35"/>
      <c r="B592" s="36"/>
      <c r="C592" s="193" t="s">
        <v>1069</v>
      </c>
      <c r="D592" s="193" t="s">
        <v>173</v>
      </c>
      <c r="E592" s="194" t="s">
        <v>1638</v>
      </c>
      <c r="F592" s="195" t="s">
        <v>1639</v>
      </c>
      <c r="G592" s="196" t="s">
        <v>176</v>
      </c>
      <c r="H592" s="197">
        <v>1</v>
      </c>
      <c r="I592" s="198"/>
      <c r="J592" s="199">
        <f>ROUND(I592*H592,2)</f>
        <v>0</v>
      </c>
      <c r="K592" s="195" t="s">
        <v>177</v>
      </c>
      <c r="L592" s="40"/>
      <c r="M592" s="200" t="s">
        <v>21</v>
      </c>
      <c r="N592" s="201" t="s">
        <v>44</v>
      </c>
      <c r="O592" s="65"/>
      <c r="P592" s="202">
        <f>O592*H592</f>
        <v>0</v>
      </c>
      <c r="Q592" s="202">
        <v>0</v>
      </c>
      <c r="R592" s="202">
        <f>Q592*H592</f>
        <v>0</v>
      </c>
      <c r="S592" s="202">
        <v>0.0055</v>
      </c>
      <c r="T592" s="203">
        <f>S592*H592</f>
        <v>0.0055</v>
      </c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R592" s="204" t="s">
        <v>263</v>
      </c>
      <c r="AT592" s="204" t="s">
        <v>173</v>
      </c>
      <c r="AU592" s="204" t="s">
        <v>82</v>
      </c>
      <c r="AY592" s="18" t="s">
        <v>171</v>
      </c>
      <c r="BE592" s="205">
        <f>IF(N592="základní",J592,0)</f>
        <v>0</v>
      </c>
      <c r="BF592" s="205">
        <f>IF(N592="snížená",J592,0)</f>
        <v>0</v>
      </c>
      <c r="BG592" s="205">
        <f>IF(N592="zákl. přenesená",J592,0)</f>
        <v>0</v>
      </c>
      <c r="BH592" s="205">
        <f>IF(N592="sníž. přenesená",J592,0)</f>
        <v>0</v>
      </c>
      <c r="BI592" s="205">
        <f>IF(N592="nulová",J592,0)</f>
        <v>0</v>
      </c>
      <c r="BJ592" s="18" t="s">
        <v>80</v>
      </c>
      <c r="BK592" s="205">
        <f>ROUND(I592*H592,2)</f>
        <v>0</v>
      </c>
      <c r="BL592" s="18" t="s">
        <v>263</v>
      </c>
      <c r="BM592" s="204" t="s">
        <v>1640</v>
      </c>
    </row>
    <row r="593" spans="2:51" s="14" customFormat="1" ht="11.25">
      <c r="B593" s="217"/>
      <c r="C593" s="218"/>
      <c r="D593" s="208" t="s">
        <v>180</v>
      </c>
      <c r="E593" s="219" t="s">
        <v>21</v>
      </c>
      <c r="F593" s="220" t="s">
        <v>80</v>
      </c>
      <c r="G593" s="218"/>
      <c r="H593" s="221">
        <v>1</v>
      </c>
      <c r="I593" s="222"/>
      <c r="J593" s="218"/>
      <c r="K593" s="218"/>
      <c r="L593" s="223"/>
      <c r="M593" s="224"/>
      <c r="N593" s="225"/>
      <c r="O593" s="225"/>
      <c r="P593" s="225"/>
      <c r="Q593" s="225"/>
      <c r="R593" s="225"/>
      <c r="S593" s="225"/>
      <c r="T593" s="226"/>
      <c r="AT593" s="227" t="s">
        <v>180</v>
      </c>
      <c r="AU593" s="227" t="s">
        <v>82</v>
      </c>
      <c r="AV593" s="14" t="s">
        <v>82</v>
      </c>
      <c r="AW593" s="14" t="s">
        <v>34</v>
      </c>
      <c r="AX593" s="14" t="s">
        <v>73</v>
      </c>
      <c r="AY593" s="227" t="s">
        <v>171</v>
      </c>
    </row>
    <row r="594" spans="2:51" s="15" customFormat="1" ht="11.25">
      <c r="B594" s="228"/>
      <c r="C594" s="229"/>
      <c r="D594" s="208" t="s">
        <v>180</v>
      </c>
      <c r="E594" s="230" t="s">
        <v>21</v>
      </c>
      <c r="F594" s="231" t="s">
        <v>182</v>
      </c>
      <c r="G594" s="229"/>
      <c r="H594" s="232">
        <v>1</v>
      </c>
      <c r="I594" s="233"/>
      <c r="J594" s="229"/>
      <c r="K594" s="229"/>
      <c r="L594" s="234"/>
      <c r="M594" s="235"/>
      <c r="N594" s="236"/>
      <c r="O594" s="236"/>
      <c r="P594" s="236"/>
      <c r="Q594" s="236"/>
      <c r="R594" s="236"/>
      <c r="S594" s="236"/>
      <c r="T594" s="237"/>
      <c r="AT594" s="238" t="s">
        <v>180</v>
      </c>
      <c r="AU594" s="238" t="s">
        <v>82</v>
      </c>
      <c r="AV594" s="15" t="s">
        <v>178</v>
      </c>
      <c r="AW594" s="15" t="s">
        <v>34</v>
      </c>
      <c r="AX594" s="15" t="s">
        <v>80</v>
      </c>
      <c r="AY594" s="238" t="s">
        <v>171</v>
      </c>
    </row>
    <row r="595" spans="2:63" s="12" customFormat="1" ht="22.9" customHeight="1">
      <c r="B595" s="177"/>
      <c r="C595" s="178"/>
      <c r="D595" s="179" t="s">
        <v>72</v>
      </c>
      <c r="E595" s="191" t="s">
        <v>1641</v>
      </c>
      <c r="F595" s="191" t="s">
        <v>1642</v>
      </c>
      <c r="G595" s="178"/>
      <c r="H595" s="178"/>
      <c r="I595" s="181"/>
      <c r="J595" s="192">
        <f>BK595</f>
        <v>0</v>
      </c>
      <c r="K595" s="178"/>
      <c r="L595" s="183"/>
      <c r="M595" s="184"/>
      <c r="N595" s="185"/>
      <c r="O595" s="185"/>
      <c r="P595" s="186">
        <f>SUM(P596:P705)</f>
        <v>0</v>
      </c>
      <c r="Q595" s="185"/>
      <c r="R595" s="186">
        <f>SUM(R596:R705)</f>
        <v>4.02642121</v>
      </c>
      <c r="S595" s="185"/>
      <c r="T595" s="187">
        <f>SUM(T596:T705)</f>
        <v>1.33322575</v>
      </c>
      <c r="AR595" s="188" t="s">
        <v>82</v>
      </c>
      <c r="AT595" s="189" t="s">
        <v>72</v>
      </c>
      <c r="AU595" s="189" t="s">
        <v>80</v>
      </c>
      <c r="AY595" s="188" t="s">
        <v>171</v>
      </c>
      <c r="BK595" s="190">
        <f>SUM(BK596:BK705)</f>
        <v>0</v>
      </c>
    </row>
    <row r="596" spans="1:65" s="2" customFormat="1" ht="33" customHeight="1">
      <c r="A596" s="35"/>
      <c r="B596" s="36"/>
      <c r="C596" s="193" t="s">
        <v>1072</v>
      </c>
      <c r="D596" s="193" t="s">
        <v>173</v>
      </c>
      <c r="E596" s="194" t="s">
        <v>1643</v>
      </c>
      <c r="F596" s="195" t="s">
        <v>1644</v>
      </c>
      <c r="G596" s="196" t="s">
        <v>187</v>
      </c>
      <c r="H596" s="197">
        <v>9.393</v>
      </c>
      <c r="I596" s="198"/>
      <c r="J596" s="199">
        <f>ROUND(I596*H596,2)</f>
        <v>0</v>
      </c>
      <c r="K596" s="195" t="s">
        <v>21</v>
      </c>
      <c r="L596" s="40"/>
      <c r="M596" s="200" t="s">
        <v>21</v>
      </c>
      <c r="N596" s="201" t="s">
        <v>44</v>
      </c>
      <c r="O596" s="65"/>
      <c r="P596" s="202">
        <f>O596*H596</f>
        <v>0</v>
      </c>
      <c r="Q596" s="202">
        <v>0.04746</v>
      </c>
      <c r="R596" s="202">
        <f>Q596*H596</f>
        <v>0.44579178</v>
      </c>
      <c r="S596" s="202">
        <v>0</v>
      </c>
      <c r="T596" s="203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204" t="s">
        <v>263</v>
      </c>
      <c r="AT596" s="204" t="s">
        <v>173</v>
      </c>
      <c r="AU596" s="204" t="s">
        <v>82</v>
      </c>
      <c r="AY596" s="18" t="s">
        <v>171</v>
      </c>
      <c r="BE596" s="205">
        <f>IF(N596="základní",J596,0)</f>
        <v>0</v>
      </c>
      <c r="BF596" s="205">
        <f>IF(N596="snížená",J596,0)</f>
        <v>0</v>
      </c>
      <c r="BG596" s="205">
        <f>IF(N596="zákl. přenesená",J596,0)</f>
        <v>0</v>
      </c>
      <c r="BH596" s="205">
        <f>IF(N596="sníž. přenesená",J596,0)</f>
        <v>0</v>
      </c>
      <c r="BI596" s="205">
        <f>IF(N596="nulová",J596,0)</f>
        <v>0</v>
      </c>
      <c r="BJ596" s="18" t="s">
        <v>80</v>
      </c>
      <c r="BK596" s="205">
        <f>ROUND(I596*H596,2)</f>
        <v>0</v>
      </c>
      <c r="BL596" s="18" t="s">
        <v>263</v>
      </c>
      <c r="BM596" s="204" t="s">
        <v>1645</v>
      </c>
    </row>
    <row r="597" spans="2:51" s="13" customFormat="1" ht="11.25">
      <c r="B597" s="206"/>
      <c r="C597" s="207"/>
      <c r="D597" s="208" t="s">
        <v>180</v>
      </c>
      <c r="E597" s="209" t="s">
        <v>21</v>
      </c>
      <c r="F597" s="210" t="s">
        <v>1249</v>
      </c>
      <c r="G597" s="207"/>
      <c r="H597" s="209" t="s">
        <v>21</v>
      </c>
      <c r="I597" s="211"/>
      <c r="J597" s="207"/>
      <c r="K597" s="207"/>
      <c r="L597" s="212"/>
      <c r="M597" s="213"/>
      <c r="N597" s="214"/>
      <c r="O597" s="214"/>
      <c r="P597" s="214"/>
      <c r="Q597" s="214"/>
      <c r="R597" s="214"/>
      <c r="S597" s="214"/>
      <c r="T597" s="215"/>
      <c r="AT597" s="216" t="s">
        <v>180</v>
      </c>
      <c r="AU597" s="216" t="s">
        <v>82</v>
      </c>
      <c r="AV597" s="13" t="s">
        <v>80</v>
      </c>
      <c r="AW597" s="13" t="s">
        <v>34</v>
      </c>
      <c r="AX597" s="13" t="s">
        <v>73</v>
      </c>
      <c r="AY597" s="216" t="s">
        <v>171</v>
      </c>
    </row>
    <row r="598" spans="2:51" s="14" customFormat="1" ht="11.25">
      <c r="B598" s="217"/>
      <c r="C598" s="218"/>
      <c r="D598" s="208" t="s">
        <v>180</v>
      </c>
      <c r="E598" s="219" t="s">
        <v>21</v>
      </c>
      <c r="F598" s="220" t="s">
        <v>1646</v>
      </c>
      <c r="G598" s="218"/>
      <c r="H598" s="221">
        <v>9.393</v>
      </c>
      <c r="I598" s="222"/>
      <c r="J598" s="218"/>
      <c r="K598" s="218"/>
      <c r="L598" s="223"/>
      <c r="M598" s="224"/>
      <c r="N598" s="225"/>
      <c r="O598" s="225"/>
      <c r="P598" s="225"/>
      <c r="Q598" s="225"/>
      <c r="R598" s="225"/>
      <c r="S598" s="225"/>
      <c r="T598" s="226"/>
      <c r="AT598" s="227" t="s">
        <v>180</v>
      </c>
      <c r="AU598" s="227" t="s">
        <v>82</v>
      </c>
      <c r="AV598" s="14" t="s">
        <v>82</v>
      </c>
      <c r="AW598" s="14" t="s">
        <v>34</v>
      </c>
      <c r="AX598" s="14" t="s">
        <v>73</v>
      </c>
      <c r="AY598" s="227" t="s">
        <v>171</v>
      </c>
    </row>
    <row r="599" spans="2:51" s="15" customFormat="1" ht="11.25">
      <c r="B599" s="228"/>
      <c r="C599" s="229"/>
      <c r="D599" s="208" t="s">
        <v>180</v>
      </c>
      <c r="E599" s="230" t="s">
        <v>21</v>
      </c>
      <c r="F599" s="231" t="s">
        <v>182</v>
      </c>
      <c r="G599" s="229"/>
      <c r="H599" s="232">
        <v>9.393</v>
      </c>
      <c r="I599" s="233"/>
      <c r="J599" s="229"/>
      <c r="K599" s="229"/>
      <c r="L599" s="234"/>
      <c r="M599" s="235"/>
      <c r="N599" s="236"/>
      <c r="O599" s="236"/>
      <c r="P599" s="236"/>
      <c r="Q599" s="236"/>
      <c r="R599" s="236"/>
      <c r="S599" s="236"/>
      <c r="T599" s="237"/>
      <c r="AT599" s="238" t="s">
        <v>180</v>
      </c>
      <c r="AU599" s="238" t="s">
        <v>82</v>
      </c>
      <c r="AV599" s="15" t="s">
        <v>178</v>
      </c>
      <c r="AW599" s="15" t="s">
        <v>34</v>
      </c>
      <c r="AX599" s="15" t="s">
        <v>80</v>
      </c>
      <c r="AY599" s="238" t="s">
        <v>171</v>
      </c>
    </row>
    <row r="600" spans="1:65" s="2" customFormat="1" ht="33" customHeight="1">
      <c r="A600" s="35"/>
      <c r="B600" s="36"/>
      <c r="C600" s="193" t="s">
        <v>1076</v>
      </c>
      <c r="D600" s="193" t="s">
        <v>173</v>
      </c>
      <c r="E600" s="194" t="s">
        <v>1647</v>
      </c>
      <c r="F600" s="195" t="s">
        <v>1648</v>
      </c>
      <c r="G600" s="196" t="s">
        <v>187</v>
      </c>
      <c r="H600" s="197">
        <v>5.764</v>
      </c>
      <c r="I600" s="198"/>
      <c r="J600" s="199">
        <f>ROUND(I600*H600,2)</f>
        <v>0</v>
      </c>
      <c r="K600" s="195" t="s">
        <v>21</v>
      </c>
      <c r="L600" s="40"/>
      <c r="M600" s="200" t="s">
        <v>21</v>
      </c>
      <c r="N600" s="201" t="s">
        <v>44</v>
      </c>
      <c r="O600" s="65"/>
      <c r="P600" s="202">
        <f>O600*H600</f>
        <v>0</v>
      </c>
      <c r="Q600" s="202">
        <v>0.05346</v>
      </c>
      <c r="R600" s="202">
        <f>Q600*H600</f>
        <v>0.30814344</v>
      </c>
      <c r="S600" s="202">
        <v>0</v>
      </c>
      <c r="T600" s="203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204" t="s">
        <v>263</v>
      </c>
      <c r="AT600" s="204" t="s">
        <v>173</v>
      </c>
      <c r="AU600" s="204" t="s">
        <v>82</v>
      </c>
      <c r="AY600" s="18" t="s">
        <v>171</v>
      </c>
      <c r="BE600" s="205">
        <f>IF(N600="základní",J600,0)</f>
        <v>0</v>
      </c>
      <c r="BF600" s="205">
        <f>IF(N600="snížená",J600,0)</f>
        <v>0</v>
      </c>
      <c r="BG600" s="205">
        <f>IF(N600="zákl. přenesená",J600,0)</f>
        <v>0</v>
      </c>
      <c r="BH600" s="205">
        <f>IF(N600="sníž. přenesená",J600,0)</f>
        <v>0</v>
      </c>
      <c r="BI600" s="205">
        <f>IF(N600="nulová",J600,0)</f>
        <v>0</v>
      </c>
      <c r="BJ600" s="18" t="s">
        <v>80</v>
      </c>
      <c r="BK600" s="205">
        <f>ROUND(I600*H600,2)</f>
        <v>0</v>
      </c>
      <c r="BL600" s="18" t="s">
        <v>263</v>
      </c>
      <c r="BM600" s="204" t="s">
        <v>1649</v>
      </c>
    </row>
    <row r="601" spans="2:51" s="14" customFormat="1" ht="11.25">
      <c r="B601" s="217"/>
      <c r="C601" s="218"/>
      <c r="D601" s="208" t="s">
        <v>180</v>
      </c>
      <c r="E601" s="219" t="s">
        <v>21</v>
      </c>
      <c r="F601" s="220" t="s">
        <v>1650</v>
      </c>
      <c r="G601" s="218"/>
      <c r="H601" s="221">
        <v>5.764</v>
      </c>
      <c r="I601" s="222"/>
      <c r="J601" s="218"/>
      <c r="K601" s="218"/>
      <c r="L601" s="223"/>
      <c r="M601" s="224"/>
      <c r="N601" s="225"/>
      <c r="O601" s="225"/>
      <c r="P601" s="225"/>
      <c r="Q601" s="225"/>
      <c r="R601" s="225"/>
      <c r="S601" s="225"/>
      <c r="T601" s="226"/>
      <c r="AT601" s="227" t="s">
        <v>180</v>
      </c>
      <c r="AU601" s="227" t="s">
        <v>82</v>
      </c>
      <c r="AV601" s="14" t="s">
        <v>82</v>
      </c>
      <c r="AW601" s="14" t="s">
        <v>34</v>
      </c>
      <c r="AX601" s="14" t="s">
        <v>73</v>
      </c>
      <c r="AY601" s="227" t="s">
        <v>171</v>
      </c>
    </row>
    <row r="602" spans="2:51" s="15" customFormat="1" ht="11.25">
      <c r="B602" s="228"/>
      <c r="C602" s="229"/>
      <c r="D602" s="208" t="s">
        <v>180</v>
      </c>
      <c r="E602" s="230" t="s">
        <v>21</v>
      </c>
      <c r="F602" s="231" t="s">
        <v>182</v>
      </c>
      <c r="G602" s="229"/>
      <c r="H602" s="232">
        <v>5.764</v>
      </c>
      <c r="I602" s="233"/>
      <c r="J602" s="229"/>
      <c r="K602" s="229"/>
      <c r="L602" s="234"/>
      <c r="M602" s="235"/>
      <c r="N602" s="236"/>
      <c r="O602" s="236"/>
      <c r="P602" s="236"/>
      <c r="Q602" s="236"/>
      <c r="R602" s="236"/>
      <c r="S602" s="236"/>
      <c r="T602" s="237"/>
      <c r="AT602" s="238" t="s">
        <v>180</v>
      </c>
      <c r="AU602" s="238" t="s">
        <v>82</v>
      </c>
      <c r="AV602" s="15" t="s">
        <v>178</v>
      </c>
      <c r="AW602" s="15" t="s">
        <v>34</v>
      </c>
      <c r="AX602" s="15" t="s">
        <v>80</v>
      </c>
      <c r="AY602" s="238" t="s">
        <v>171</v>
      </c>
    </row>
    <row r="603" spans="1:65" s="2" customFormat="1" ht="21.75" customHeight="1">
      <c r="A603" s="35"/>
      <c r="B603" s="36"/>
      <c r="C603" s="193" t="s">
        <v>1081</v>
      </c>
      <c r="D603" s="193" t="s">
        <v>173</v>
      </c>
      <c r="E603" s="194" t="s">
        <v>1651</v>
      </c>
      <c r="F603" s="195" t="s">
        <v>1652</v>
      </c>
      <c r="G603" s="196" t="s">
        <v>187</v>
      </c>
      <c r="H603" s="197">
        <v>20.148</v>
      </c>
      <c r="I603" s="198"/>
      <c r="J603" s="199">
        <f>ROUND(I603*H603,2)</f>
        <v>0</v>
      </c>
      <c r="K603" s="195" t="s">
        <v>21</v>
      </c>
      <c r="L603" s="40"/>
      <c r="M603" s="200" t="s">
        <v>21</v>
      </c>
      <c r="N603" s="201" t="s">
        <v>44</v>
      </c>
      <c r="O603" s="65"/>
      <c r="P603" s="202">
        <f>O603*H603</f>
        <v>0</v>
      </c>
      <c r="Q603" s="202">
        <v>0.04536</v>
      </c>
      <c r="R603" s="202">
        <f>Q603*H603</f>
        <v>0.9139132799999999</v>
      </c>
      <c r="S603" s="202">
        <v>0</v>
      </c>
      <c r="T603" s="203">
        <f>S603*H603</f>
        <v>0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R603" s="204" t="s">
        <v>263</v>
      </c>
      <c r="AT603" s="204" t="s">
        <v>173</v>
      </c>
      <c r="AU603" s="204" t="s">
        <v>82</v>
      </c>
      <c r="AY603" s="18" t="s">
        <v>171</v>
      </c>
      <c r="BE603" s="205">
        <f>IF(N603="základní",J603,0)</f>
        <v>0</v>
      </c>
      <c r="BF603" s="205">
        <f>IF(N603="snížená",J603,0)</f>
        <v>0</v>
      </c>
      <c r="BG603" s="205">
        <f>IF(N603="zákl. přenesená",J603,0)</f>
        <v>0</v>
      </c>
      <c r="BH603" s="205">
        <f>IF(N603="sníž. přenesená",J603,0)</f>
        <v>0</v>
      </c>
      <c r="BI603" s="205">
        <f>IF(N603="nulová",J603,0)</f>
        <v>0</v>
      </c>
      <c r="BJ603" s="18" t="s">
        <v>80</v>
      </c>
      <c r="BK603" s="205">
        <f>ROUND(I603*H603,2)</f>
        <v>0</v>
      </c>
      <c r="BL603" s="18" t="s">
        <v>263</v>
      </c>
      <c r="BM603" s="204" t="s">
        <v>1653</v>
      </c>
    </row>
    <row r="604" spans="2:51" s="14" customFormat="1" ht="11.25">
      <c r="B604" s="217"/>
      <c r="C604" s="218"/>
      <c r="D604" s="208" t="s">
        <v>180</v>
      </c>
      <c r="E604" s="219" t="s">
        <v>21</v>
      </c>
      <c r="F604" s="220" t="s">
        <v>1654</v>
      </c>
      <c r="G604" s="218"/>
      <c r="H604" s="221">
        <v>20.148</v>
      </c>
      <c r="I604" s="222"/>
      <c r="J604" s="218"/>
      <c r="K604" s="218"/>
      <c r="L604" s="223"/>
      <c r="M604" s="224"/>
      <c r="N604" s="225"/>
      <c r="O604" s="225"/>
      <c r="P604" s="225"/>
      <c r="Q604" s="225"/>
      <c r="R604" s="225"/>
      <c r="S604" s="225"/>
      <c r="T604" s="226"/>
      <c r="AT604" s="227" t="s">
        <v>180</v>
      </c>
      <c r="AU604" s="227" t="s">
        <v>82</v>
      </c>
      <c r="AV604" s="14" t="s">
        <v>82</v>
      </c>
      <c r="AW604" s="14" t="s">
        <v>34</v>
      </c>
      <c r="AX604" s="14" t="s">
        <v>73</v>
      </c>
      <c r="AY604" s="227" t="s">
        <v>171</v>
      </c>
    </row>
    <row r="605" spans="2:51" s="15" customFormat="1" ht="11.25">
      <c r="B605" s="228"/>
      <c r="C605" s="229"/>
      <c r="D605" s="208" t="s">
        <v>180</v>
      </c>
      <c r="E605" s="230" t="s">
        <v>21</v>
      </c>
      <c r="F605" s="231" t="s">
        <v>182</v>
      </c>
      <c r="G605" s="229"/>
      <c r="H605" s="232">
        <v>20.148</v>
      </c>
      <c r="I605" s="233"/>
      <c r="J605" s="229"/>
      <c r="K605" s="229"/>
      <c r="L605" s="234"/>
      <c r="M605" s="235"/>
      <c r="N605" s="236"/>
      <c r="O605" s="236"/>
      <c r="P605" s="236"/>
      <c r="Q605" s="236"/>
      <c r="R605" s="236"/>
      <c r="S605" s="236"/>
      <c r="T605" s="237"/>
      <c r="AT605" s="238" t="s">
        <v>180</v>
      </c>
      <c r="AU605" s="238" t="s">
        <v>82</v>
      </c>
      <c r="AV605" s="15" t="s">
        <v>178</v>
      </c>
      <c r="AW605" s="15" t="s">
        <v>34</v>
      </c>
      <c r="AX605" s="15" t="s">
        <v>80</v>
      </c>
      <c r="AY605" s="238" t="s">
        <v>171</v>
      </c>
    </row>
    <row r="606" spans="1:65" s="2" customFormat="1" ht="21.75" customHeight="1">
      <c r="A606" s="35"/>
      <c r="B606" s="36"/>
      <c r="C606" s="193" t="s">
        <v>1084</v>
      </c>
      <c r="D606" s="193" t="s">
        <v>173</v>
      </c>
      <c r="E606" s="194" t="s">
        <v>1655</v>
      </c>
      <c r="F606" s="195" t="s">
        <v>1656</v>
      </c>
      <c r="G606" s="196" t="s">
        <v>187</v>
      </c>
      <c r="H606" s="197">
        <v>10.949</v>
      </c>
      <c r="I606" s="198"/>
      <c r="J606" s="199">
        <f>ROUND(I606*H606,2)</f>
        <v>0</v>
      </c>
      <c r="K606" s="195" t="s">
        <v>177</v>
      </c>
      <c r="L606" s="40"/>
      <c r="M606" s="200" t="s">
        <v>21</v>
      </c>
      <c r="N606" s="201" t="s">
        <v>44</v>
      </c>
      <c r="O606" s="65"/>
      <c r="P606" s="202">
        <f>O606*H606</f>
        <v>0</v>
      </c>
      <c r="Q606" s="202">
        <v>0</v>
      </c>
      <c r="R606" s="202">
        <f>Q606*H606</f>
        <v>0</v>
      </c>
      <c r="S606" s="202">
        <v>0.03175</v>
      </c>
      <c r="T606" s="203">
        <f>S606*H606</f>
        <v>0.34763075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204" t="s">
        <v>263</v>
      </c>
      <c r="AT606" s="204" t="s">
        <v>173</v>
      </c>
      <c r="AU606" s="204" t="s">
        <v>82</v>
      </c>
      <c r="AY606" s="18" t="s">
        <v>171</v>
      </c>
      <c r="BE606" s="205">
        <f>IF(N606="základní",J606,0)</f>
        <v>0</v>
      </c>
      <c r="BF606" s="205">
        <f>IF(N606="snížená",J606,0)</f>
        <v>0</v>
      </c>
      <c r="BG606" s="205">
        <f>IF(N606="zákl. přenesená",J606,0)</f>
        <v>0</v>
      </c>
      <c r="BH606" s="205">
        <f>IF(N606="sníž. přenesená",J606,0)</f>
        <v>0</v>
      </c>
      <c r="BI606" s="205">
        <f>IF(N606="nulová",J606,0)</f>
        <v>0</v>
      </c>
      <c r="BJ606" s="18" t="s">
        <v>80</v>
      </c>
      <c r="BK606" s="205">
        <f>ROUND(I606*H606,2)</f>
        <v>0</v>
      </c>
      <c r="BL606" s="18" t="s">
        <v>263</v>
      </c>
      <c r="BM606" s="204" t="s">
        <v>1657</v>
      </c>
    </row>
    <row r="607" spans="2:51" s="13" customFormat="1" ht="11.25">
      <c r="B607" s="206"/>
      <c r="C607" s="207"/>
      <c r="D607" s="208" t="s">
        <v>180</v>
      </c>
      <c r="E607" s="209" t="s">
        <v>21</v>
      </c>
      <c r="F607" s="210" t="s">
        <v>218</v>
      </c>
      <c r="G607" s="207"/>
      <c r="H607" s="209" t="s">
        <v>21</v>
      </c>
      <c r="I607" s="211"/>
      <c r="J607" s="207"/>
      <c r="K607" s="207"/>
      <c r="L607" s="212"/>
      <c r="M607" s="213"/>
      <c r="N607" s="214"/>
      <c r="O607" s="214"/>
      <c r="P607" s="214"/>
      <c r="Q607" s="214"/>
      <c r="R607" s="214"/>
      <c r="S607" s="214"/>
      <c r="T607" s="215"/>
      <c r="AT607" s="216" t="s">
        <v>180</v>
      </c>
      <c r="AU607" s="216" t="s">
        <v>82</v>
      </c>
      <c r="AV607" s="13" t="s">
        <v>80</v>
      </c>
      <c r="AW607" s="13" t="s">
        <v>34</v>
      </c>
      <c r="AX607" s="13" t="s">
        <v>73</v>
      </c>
      <c r="AY607" s="216" t="s">
        <v>171</v>
      </c>
    </row>
    <row r="608" spans="2:51" s="14" customFormat="1" ht="11.25">
      <c r="B608" s="217"/>
      <c r="C608" s="218"/>
      <c r="D608" s="208" t="s">
        <v>180</v>
      </c>
      <c r="E608" s="219" t="s">
        <v>21</v>
      </c>
      <c r="F608" s="220" t="s">
        <v>1658</v>
      </c>
      <c r="G608" s="218"/>
      <c r="H608" s="221">
        <v>4.573</v>
      </c>
      <c r="I608" s="222"/>
      <c r="J608" s="218"/>
      <c r="K608" s="218"/>
      <c r="L608" s="223"/>
      <c r="M608" s="224"/>
      <c r="N608" s="225"/>
      <c r="O608" s="225"/>
      <c r="P608" s="225"/>
      <c r="Q608" s="225"/>
      <c r="R608" s="225"/>
      <c r="S608" s="225"/>
      <c r="T608" s="226"/>
      <c r="AT608" s="227" t="s">
        <v>180</v>
      </c>
      <c r="AU608" s="227" t="s">
        <v>82</v>
      </c>
      <c r="AV608" s="14" t="s">
        <v>82</v>
      </c>
      <c r="AW608" s="14" t="s">
        <v>34</v>
      </c>
      <c r="AX608" s="14" t="s">
        <v>73</v>
      </c>
      <c r="AY608" s="227" t="s">
        <v>171</v>
      </c>
    </row>
    <row r="609" spans="2:51" s="14" customFormat="1" ht="11.25">
      <c r="B609" s="217"/>
      <c r="C609" s="218"/>
      <c r="D609" s="208" t="s">
        <v>180</v>
      </c>
      <c r="E609" s="219" t="s">
        <v>21</v>
      </c>
      <c r="F609" s="220" t="s">
        <v>1659</v>
      </c>
      <c r="G609" s="218"/>
      <c r="H609" s="221">
        <v>-1.379</v>
      </c>
      <c r="I609" s="222"/>
      <c r="J609" s="218"/>
      <c r="K609" s="218"/>
      <c r="L609" s="223"/>
      <c r="M609" s="224"/>
      <c r="N609" s="225"/>
      <c r="O609" s="225"/>
      <c r="P609" s="225"/>
      <c r="Q609" s="225"/>
      <c r="R609" s="225"/>
      <c r="S609" s="225"/>
      <c r="T609" s="226"/>
      <c r="AT609" s="227" t="s">
        <v>180</v>
      </c>
      <c r="AU609" s="227" t="s">
        <v>82</v>
      </c>
      <c r="AV609" s="14" t="s">
        <v>82</v>
      </c>
      <c r="AW609" s="14" t="s">
        <v>34</v>
      </c>
      <c r="AX609" s="14" t="s">
        <v>73</v>
      </c>
      <c r="AY609" s="227" t="s">
        <v>171</v>
      </c>
    </row>
    <row r="610" spans="2:51" s="13" customFormat="1" ht="11.25">
      <c r="B610" s="206"/>
      <c r="C610" s="207"/>
      <c r="D610" s="208" t="s">
        <v>180</v>
      </c>
      <c r="E610" s="209" t="s">
        <v>21</v>
      </c>
      <c r="F610" s="210" t="s">
        <v>1249</v>
      </c>
      <c r="G610" s="207"/>
      <c r="H610" s="209" t="s">
        <v>21</v>
      </c>
      <c r="I610" s="211"/>
      <c r="J610" s="207"/>
      <c r="K610" s="207"/>
      <c r="L610" s="212"/>
      <c r="M610" s="213"/>
      <c r="N610" s="214"/>
      <c r="O610" s="214"/>
      <c r="P610" s="214"/>
      <c r="Q610" s="214"/>
      <c r="R610" s="214"/>
      <c r="S610" s="214"/>
      <c r="T610" s="215"/>
      <c r="AT610" s="216" t="s">
        <v>180</v>
      </c>
      <c r="AU610" s="216" t="s">
        <v>82</v>
      </c>
      <c r="AV610" s="13" t="s">
        <v>80</v>
      </c>
      <c r="AW610" s="13" t="s">
        <v>34</v>
      </c>
      <c r="AX610" s="13" t="s">
        <v>73</v>
      </c>
      <c r="AY610" s="216" t="s">
        <v>171</v>
      </c>
    </row>
    <row r="611" spans="2:51" s="14" customFormat="1" ht="11.25">
      <c r="B611" s="217"/>
      <c r="C611" s="218"/>
      <c r="D611" s="208" t="s">
        <v>180</v>
      </c>
      <c r="E611" s="219" t="s">
        <v>21</v>
      </c>
      <c r="F611" s="220" t="s">
        <v>1660</v>
      </c>
      <c r="G611" s="218"/>
      <c r="H611" s="221">
        <v>7.755</v>
      </c>
      <c r="I611" s="222"/>
      <c r="J611" s="218"/>
      <c r="K611" s="218"/>
      <c r="L611" s="223"/>
      <c r="M611" s="224"/>
      <c r="N611" s="225"/>
      <c r="O611" s="225"/>
      <c r="P611" s="225"/>
      <c r="Q611" s="225"/>
      <c r="R611" s="225"/>
      <c r="S611" s="225"/>
      <c r="T611" s="226"/>
      <c r="AT611" s="227" t="s">
        <v>180</v>
      </c>
      <c r="AU611" s="227" t="s">
        <v>82</v>
      </c>
      <c r="AV611" s="14" t="s">
        <v>82</v>
      </c>
      <c r="AW611" s="14" t="s">
        <v>34</v>
      </c>
      <c r="AX611" s="14" t="s">
        <v>73</v>
      </c>
      <c r="AY611" s="227" t="s">
        <v>171</v>
      </c>
    </row>
    <row r="612" spans="2:51" s="15" customFormat="1" ht="11.25">
      <c r="B612" s="228"/>
      <c r="C612" s="229"/>
      <c r="D612" s="208" t="s">
        <v>180</v>
      </c>
      <c r="E612" s="230" t="s">
        <v>21</v>
      </c>
      <c r="F612" s="231" t="s">
        <v>182</v>
      </c>
      <c r="G612" s="229"/>
      <c r="H612" s="232">
        <v>10.949</v>
      </c>
      <c r="I612" s="233"/>
      <c r="J612" s="229"/>
      <c r="K612" s="229"/>
      <c r="L612" s="234"/>
      <c r="M612" s="235"/>
      <c r="N612" s="236"/>
      <c r="O612" s="236"/>
      <c r="P612" s="236"/>
      <c r="Q612" s="236"/>
      <c r="R612" s="236"/>
      <c r="S612" s="236"/>
      <c r="T612" s="237"/>
      <c r="AT612" s="238" t="s">
        <v>180</v>
      </c>
      <c r="AU612" s="238" t="s">
        <v>82</v>
      </c>
      <c r="AV612" s="15" t="s">
        <v>178</v>
      </c>
      <c r="AW612" s="15" t="s">
        <v>34</v>
      </c>
      <c r="AX612" s="15" t="s">
        <v>80</v>
      </c>
      <c r="AY612" s="238" t="s">
        <v>171</v>
      </c>
    </row>
    <row r="613" spans="1:65" s="2" customFormat="1" ht="21.75" customHeight="1">
      <c r="A613" s="35"/>
      <c r="B613" s="36"/>
      <c r="C613" s="193" t="s">
        <v>1088</v>
      </c>
      <c r="D613" s="193" t="s">
        <v>173</v>
      </c>
      <c r="E613" s="194" t="s">
        <v>1661</v>
      </c>
      <c r="F613" s="195" t="s">
        <v>1662</v>
      </c>
      <c r="G613" s="196" t="s">
        <v>176</v>
      </c>
      <c r="H613" s="197">
        <v>3</v>
      </c>
      <c r="I613" s="198"/>
      <c r="J613" s="199">
        <f>ROUND(I613*H613,2)</f>
        <v>0</v>
      </c>
      <c r="K613" s="195" t="s">
        <v>177</v>
      </c>
      <c r="L613" s="40"/>
      <c r="M613" s="200" t="s">
        <v>21</v>
      </c>
      <c r="N613" s="201" t="s">
        <v>44</v>
      </c>
      <c r="O613" s="65"/>
      <c r="P613" s="202">
        <f>O613*H613</f>
        <v>0</v>
      </c>
      <c r="Q613" s="202">
        <v>0.00204</v>
      </c>
      <c r="R613" s="202">
        <f>Q613*H613</f>
        <v>0.0061200000000000004</v>
      </c>
      <c r="S613" s="202">
        <v>0.00318</v>
      </c>
      <c r="T613" s="203">
        <f>S613*H613</f>
        <v>0.00954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204" t="s">
        <v>263</v>
      </c>
      <c r="AT613" s="204" t="s">
        <v>173</v>
      </c>
      <c r="AU613" s="204" t="s">
        <v>82</v>
      </c>
      <c r="AY613" s="18" t="s">
        <v>171</v>
      </c>
      <c r="BE613" s="205">
        <f>IF(N613="základní",J613,0)</f>
        <v>0</v>
      </c>
      <c r="BF613" s="205">
        <f>IF(N613="snížená",J613,0)</f>
        <v>0</v>
      </c>
      <c r="BG613" s="205">
        <f>IF(N613="zákl. přenesená",J613,0)</f>
        <v>0</v>
      </c>
      <c r="BH613" s="205">
        <f>IF(N613="sníž. přenesená",J613,0)</f>
        <v>0</v>
      </c>
      <c r="BI613" s="205">
        <f>IF(N613="nulová",J613,0)</f>
        <v>0</v>
      </c>
      <c r="BJ613" s="18" t="s">
        <v>80</v>
      </c>
      <c r="BK613" s="205">
        <f>ROUND(I613*H613,2)</f>
        <v>0</v>
      </c>
      <c r="BL613" s="18" t="s">
        <v>263</v>
      </c>
      <c r="BM613" s="204" t="s">
        <v>1663</v>
      </c>
    </row>
    <row r="614" spans="2:51" s="13" customFormat="1" ht="11.25">
      <c r="B614" s="206"/>
      <c r="C614" s="207"/>
      <c r="D614" s="208" t="s">
        <v>180</v>
      </c>
      <c r="E614" s="209" t="s">
        <v>21</v>
      </c>
      <c r="F614" s="210" t="s">
        <v>1499</v>
      </c>
      <c r="G614" s="207"/>
      <c r="H614" s="209" t="s">
        <v>21</v>
      </c>
      <c r="I614" s="211"/>
      <c r="J614" s="207"/>
      <c r="K614" s="207"/>
      <c r="L614" s="212"/>
      <c r="M614" s="213"/>
      <c r="N614" s="214"/>
      <c r="O614" s="214"/>
      <c r="P614" s="214"/>
      <c r="Q614" s="214"/>
      <c r="R614" s="214"/>
      <c r="S614" s="214"/>
      <c r="T614" s="215"/>
      <c r="AT614" s="216" t="s">
        <v>180</v>
      </c>
      <c r="AU614" s="216" t="s">
        <v>82</v>
      </c>
      <c r="AV614" s="13" t="s">
        <v>80</v>
      </c>
      <c r="AW614" s="13" t="s">
        <v>34</v>
      </c>
      <c r="AX614" s="13" t="s">
        <v>73</v>
      </c>
      <c r="AY614" s="216" t="s">
        <v>171</v>
      </c>
    </row>
    <row r="615" spans="2:51" s="14" customFormat="1" ht="11.25">
      <c r="B615" s="217"/>
      <c r="C615" s="218"/>
      <c r="D615" s="208" t="s">
        <v>180</v>
      </c>
      <c r="E615" s="219" t="s">
        <v>21</v>
      </c>
      <c r="F615" s="220" t="s">
        <v>92</v>
      </c>
      <c r="G615" s="218"/>
      <c r="H615" s="221">
        <v>3</v>
      </c>
      <c r="I615" s="222"/>
      <c r="J615" s="218"/>
      <c r="K615" s="218"/>
      <c r="L615" s="223"/>
      <c r="M615" s="224"/>
      <c r="N615" s="225"/>
      <c r="O615" s="225"/>
      <c r="P615" s="225"/>
      <c r="Q615" s="225"/>
      <c r="R615" s="225"/>
      <c r="S615" s="225"/>
      <c r="T615" s="226"/>
      <c r="AT615" s="227" t="s">
        <v>180</v>
      </c>
      <c r="AU615" s="227" t="s">
        <v>82</v>
      </c>
      <c r="AV615" s="14" t="s">
        <v>82</v>
      </c>
      <c r="AW615" s="14" t="s">
        <v>34</v>
      </c>
      <c r="AX615" s="14" t="s">
        <v>73</v>
      </c>
      <c r="AY615" s="227" t="s">
        <v>171</v>
      </c>
    </row>
    <row r="616" spans="2:51" s="15" customFormat="1" ht="11.25">
      <c r="B616" s="228"/>
      <c r="C616" s="229"/>
      <c r="D616" s="208" t="s">
        <v>180</v>
      </c>
      <c r="E616" s="230" t="s">
        <v>21</v>
      </c>
      <c r="F616" s="231" t="s">
        <v>182</v>
      </c>
      <c r="G616" s="229"/>
      <c r="H616" s="232">
        <v>3</v>
      </c>
      <c r="I616" s="233"/>
      <c r="J616" s="229"/>
      <c r="K616" s="229"/>
      <c r="L616" s="234"/>
      <c r="M616" s="235"/>
      <c r="N616" s="236"/>
      <c r="O616" s="236"/>
      <c r="P616" s="236"/>
      <c r="Q616" s="236"/>
      <c r="R616" s="236"/>
      <c r="S616" s="236"/>
      <c r="T616" s="237"/>
      <c r="AT616" s="238" t="s">
        <v>180</v>
      </c>
      <c r="AU616" s="238" t="s">
        <v>82</v>
      </c>
      <c r="AV616" s="15" t="s">
        <v>178</v>
      </c>
      <c r="AW616" s="15" t="s">
        <v>34</v>
      </c>
      <c r="AX616" s="15" t="s">
        <v>80</v>
      </c>
      <c r="AY616" s="238" t="s">
        <v>171</v>
      </c>
    </row>
    <row r="617" spans="1:65" s="2" customFormat="1" ht="21.75" customHeight="1">
      <c r="A617" s="35"/>
      <c r="B617" s="36"/>
      <c r="C617" s="193" t="s">
        <v>1091</v>
      </c>
      <c r="D617" s="193" t="s">
        <v>173</v>
      </c>
      <c r="E617" s="194" t="s">
        <v>1664</v>
      </c>
      <c r="F617" s="195" t="s">
        <v>1665</v>
      </c>
      <c r="G617" s="196" t="s">
        <v>176</v>
      </c>
      <c r="H617" s="197">
        <v>2</v>
      </c>
      <c r="I617" s="198"/>
      <c r="J617" s="199">
        <f>ROUND(I617*H617,2)</f>
        <v>0</v>
      </c>
      <c r="K617" s="195" t="s">
        <v>177</v>
      </c>
      <c r="L617" s="40"/>
      <c r="M617" s="200" t="s">
        <v>21</v>
      </c>
      <c r="N617" s="201" t="s">
        <v>44</v>
      </c>
      <c r="O617" s="65"/>
      <c r="P617" s="202">
        <f>O617*H617</f>
        <v>0</v>
      </c>
      <c r="Q617" s="202">
        <v>0.0023</v>
      </c>
      <c r="R617" s="202">
        <f>Q617*H617</f>
        <v>0.0046</v>
      </c>
      <c r="S617" s="202">
        <v>0.0056</v>
      </c>
      <c r="T617" s="203">
        <f>S617*H617</f>
        <v>0.0112</v>
      </c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R617" s="204" t="s">
        <v>263</v>
      </c>
      <c r="AT617" s="204" t="s">
        <v>173</v>
      </c>
      <c r="AU617" s="204" t="s">
        <v>82</v>
      </c>
      <c r="AY617" s="18" t="s">
        <v>171</v>
      </c>
      <c r="BE617" s="205">
        <f>IF(N617="základní",J617,0)</f>
        <v>0</v>
      </c>
      <c r="BF617" s="205">
        <f>IF(N617="snížená",J617,0)</f>
        <v>0</v>
      </c>
      <c r="BG617" s="205">
        <f>IF(N617="zákl. přenesená",J617,0)</f>
        <v>0</v>
      </c>
      <c r="BH617" s="205">
        <f>IF(N617="sníž. přenesená",J617,0)</f>
        <v>0</v>
      </c>
      <c r="BI617" s="205">
        <f>IF(N617="nulová",J617,0)</f>
        <v>0</v>
      </c>
      <c r="BJ617" s="18" t="s">
        <v>80</v>
      </c>
      <c r="BK617" s="205">
        <f>ROUND(I617*H617,2)</f>
        <v>0</v>
      </c>
      <c r="BL617" s="18" t="s">
        <v>263</v>
      </c>
      <c r="BM617" s="204" t="s">
        <v>1666</v>
      </c>
    </row>
    <row r="618" spans="2:51" s="13" customFormat="1" ht="11.25">
      <c r="B618" s="206"/>
      <c r="C618" s="207"/>
      <c r="D618" s="208" t="s">
        <v>180</v>
      </c>
      <c r="E618" s="209" t="s">
        <v>21</v>
      </c>
      <c r="F618" s="210" t="s">
        <v>1667</v>
      </c>
      <c r="G618" s="207"/>
      <c r="H618" s="209" t="s">
        <v>21</v>
      </c>
      <c r="I618" s="211"/>
      <c r="J618" s="207"/>
      <c r="K618" s="207"/>
      <c r="L618" s="212"/>
      <c r="M618" s="213"/>
      <c r="N618" s="214"/>
      <c r="O618" s="214"/>
      <c r="P618" s="214"/>
      <c r="Q618" s="214"/>
      <c r="R618" s="214"/>
      <c r="S618" s="214"/>
      <c r="T618" s="215"/>
      <c r="AT618" s="216" t="s">
        <v>180</v>
      </c>
      <c r="AU618" s="216" t="s">
        <v>82</v>
      </c>
      <c r="AV618" s="13" t="s">
        <v>80</v>
      </c>
      <c r="AW618" s="13" t="s">
        <v>34</v>
      </c>
      <c r="AX618" s="13" t="s">
        <v>73</v>
      </c>
      <c r="AY618" s="216" t="s">
        <v>171</v>
      </c>
    </row>
    <row r="619" spans="2:51" s="14" customFormat="1" ht="11.25">
      <c r="B619" s="217"/>
      <c r="C619" s="218"/>
      <c r="D619" s="208" t="s">
        <v>180</v>
      </c>
      <c r="E619" s="219" t="s">
        <v>21</v>
      </c>
      <c r="F619" s="220" t="s">
        <v>82</v>
      </c>
      <c r="G619" s="218"/>
      <c r="H619" s="221">
        <v>2</v>
      </c>
      <c r="I619" s="222"/>
      <c r="J619" s="218"/>
      <c r="K619" s="218"/>
      <c r="L619" s="223"/>
      <c r="M619" s="224"/>
      <c r="N619" s="225"/>
      <c r="O619" s="225"/>
      <c r="P619" s="225"/>
      <c r="Q619" s="225"/>
      <c r="R619" s="225"/>
      <c r="S619" s="225"/>
      <c r="T619" s="226"/>
      <c r="AT619" s="227" t="s">
        <v>180</v>
      </c>
      <c r="AU619" s="227" t="s">
        <v>82</v>
      </c>
      <c r="AV619" s="14" t="s">
        <v>82</v>
      </c>
      <c r="AW619" s="14" t="s">
        <v>34</v>
      </c>
      <c r="AX619" s="14" t="s">
        <v>73</v>
      </c>
      <c r="AY619" s="227" t="s">
        <v>171</v>
      </c>
    </row>
    <row r="620" spans="2:51" s="15" customFormat="1" ht="11.25">
      <c r="B620" s="228"/>
      <c r="C620" s="229"/>
      <c r="D620" s="208" t="s">
        <v>180</v>
      </c>
      <c r="E620" s="230" t="s">
        <v>21</v>
      </c>
      <c r="F620" s="231" t="s">
        <v>182</v>
      </c>
      <c r="G620" s="229"/>
      <c r="H620" s="232">
        <v>2</v>
      </c>
      <c r="I620" s="233"/>
      <c r="J620" s="229"/>
      <c r="K620" s="229"/>
      <c r="L620" s="234"/>
      <c r="M620" s="235"/>
      <c r="N620" s="236"/>
      <c r="O620" s="236"/>
      <c r="P620" s="236"/>
      <c r="Q620" s="236"/>
      <c r="R620" s="236"/>
      <c r="S620" s="236"/>
      <c r="T620" s="237"/>
      <c r="AT620" s="238" t="s">
        <v>180</v>
      </c>
      <c r="AU620" s="238" t="s">
        <v>82</v>
      </c>
      <c r="AV620" s="15" t="s">
        <v>178</v>
      </c>
      <c r="AW620" s="15" t="s">
        <v>34</v>
      </c>
      <c r="AX620" s="15" t="s">
        <v>80</v>
      </c>
      <c r="AY620" s="238" t="s">
        <v>171</v>
      </c>
    </row>
    <row r="621" spans="1:65" s="2" customFormat="1" ht="21.75" customHeight="1">
      <c r="A621" s="35"/>
      <c r="B621" s="36"/>
      <c r="C621" s="193" t="s">
        <v>1095</v>
      </c>
      <c r="D621" s="193" t="s">
        <v>173</v>
      </c>
      <c r="E621" s="194" t="s">
        <v>1668</v>
      </c>
      <c r="F621" s="195" t="s">
        <v>1669</v>
      </c>
      <c r="G621" s="196" t="s">
        <v>187</v>
      </c>
      <c r="H621" s="197">
        <v>4.787</v>
      </c>
      <c r="I621" s="198"/>
      <c r="J621" s="199">
        <f>ROUND(I621*H621,2)</f>
        <v>0</v>
      </c>
      <c r="K621" s="195" t="s">
        <v>21</v>
      </c>
      <c r="L621" s="40"/>
      <c r="M621" s="200" t="s">
        <v>21</v>
      </c>
      <c r="N621" s="201" t="s">
        <v>44</v>
      </c>
      <c r="O621" s="65"/>
      <c r="P621" s="202">
        <f>O621*H621</f>
        <v>0</v>
      </c>
      <c r="Q621" s="202">
        <v>0.04779</v>
      </c>
      <c r="R621" s="202">
        <f>Q621*H621</f>
        <v>0.22877073</v>
      </c>
      <c r="S621" s="202">
        <v>0</v>
      </c>
      <c r="T621" s="203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204" t="s">
        <v>263</v>
      </c>
      <c r="AT621" s="204" t="s">
        <v>173</v>
      </c>
      <c r="AU621" s="204" t="s">
        <v>82</v>
      </c>
      <c r="AY621" s="18" t="s">
        <v>171</v>
      </c>
      <c r="BE621" s="205">
        <f>IF(N621="základní",J621,0)</f>
        <v>0</v>
      </c>
      <c r="BF621" s="205">
        <f>IF(N621="snížená",J621,0)</f>
        <v>0</v>
      </c>
      <c r="BG621" s="205">
        <f>IF(N621="zákl. přenesená",J621,0)</f>
        <v>0</v>
      </c>
      <c r="BH621" s="205">
        <f>IF(N621="sníž. přenesená",J621,0)</f>
        <v>0</v>
      </c>
      <c r="BI621" s="205">
        <f>IF(N621="nulová",J621,0)</f>
        <v>0</v>
      </c>
      <c r="BJ621" s="18" t="s">
        <v>80</v>
      </c>
      <c r="BK621" s="205">
        <f>ROUND(I621*H621,2)</f>
        <v>0</v>
      </c>
      <c r="BL621" s="18" t="s">
        <v>263</v>
      </c>
      <c r="BM621" s="204" t="s">
        <v>1670</v>
      </c>
    </row>
    <row r="622" spans="2:51" s="13" customFormat="1" ht="11.25">
      <c r="B622" s="206"/>
      <c r="C622" s="207"/>
      <c r="D622" s="208" t="s">
        <v>180</v>
      </c>
      <c r="E622" s="209" t="s">
        <v>21</v>
      </c>
      <c r="F622" s="210" t="s">
        <v>1249</v>
      </c>
      <c r="G622" s="207"/>
      <c r="H622" s="209" t="s">
        <v>21</v>
      </c>
      <c r="I622" s="211"/>
      <c r="J622" s="207"/>
      <c r="K622" s="207"/>
      <c r="L622" s="212"/>
      <c r="M622" s="213"/>
      <c r="N622" s="214"/>
      <c r="O622" s="214"/>
      <c r="P622" s="214"/>
      <c r="Q622" s="214"/>
      <c r="R622" s="214"/>
      <c r="S622" s="214"/>
      <c r="T622" s="215"/>
      <c r="AT622" s="216" t="s">
        <v>180</v>
      </c>
      <c r="AU622" s="216" t="s">
        <v>82</v>
      </c>
      <c r="AV622" s="13" t="s">
        <v>80</v>
      </c>
      <c r="AW622" s="13" t="s">
        <v>34</v>
      </c>
      <c r="AX622" s="13" t="s">
        <v>73</v>
      </c>
      <c r="AY622" s="216" t="s">
        <v>171</v>
      </c>
    </row>
    <row r="623" spans="2:51" s="13" customFormat="1" ht="11.25">
      <c r="B623" s="206"/>
      <c r="C623" s="207"/>
      <c r="D623" s="208" t="s">
        <v>180</v>
      </c>
      <c r="E623" s="209" t="s">
        <v>21</v>
      </c>
      <c r="F623" s="210" t="s">
        <v>1671</v>
      </c>
      <c r="G623" s="207"/>
      <c r="H623" s="209" t="s">
        <v>21</v>
      </c>
      <c r="I623" s="211"/>
      <c r="J623" s="207"/>
      <c r="K623" s="207"/>
      <c r="L623" s="212"/>
      <c r="M623" s="213"/>
      <c r="N623" s="214"/>
      <c r="O623" s="214"/>
      <c r="P623" s="214"/>
      <c r="Q623" s="214"/>
      <c r="R623" s="214"/>
      <c r="S623" s="214"/>
      <c r="T623" s="215"/>
      <c r="AT623" s="216" t="s">
        <v>180</v>
      </c>
      <c r="AU623" s="216" t="s">
        <v>82</v>
      </c>
      <c r="AV623" s="13" t="s">
        <v>80</v>
      </c>
      <c r="AW623" s="13" t="s">
        <v>34</v>
      </c>
      <c r="AX623" s="13" t="s">
        <v>73</v>
      </c>
      <c r="AY623" s="216" t="s">
        <v>171</v>
      </c>
    </row>
    <row r="624" spans="2:51" s="14" customFormat="1" ht="11.25">
      <c r="B624" s="217"/>
      <c r="C624" s="218"/>
      <c r="D624" s="208" t="s">
        <v>180</v>
      </c>
      <c r="E624" s="219" t="s">
        <v>21</v>
      </c>
      <c r="F624" s="220" t="s">
        <v>1672</v>
      </c>
      <c r="G624" s="218"/>
      <c r="H624" s="221">
        <v>1.505</v>
      </c>
      <c r="I624" s="222"/>
      <c r="J624" s="218"/>
      <c r="K624" s="218"/>
      <c r="L624" s="223"/>
      <c r="M624" s="224"/>
      <c r="N624" s="225"/>
      <c r="O624" s="225"/>
      <c r="P624" s="225"/>
      <c r="Q624" s="225"/>
      <c r="R624" s="225"/>
      <c r="S624" s="225"/>
      <c r="T624" s="226"/>
      <c r="AT624" s="227" t="s">
        <v>180</v>
      </c>
      <c r="AU624" s="227" t="s">
        <v>82</v>
      </c>
      <c r="AV624" s="14" t="s">
        <v>82</v>
      </c>
      <c r="AW624" s="14" t="s">
        <v>34</v>
      </c>
      <c r="AX624" s="14" t="s">
        <v>73</v>
      </c>
      <c r="AY624" s="227" t="s">
        <v>171</v>
      </c>
    </row>
    <row r="625" spans="2:51" s="14" customFormat="1" ht="11.25">
      <c r="B625" s="217"/>
      <c r="C625" s="218"/>
      <c r="D625" s="208" t="s">
        <v>180</v>
      </c>
      <c r="E625" s="219" t="s">
        <v>21</v>
      </c>
      <c r="F625" s="220" t="s">
        <v>1673</v>
      </c>
      <c r="G625" s="218"/>
      <c r="H625" s="221">
        <v>0.188</v>
      </c>
      <c r="I625" s="222"/>
      <c r="J625" s="218"/>
      <c r="K625" s="218"/>
      <c r="L625" s="223"/>
      <c r="M625" s="224"/>
      <c r="N625" s="225"/>
      <c r="O625" s="225"/>
      <c r="P625" s="225"/>
      <c r="Q625" s="225"/>
      <c r="R625" s="225"/>
      <c r="S625" s="225"/>
      <c r="T625" s="226"/>
      <c r="AT625" s="227" t="s">
        <v>180</v>
      </c>
      <c r="AU625" s="227" t="s">
        <v>82</v>
      </c>
      <c r="AV625" s="14" t="s">
        <v>82</v>
      </c>
      <c r="AW625" s="14" t="s">
        <v>34</v>
      </c>
      <c r="AX625" s="14" t="s">
        <v>73</v>
      </c>
      <c r="AY625" s="227" t="s">
        <v>171</v>
      </c>
    </row>
    <row r="626" spans="2:51" s="14" customFormat="1" ht="11.25">
      <c r="B626" s="217"/>
      <c r="C626" s="218"/>
      <c r="D626" s="208" t="s">
        <v>180</v>
      </c>
      <c r="E626" s="219" t="s">
        <v>21</v>
      </c>
      <c r="F626" s="220" t="s">
        <v>1674</v>
      </c>
      <c r="G626" s="218"/>
      <c r="H626" s="221">
        <v>2.75</v>
      </c>
      <c r="I626" s="222"/>
      <c r="J626" s="218"/>
      <c r="K626" s="218"/>
      <c r="L626" s="223"/>
      <c r="M626" s="224"/>
      <c r="N626" s="225"/>
      <c r="O626" s="225"/>
      <c r="P626" s="225"/>
      <c r="Q626" s="225"/>
      <c r="R626" s="225"/>
      <c r="S626" s="225"/>
      <c r="T626" s="226"/>
      <c r="AT626" s="227" t="s">
        <v>180</v>
      </c>
      <c r="AU626" s="227" t="s">
        <v>82</v>
      </c>
      <c r="AV626" s="14" t="s">
        <v>82</v>
      </c>
      <c r="AW626" s="14" t="s">
        <v>34</v>
      </c>
      <c r="AX626" s="14" t="s">
        <v>73</v>
      </c>
      <c r="AY626" s="227" t="s">
        <v>171</v>
      </c>
    </row>
    <row r="627" spans="2:51" s="14" customFormat="1" ht="11.25">
      <c r="B627" s="217"/>
      <c r="C627" s="218"/>
      <c r="D627" s="208" t="s">
        <v>180</v>
      </c>
      <c r="E627" s="219" t="s">
        <v>21</v>
      </c>
      <c r="F627" s="220" t="s">
        <v>1675</v>
      </c>
      <c r="G627" s="218"/>
      <c r="H627" s="221">
        <v>0.344</v>
      </c>
      <c r="I627" s="222"/>
      <c r="J627" s="218"/>
      <c r="K627" s="218"/>
      <c r="L627" s="223"/>
      <c r="M627" s="224"/>
      <c r="N627" s="225"/>
      <c r="O627" s="225"/>
      <c r="P627" s="225"/>
      <c r="Q627" s="225"/>
      <c r="R627" s="225"/>
      <c r="S627" s="225"/>
      <c r="T627" s="226"/>
      <c r="AT627" s="227" t="s">
        <v>180</v>
      </c>
      <c r="AU627" s="227" t="s">
        <v>82</v>
      </c>
      <c r="AV627" s="14" t="s">
        <v>82</v>
      </c>
      <c r="AW627" s="14" t="s">
        <v>34</v>
      </c>
      <c r="AX627" s="14" t="s">
        <v>73</v>
      </c>
      <c r="AY627" s="227" t="s">
        <v>171</v>
      </c>
    </row>
    <row r="628" spans="2:51" s="15" customFormat="1" ht="11.25">
      <c r="B628" s="228"/>
      <c r="C628" s="229"/>
      <c r="D628" s="208" t="s">
        <v>180</v>
      </c>
      <c r="E628" s="230" t="s">
        <v>21</v>
      </c>
      <c r="F628" s="231" t="s">
        <v>182</v>
      </c>
      <c r="G628" s="229"/>
      <c r="H628" s="232">
        <v>4.787</v>
      </c>
      <c r="I628" s="233"/>
      <c r="J628" s="229"/>
      <c r="K628" s="229"/>
      <c r="L628" s="234"/>
      <c r="M628" s="235"/>
      <c r="N628" s="236"/>
      <c r="O628" s="236"/>
      <c r="P628" s="236"/>
      <c r="Q628" s="236"/>
      <c r="R628" s="236"/>
      <c r="S628" s="236"/>
      <c r="T628" s="237"/>
      <c r="AT628" s="238" t="s">
        <v>180</v>
      </c>
      <c r="AU628" s="238" t="s">
        <v>82</v>
      </c>
      <c r="AV628" s="15" t="s">
        <v>178</v>
      </c>
      <c r="AW628" s="15" t="s">
        <v>34</v>
      </c>
      <c r="AX628" s="15" t="s">
        <v>80</v>
      </c>
      <c r="AY628" s="238" t="s">
        <v>171</v>
      </c>
    </row>
    <row r="629" spans="1:65" s="2" customFormat="1" ht="33" customHeight="1">
      <c r="A629" s="35"/>
      <c r="B629" s="36"/>
      <c r="C629" s="193" t="s">
        <v>1099</v>
      </c>
      <c r="D629" s="193" t="s">
        <v>173</v>
      </c>
      <c r="E629" s="194" t="s">
        <v>1676</v>
      </c>
      <c r="F629" s="195" t="s">
        <v>1677</v>
      </c>
      <c r="G629" s="196" t="s">
        <v>187</v>
      </c>
      <c r="H629" s="197">
        <v>4.69</v>
      </c>
      <c r="I629" s="198"/>
      <c r="J629" s="199">
        <f>ROUND(I629*H629,2)</f>
        <v>0</v>
      </c>
      <c r="K629" s="195" t="s">
        <v>21</v>
      </c>
      <c r="L629" s="40"/>
      <c r="M629" s="200" t="s">
        <v>21</v>
      </c>
      <c r="N629" s="201" t="s">
        <v>44</v>
      </c>
      <c r="O629" s="65"/>
      <c r="P629" s="202">
        <f>O629*H629</f>
        <v>0</v>
      </c>
      <c r="Q629" s="202">
        <v>0.04779</v>
      </c>
      <c r="R629" s="202">
        <f>Q629*H629</f>
        <v>0.2241351</v>
      </c>
      <c r="S629" s="202">
        <v>0</v>
      </c>
      <c r="T629" s="203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204" t="s">
        <v>263</v>
      </c>
      <c r="AT629" s="204" t="s">
        <v>173</v>
      </c>
      <c r="AU629" s="204" t="s">
        <v>82</v>
      </c>
      <c r="AY629" s="18" t="s">
        <v>171</v>
      </c>
      <c r="BE629" s="205">
        <f>IF(N629="základní",J629,0)</f>
        <v>0</v>
      </c>
      <c r="BF629" s="205">
        <f>IF(N629="snížená",J629,0)</f>
        <v>0</v>
      </c>
      <c r="BG629" s="205">
        <f>IF(N629="zákl. přenesená",J629,0)</f>
        <v>0</v>
      </c>
      <c r="BH629" s="205">
        <f>IF(N629="sníž. přenesená",J629,0)</f>
        <v>0</v>
      </c>
      <c r="BI629" s="205">
        <f>IF(N629="nulová",J629,0)</f>
        <v>0</v>
      </c>
      <c r="BJ629" s="18" t="s">
        <v>80</v>
      </c>
      <c r="BK629" s="205">
        <f>ROUND(I629*H629,2)</f>
        <v>0</v>
      </c>
      <c r="BL629" s="18" t="s">
        <v>263</v>
      </c>
      <c r="BM629" s="204" t="s">
        <v>1678</v>
      </c>
    </row>
    <row r="630" spans="2:51" s="14" customFormat="1" ht="11.25">
      <c r="B630" s="217"/>
      <c r="C630" s="218"/>
      <c r="D630" s="208" t="s">
        <v>180</v>
      </c>
      <c r="E630" s="219" t="s">
        <v>21</v>
      </c>
      <c r="F630" s="220" t="s">
        <v>1679</v>
      </c>
      <c r="G630" s="218"/>
      <c r="H630" s="221">
        <v>4.69</v>
      </c>
      <c r="I630" s="222"/>
      <c r="J630" s="218"/>
      <c r="K630" s="218"/>
      <c r="L630" s="223"/>
      <c r="M630" s="224"/>
      <c r="N630" s="225"/>
      <c r="O630" s="225"/>
      <c r="P630" s="225"/>
      <c r="Q630" s="225"/>
      <c r="R630" s="225"/>
      <c r="S630" s="225"/>
      <c r="T630" s="226"/>
      <c r="AT630" s="227" t="s">
        <v>180</v>
      </c>
      <c r="AU630" s="227" t="s">
        <v>82</v>
      </c>
      <c r="AV630" s="14" t="s">
        <v>82</v>
      </c>
      <c r="AW630" s="14" t="s">
        <v>34</v>
      </c>
      <c r="AX630" s="14" t="s">
        <v>73</v>
      </c>
      <c r="AY630" s="227" t="s">
        <v>171</v>
      </c>
    </row>
    <row r="631" spans="2:51" s="15" customFormat="1" ht="11.25">
      <c r="B631" s="228"/>
      <c r="C631" s="229"/>
      <c r="D631" s="208" t="s">
        <v>180</v>
      </c>
      <c r="E631" s="230" t="s">
        <v>21</v>
      </c>
      <c r="F631" s="231" t="s">
        <v>182</v>
      </c>
      <c r="G631" s="229"/>
      <c r="H631" s="232">
        <v>4.69</v>
      </c>
      <c r="I631" s="233"/>
      <c r="J631" s="229"/>
      <c r="K631" s="229"/>
      <c r="L631" s="234"/>
      <c r="M631" s="235"/>
      <c r="N631" s="236"/>
      <c r="O631" s="236"/>
      <c r="P631" s="236"/>
      <c r="Q631" s="236"/>
      <c r="R631" s="236"/>
      <c r="S631" s="236"/>
      <c r="T631" s="237"/>
      <c r="AT631" s="238" t="s">
        <v>180</v>
      </c>
      <c r="AU631" s="238" t="s">
        <v>82</v>
      </c>
      <c r="AV631" s="15" t="s">
        <v>178</v>
      </c>
      <c r="AW631" s="15" t="s">
        <v>34</v>
      </c>
      <c r="AX631" s="15" t="s">
        <v>80</v>
      </c>
      <c r="AY631" s="238" t="s">
        <v>171</v>
      </c>
    </row>
    <row r="632" spans="1:65" s="2" customFormat="1" ht="21.75" customHeight="1">
      <c r="A632" s="35"/>
      <c r="B632" s="36"/>
      <c r="C632" s="193" t="s">
        <v>1102</v>
      </c>
      <c r="D632" s="193" t="s">
        <v>173</v>
      </c>
      <c r="E632" s="194" t="s">
        <v>1680</v>
      </c>
      <c r="F632" s="195" t="s">
        <v>1681</v>
      </c>
      <c r="G632" s="196" t="s">
        <v>187</v>
      </c>
      <c r="H632" s="197">
        <v>4.494</v>
      </c>
      <c r="I632" s="198"/>
      <c r="J632" s="199">
        <f>ROUND(I632*H632,2)</f>
        <v>0</v>
      </c>
      <c r="K632" s="195" t="s">
        <v>21</v>
      </c>
      <c r="L632" s="40"/>
      <c r="M632" s="200" t="s">
        <v>21</v>
      </c>
      <c r="N632" s="201" t="s">
        <v>44</v>
      </c>
      <c r="O632" s="65"/>
      <c r="P632" s="202">
        <f>O632*H632</f>
        <v>0</v>
      </c>
      <c r="Q632" s="202">
        <v>0.01087</v>
      </c>
      <c r="R632" s="202">
        <f>Q632*H632</f>
        <v>0.048849779999999995</v>
      </c>
      <c r="S632" s="202">
        <v>0</v>
      </c>
      <c r="T632" s="203">
        <f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204" t="s">
        <v>263</v>
      </c>
      <c r="AT632" s="204" t="s">
        <v>173</v>
      </c>
      <c r="AU632" s="204" t="s">
        <v>82</v>
      </c>
      <c r="AY632" s="18" t="s">
        <v>171</v>
      </c>
      <c r="BE632" s="205">
        <f>IF(N632="základní",J632,0)</f>
        <v>0</v>
      </c>
      <c r="BF632" s="205">
        <f>IF(N632="snížená",J632,0)</f>
        <v>0</v>
      </c>
      <c r="BG632" s="205">
        <f>IF(N632="zákl. přenesená",J632,0)</f>
        <v>0</v>
      </c>
      <c r="BH632" s="205">
        <f>IF(N632="sníž. přenesená",J632,0)</f>
        <v>0</v>
      </c>
      <c r="BI632" s="205">
        <f>IF(N632="nulová",J632,0)</f>
        <v>0</v>
      </c>
      <c r="BJ632" s="18" t="s">
        <v>80</v>
      </c>
      <c r="BK632" s="205">
        <f>ROUND(I632*H632,2)</f>
        <v>0</v>
      </c>
      <c r="BL632" s="18" t="s">
        <v>263</v>
      </c>
      <c r="BM632" s="204" t="s">
        <v>1682</v>
      </c>
    </row>
    <row r="633" spans="2:51" s="14" customFormat="1" ht="11.25">
      <c r="B633" s="217"/>
      <c r="C633" s="218"/>
      <c r="D633" s="208" t="s">
        <v>180</v>
      </c>
      <c r="E633" s="219" t="s">
        <v>21</v>
      </c>
      <c r="F633" s="220" t="s">
        <v>1683</v>
      </c>
      <c r="G633" s="218"/>
      <c r="H633" s="221">
        <v>4.494</v>
      </c>
      <c r="I633" s="222"/>
      <c r="J633" s="218"/>
      <c r="K633" s="218"/>
      <c r="L633" s="223"/>
      <c r="M633" s="224"/>
      <c r="N633" s="225"/>
      <c r="O633" s="225"/>
      <c r="P633" s="225"/>
      <c r="Q633" s="225"/>
      <c r="R633" s="225"/>
      <c r="S633" s="225"/>
      <c r="T633" s="226"/>
      <c r="AT633" s="227" t="s">
        <v>180</v>
      </c>
      <c r="AU633" s="227" t="s">
        <v>82</v>
      </c>
      <c r="AV633" s="14" t="s">
        <v>82</v>
      </c>
      <c r="AW633" s="14" t="s">
        <v>34</v>
      </c>
      <c r="AX633" s="14" t="s">
        <v>73</v>
      </c>
      <c r="AY633" s="227" t="s">
        <v>171</v>
      </c>
    </row>
    <row r="634" spans="2:51" s="15" customFormat="1" ht="11.25">
      <c r="B634" s="228"/>
      <c r="C634" s="229"/>
      <c r="D634" s="208" t="s">
        <v>180</v>
      </c>
      <c r="E634" s="230" t="s">
        <v>21</v>
      </c>
      <c r="F634" s="231" t="s">
        <v>182</v>
      </c>
      <c r="G634" s="229"/>
      <c r="H634" s="232">
        <v>4.494</v>
      </c>
      <c r="I634" s="233"/>
      <c r="J634" s="229"/>
      <c r="K634" s="229"/>
      <c r="L634" s="234"/>
      <c r="M634" s="235"/>
      <c r="N634" s="236"/>
      <c r="O634" s="236"/>
      <c r="P634" s="236"/>
      <c r="Q634" s="236"/>
      <c r="R634" s="236"/>
      <c r="S634" s="236"/>
      <c r="T634" s="237"/>
      <c r="AT634" s="238" t="s">
        <v>180</v>
      </c>
      <c r="AU634" s="238" t="s">
        <v>82</v>
      </c>
      <c r="AV634" s="15" t="s">
        <v>178</v>
      </c>
      <c r="AW634" s="15" t="s">
        <v>34</v>
      </c>
      <c r="AX634" s="15" t="s">
        <v>80</v>
      </c>
      <c r="AY634" s="238" t="s">
        <v>171</v>
      </c>
    </row>
    <row r="635" spans="1:65" s="2" customFormat="1" ht="33" customHeight="1">
      <c r="A635" s="35"/>
      <c r="B635" s="36"/>
      <c r="C635" s="193" t="s">
        <v>1106</v>
      </c>
      <c r="D635" s="193" t="s">
        <v>173</v>
      </c>
      <c r="E635" s="194" t="s">
        <v>1684</v>
      </c>
      <c r="F635" s="195" t="s">
        <v>1685</v>
      </c>
      <c r="G635" s="196" t="s">
        <v>187</v>
      </c>
      <c r="H635" s="197">
        <v>4.821</v>
      </c>
      <c r="I635" s="198"/>
      <c r="J635" s="199">
        <f>ROUND(I635*H635,2)</f>
        <v>0</v>
      </c>
      <c r="K635" s="195" t="s">
        <v>177</v>
      </c>
      <c r="L635" s="40"/>
      <c r="M635" s="200" t="s">
        <v>21</v>
      </c>
      <c r="N635" s="201" t="s">
        <v>44</v>
      </c>
      <c r="O635" s="65"/>
      <c r="P635" s="202">
        <f>O635*H635</f>
        <v>0</v>
      </c>
      <c r="Q635" s="202">
        <v>0.01544</v>
      </c>
      <c r="R635" s="202">
        <f>Q635*H635</f>
        <v>0.07443624</v>
      </c>
      <c r="S635" s="202">
        <v>0</v>
      </c>
      <c r="T635" s="203">
        <f>S635*H635</f>
        <v>0</v>
      </c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R635" s="204" t="s">
        <v>263</v>
      </c>
      <c r="AT635" s="204" t="s">
        <v>173</v>
      </c>
      <c r="AU635" s="204" t="s">
        <v>82</v>
      </c>
      <c r="AY635" s="18" t="s">
        <v>171</v>
      </c>
      <c r="BE635" s="205">
        <f>IF(N635="základní",J635,0)</f>
        <v>0</v>
      </c>
      <c r="BF635" s="205">
        <f>IF(N635="snížená",J635,0)</f>
        <v>0</v>
      </c>
      <c r="BG635" s="205">
        <f>IF(N635="zákl. přenesená",J635,0)</f>
        <v>0</v>
      </c>
      <c r="BH635" s="205">
        <f>IF(N635="sníž. přenesená",J635,0)</f>
        <v>0</v>
      </c>
      <c r="BI635" s="205">
        <f>IF(N635="nulová",J635,0)</f>
        <v>0</v>
      </c>
      <c r="BJ635" s="18" t="s">
        <v>80</v>
      </c>
      <c r="BK635" s="205">
        <f>ROUND(I635*H635,2)</f>
        <v>0</v>
      </c>
      <c r="BL635" s="18" t="s">
        <v>263</v>
      </c>
      <c r="BM635" s="204" t="s">
        <v>1686</v>
      </c>
    </row>
    <row r="636" spans="2:51" s="14" customFormat="1" ht="11.25">
      <c r="B636" s="217"/>
      <c r="C636" s="218"/>
      <c r="D636" s="208" t="s">
        <v>180</v>
      </c>
      <c r="E636" s="219" t="s">
        <v>21</v>
      </c>
      <c r="F636" s="220" t="s">
        <v>1687</v>
      </c>
      <c r="G636" s="218"/>
      <c r="H636" s="221">
        <v>4.821</v>
      </c>
      <c r="I636" s="222"/>
      <c r="J636" s="218"/>
      <c r="K636" s="218"/>
      <c r="L636" s="223"/>
      <c r="M636" s="224"/>
      <c r="N636" s="225"/>
      <c r="O636" s="225"/>
      <c r="P636" s="225"/>
      <c r="Q636" s="225"/>
      <c r="R636" s="225"/>
      <c r="S636" s="225"/>
      <c r="T636" s="226"/>
      <c r="AT636" s="227" t="s">
        <v>180</v>
      </c>
      <c r="AU636" s="227" t="s">
        <v>82</v>
      </c>
      <c r="AV636" s="14" t="s">
        <v>82</v>
      </c>
      <c r="AW636" s="14" t="s">
        <v>34</v>
      </c>
      <c r="AX636" s="14" t="s">
        <v>73</v>
      </c>
      <c r="AY636" s="227" t="s">
        <v>171</v>
      </c>
    </row>
    <row r="637" spans="2:51" s="15" customFormat="1" ht="11.25">
      <c r="B637" s="228"/>
      <c r="C637" s="229"/>
      <c r="D637" s="208" t="s">
        <v>180</v>
      </c>
      <c r="E637" s="230" t="s">
        <v>21</v>
      </c>
      <c r="F637" s="231" t="s">
        <v>182</v>
      </c>
      <c r="G637" s="229"/>
      <c r="H637" s="232">
        <v>4.821</v>
      </c>
      <c r="I637" s="233"/>
      <c r="J637" s="229"/>
      <c r="K637" s="229"/>
      <c r="L637" s="234"/>
      <c r="M637" s="235"/>
      <c r="N637" s="236"/>
      <c r="O637" s="236"/>
      <c r="P637" s="236"/>
      <c r="Q637" s="236"/>
      <c r="R637" s="236"/>
      <c r="S637" s="236"/>
      <c r="T637" s="237"/>
      <c r="AT637" s="238" t="s">
        <v>180</v>
      </c>
      <c r="AU637" s="238" t="s">
        <v>82</v>
      </c>
      <c r="AV637" s="15" t="s">
        <v>178</v>
      </c>
      <c r="AW637" s="15" t="s">
        <v>34</v>
      </c>
      <c r="AX637" s="15" t="s">
        <v>80</v>
      </c>
      <c r="AY637" s="238" t="s">
        <v>171</v>
      </c>
    </row>
    <row r="638" spans="1:65" s="2" customFormat="1" ht="21.75" customHeight="1">
      <c r="A638" s="35"/>
      <c r="B638" s="36"/>
      <c r="C638" s="193" t="s">
        <v>1109</v>
      </c>
      <c r="D638" s="193" t="s">
        <v>173</v>
      </c>
      <c r="E638" s="194" t="s">
        <v>1688</v>
      </c>
      <c r="F638" s="195" t="s">
        <v>1689</v>
      </c>
      <c r="G638" s="196" t="s">
        <v>187</v>
      </c>
      <c r="H638" s="197">
        <v>30.824</v>
      </c>
      <c r="I638" s="198"/>
      <c r="J638" s="199">
        <f>ROUND(I638*H638,2)</f>
        <v>0</v>
      </c>
      <c r="K638" s="195" t="s">
        <v>21</v>
      </c>
      <c r="L638" s="40"/>
      <c r="M638" s="200" t="s">
        <v>21</v>
      </c>
      <c r="N638" s="201" t="s">
        <v>44</v>
      </c>
      <c r="O638" s="65"/>
      <c r="P638" s="202">
        <f>O638*H638</f>
        <v>0</v>
      </c>
      <c r="Q638" s="202">
        <v>0.01181</v>
      </c>
      <c r="R638" s="202">
        <f>Q638*H638</f>
        <v>0.36403144</v>
      </c>
      <c r="S638" s="202">
        <v>0</v>
      </c>
      <c r="T638" s="203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204" t="s">
        <v>263</v>
      </c>
      <c r="AT638" s="204" t="s">
        <v>173</v>
      </c>
      <c r="AU638" s="204" t="s">
        <v>82</v>
      </c>
      <c r="AY638" s="18" t="s">
        <v>171</v>
      </c>
      <c r="BE638" s="205">
        <f>IF(N638="základní",J638,0)</f>
        <v>0</v>
      </c>
      <c r="BF638" s="205">
        <f>IF(N638="snížená",J638,0)</f>
        <v>0</v>
      </c>
      <c r="BG638" s="205">
        <f>IF(N638="zákl. přenesená",J638,0)</f>
        <v>0</v>
      </c>
      <c r="BH638" s="205">
        <f>IF(N638="sníž. přenesená",J638,0)</f>
        <v>0</v>
      </c>
      <c r="BI638" s="205">
        <f>IF(N638="nulová",J638,0)</f>
        <v>0</v>
      </c>
      <c r="BJ638" s="18" t="s">
        <v>80</v>
      </c>
      <c r="BK638" s="205">
        <f>ROUND(I638*H638,2)</f>
        <v>0</v>
      </c>
      <c r="BL638" s="18" t="s">
        <v>263</v>
      </c>
      <c r="BM638" s="204" t="s">
        <v>1690</v>
      </c>
    </row>
    <row r="639" spans="2:51" s="13" customFormat="1" ht="11.25">
      <c r="B639" s="206"/>
      <c r="C639" s="207"/>
      <c r="D639" s="208" t="s">
        <v>180</v>
      </c>
      <c r="E639" s="209" t="s">
        <v>21</v>
      </c>
      <c r="F639" s="210" t="s">
        <v>1691</v>
      </c>
      <c r="G639" s="207"/>
      <c r="H639" s="209" t="s">
        <v>21</v>
      </c>
      <c r="I639" s="211"/>
      <c r="J639" s="207"/>
      <c r="K639" s="207"/>
      <c r="L639" s="212"/>
      <c r="M639" s="213"/>
      <c r="N639" s="214"/>
      <c r="O639" s="214"/>
      <c r="P639" s="214"/>
      <c r="Q639" s="214"/>
      <c r="R639" s="214"/>
      <c r="S639" s="214"/>
      <c r="T639" s="215"/>
      <c r="AT639" s="216" t="s">
        <v>180</v>
      </c>
      <c r="AU639" s="216" t="s">
        <v>82</v>
      </c>
      <c r="AV639" s="13" t="s">
        <v>80</v>
      </c>
      <c r="AW639" s="13" t="s">
        <v>34</v>
      </c>
      <c r="AX639" s="13" t="s">
        <v>73</v>
      </c>
      <c r="AY639" s="216" t="s">
        <v>171</v>
      </c>
    </row>
    <row r="640" spans="2:51" s="14" customFormat="1" ht="11.25">
      <c r="B640" s="217"/>
      <c r="C640" s="218"/>
      <c r="D640" s="208" t="s">
        <v>180</v>
      </c>
      <c r="E640" s="219" t="s">
        <v>21</v>
      </c>
      <c r="F640" s="220" t="s">
        <v>1692</v>
      </c>
      <c r="G640" s="218"/>
      <c r="H640" s="221">
        <v>29.07</v>
      </c>
      <c r="I640" s="222"/>
      <c r="J640" s="218"/>
      <c r="K640" s="218"/>
      <c r="L640" s="223"/>
      <c r="M640" s="224"/>
      <c r="N640" s="225"/>
      <c r="O640" s="225"/>
      <c r="P640" s="225"/>
      <c r="Q640" s="225"/>
      <c r="R640" s="225"/>
      <c r="S640" s="225"/>
      <c r="T640" s="226"/>
      <c r="AT640" s="227" t="s">
        <v>180</v>
      </c>
      <c r="AU640" s="227" t="s">
        <v>82</v>
      </c>
      <c r="AV640" s="14" t="s">
        <v>82</v>
      </c>
      <c r="AW640" s="14" t="s">
        <v>34</v>
      </c>
      <c r="AX640" s="14" t="s">
        <v>73</v>
      </c>
      <c r="AY640" s="227" t="s">
        <v>171</v>
      </c>
    </row>
    <row r="641" spans="2:51" s="14" customFormat="1" ht="11.25">
      <c r="B641" s="217"/>
      <c r="C641" s="218"/>
      <c r="D641" s="208" t="s">
        <v>180</v>
      </c>
      <c r="E641" s="219" t="s">
        <v>21</v>
      </c>
      <c r="F641" s="220" t="s">
        <v>1693</v>
      </c>
      <c r="G641" s="218"/>
      <c r="H641" s="221">
        <v>1.754</v>
      </c>
      <c r="I641" s="222"/>
      <c r="J641" s="218"/>
      <c r="K641" s="218"/>
      <c r="L641" s="223"/>
      <c r="M641" s="224"/>
      <c r="N641" s="225"/>
      <c r="O641" s="225"/>
      <c r="P641" s="225"/>
      <c r="Q641" s="225"/>
      <c r="R641" s="225"/>
      <c r="S641" s="225"/>
      <c r="T641" s="226"/>
      <c r="AT641" s="227" t="s">
        <v>180</v>
      </c>
      <c r="AU641" s="227" t="s">
        <v>82</v>
      </c>
      <c r="AV641" s="14" t="s">
        <v>82</v>
      </c>
      <c r="AW641" s="14" t="s">
        <v>34</v>
      </c>
      <c r="AX641" s="14" t="s">
        <v>73</v>
      </c>
      <c r="AY641" s="227" t="s">
        <v>171</v>
      </c>
    </row>
    <row r="642" spans="2:51" s="15" customFormat="1" ht="11.25">
      <c r="B642" s="228"/>
      <c r="C642" s="229"/>
      <c r="D642" s="208" t="s">
        <v>180</v>
      </c>
      <c r="E642" s="230" t="s">
        <v>21</v>
      </c>
      <c r="F642" s="231" t="s">
        <v>182</v>
      </c>
      <c r="G642" s="229"/>
      <c r="H642" s="232">
        <v>30.824</v>
      </c>
      <c r="I642" s="233"/>
      <c r="J642" s="229"/>
      <c r="K642" s="229"/>
      <c r="L642" s="234"/>
      <c r="M642" s="235"/>
      <c r="N642" s="236"/>
      <c r="O642" s="236"/>
      <c r="P642" s="236"/>
      <c r="Q642" s="236"/>
      <c r="R642" s="236"/>
      <c r="S642" s="236"/>
      <c r="T642" s="237"/>
      <c r="AT642" s="238" t="s">
        <v>180</v>
      </c>
      <c r="AU642" s="238" t="s">
        <v>82</v>
      </c>
      <c r="AV642" s="15" t="s">
        <v>178</v>
      </c>
      <c r="AW642" s="15" t="s">
        <v>34</v>
      </c>
      <c r="AX642" s="15" t="s">
        <v>80</v>
      </c>
      <c r="AY642" s="238" t="s">
        <v>171</v>
      </c>
    </row>
    <row r="643" spans="1:65" s="2" customFormat="1" ht="21.75" customHeight="1">
      <c r="A643" s="35"/>
      <c r="B643" s="36"/>
      <c r="C643" s="193" t="s">
        <v>1112</v>
      </c>
      <c r="D643" s="193" t="s">
        <v>173</v>
      </c>
      <c r="E643" s="194" t="s">
        <v>1694</v>
      </c>
      <c r="F643" s="195" t="s">
        <v>1695</v>
      </c>
      <c r="G643" s="196" t="s">
        <v>187</v>
      </c>
      <c r="H643" s="197">
        <v>7.683</v>
      </c>
      <c r="I643" s="198"/>
      <c r="J643" s="199">
        <f>ROUND(I643*H643,2)</f>
        <v>0</v>
      </c>
      <c r="K643" s="195" t="s">
        <v>21</v>
      </c>
      <c r="L643" s="40"/>
      <c r="M643" s="200" t="s">
        <v>21</v>
      </c>
      <c r="N643" s="201" t="s">
        <v>44</v>
      </c>
      <c r="O643" s="65"/>
      <c r="P643" s="202">
        <f>O643*H643</f>
        <v>0</v>
      </c>
      <c r="Q643" s="202">
        <v>0.01519</v>
      </c>
      <c r="R643" s="202">
        <f>Q643*H643</f>
        <v>0.11670477</v>
      </c>
      <c r="S643" s="202">
        <v>0</v>
      </c>
      <c r="T643" s="203">
        <f>S643*H643</f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204" t="s">
        <v>263</v>
      </c>
      <c r="AT643" s="204" t="s">
        <v>173</v>
      </c>
      <c r="AU643" s="204" t="s">
        <v>82</v>
      </c>
      <c r="AY643" s="18" t="s">
        <v>171</v>
      </c>
      <c r="BE643" s="205">
        <f>IF(N643="základní",J643,0)</f>
        <v>0</v>
      </c>
      <c r="BF643" s="205">
        <f>IF(N643="snížená",J643,0)</f>
        <v>0</v>
      </c>
      <c r="BG643" s="205">
        <f>IF(N643="zákl. přenesená",J643,0)</f>
        <v>0</v>
      </c>
      <c r="BH643" s="205">
        <f>IF(N643="sníž. přenesená",J643,0)</f>
        <v>0</v>
      </c>
      <c r="BI643" s="205">
        <f>IF(N643="nulová",J643,0)</f>
        <v>0</v>
      </c>
      <c r="BJ643" s="18" t="s">
        <v>80</v>
      </c>
      <c r="BK643" s="205">
        <f>ROUND(I643*H643,2)</f>
        <v>0</v>
      </c>
      <c r="BL643" s="18" t="s">
        <v>263</v>
      </c>
      <c r="BM643" s="204" t="s">
        <v>1696</v>
      </c>
    </row>
    <row r="644" spans="2:51" s="13" customFormat="1" ht="11.25">
      <c r="B644" s="206"/>
      <c r="C644" s="207"/>
      <c r="D644" s="208" t="s">
        <v>180</v>
      </c>
      <c r="E644" s="209" t="s">
        <v>21</v>
      </c>
      <c r="F644" s="210" t="s">
        <v>1697</v>
      </c>
      <c r="G644" s="207"/>
      <c r="H644" s="209" t="s">
        <v>21</v>
      </c>
      <c r="I644" s="211"/>
      <c r="J644" s="207"/>
      <c r="K644" s="207"/>
      <c r="L644" s="212"/>
      <c r="M644" s="213"/>
      <c r="N644" s="214"/>
      <c r="O644" s="214"/>
      <c r="P644" s="214"/>
      <c r="Q644" s="214"/>
      <c r="R644" s="214"/>
      <c r="S644" s="214"/>
      <c r="T644" s="215"/>
      <c r="AT644" s="216" t="s">
        <v>180</v>
      </c>
      <c r="AU644" s="216" t="s">
        <v>82</v>
      </c>
      <c r="AV644" s="13" t="s">
        <v>80</v>
      </c>
      <c r="AW644" s="13" t="s">
        <v>34</v>
      </c>
      <c r="AX644" s="13" t="s">
        <v>73</v>
      </c>
      <c r="AY644" s="216" t="s">
        <v>171</v>
      </c>
    </row>
    <row r="645" spans="2:51" s="14" customFormat="1" ht="11.25">
      <c r="B645" s="217"/>
      <c r="C645" s="218"/>
      <c r="D645" s="208" t="s">
        <v>180</v>
      </c>
      <c r="E645" s="219" t="s">
        <v>21</v>
      </c>
      <c r="F645" s="220" t="s">
        <v>1698</v>
      </c>
      <c r="G645" s="218"/>
      <c r="H645" s="221">
        <v>6.727</v>
      </c>
      <c r="I645" s="222"/>
      <c r="J645" s="218"/>
      <c r="K645" s="218"/>
      <c r="L645" s="223"/>
      <c r="M645" s="224"/>
      <c r="N645" s="225"/>
      <c r="O645" s="225"/>
      <c r="P645" s="225"/>
      <c r="Q645" s="225"/>
      <c r="R645" s="225"/>
      <c r="S645" s="225"/>
      <c r="T645" s="226"/>
      <c r="AT645" s="227" t="s">
        <v>180</v>
      </c>
      <c r="AU645" s="227" t="s">
        <v>82</v>
      </c>
      <c r="AV645" s="14" t="s">
        <v>82</v>
      </c>
      <c r="AW645" s="14" t="s">
        <v>34</v>
      </c>
      <c r="AX645" s="14" t="s">
        <v>73</v>
      </c>
      <c r="AY645" s="227" t="s">
        <v>171</v>
      </c>
    </row>
    <row r="646" spans="2:51" s="13" customFormat="1" ht="11.25">
      <c r="B646" s="206"/>
      <c r="C646" s="207"/>
      <c r="D646" s="208" t="s">
        <v>180</v>
      </c>
      <c r="E646" s="209" t="s">
        <v>21</v>
      </c>
      <c r="F646" s="210" t="s">
        <v>1243</v>
      </c>
      <c r="G646" s="207"/>
      <c r="H646" s="209" t="s">
        <v>21</v>
      </c>
      <c r="I646" s="211"/>
      <c r="J646" s="207"/>
      <c r="K646" s="207"/>
      <c r="L646" s="212"/>
      <c r="M646" s="213"/>
      <c r="N646" s="214"/>
      <c r="O646" s="214"/>
      <c r="P646" s="214"/>
      <c r="Q646" s="214"/>
      <c r="R646" s="214"/>
      <c r="S646" s="214"/>
      <c r="T646" s="215"/>
      <c r="AT646" s="216" t="s">
        <v>180</v>
      </c>
      <c r="AU646" s="216" t="s">
        <v>82</v>
      </c>
      <c r="AV646" s="13" t="s">
        <v>80</v>
      </c>
      <c r="AW646" s="13" t="s">
        <v>34</v>
      </c>
      <c r="AX646" s="13" t="s">
        <v>73</v>
      </c>
      <c r="AY646" s="216" t="s">
        <v>171</v>
      </c>
    </row>
    <row r="647" spans="2:51" s="14" customFormat="1" ht="11.25">
      <c r="B647" s="217"/>
      <c r="C647" s="218"/>
      <c r="D647" s="208" t="s">
        <v>180</v>
      </c>
      <c r="E647" s="219" t="s">
        <v>21</v>
      </c>
      <c r="F647" s="220" t="s">
        <v>1699</v>
      </c>
      <c r="G647" s="218"/>
      <c r="H647" s="221">
        <v>0.956</v>
      </c>
      <c r="I647" s="222"/>
      <c r="J647" s="218"/>
      <c r="K647" s="218"/>
      <c r="L647" s="223"/>
      <c r="M647" s="224"/>
      <c r="N647" s="225"/>
      <c r="O647" s="225"/>
      <c r="P647" s="225"/>
      <c r="Q647" s="225"/>
      <c r="R647" s="225"/>
      <c r="S647" s="225"/>
      <c r="T647" s="226"/>
      <c r="AT647" s="227" t="s">
        <v>180</v>
      </c>
      <c r="AU647" s="227" t="s">
        <v>82</v>
      </c>
      <c r="AV647" s="14" t="s">
        <v>82</v>
      </c>
      <c r="AW647" s="14" t="s">
        <v>34</v>
      </c>
      <c r="AX647" s="14" t="s">
        <v>73</v>
      </c>
      <c r="AY647" s="227" t="s">
        <v>171</v>
      </c>
    </row>
    <row r="648" spans="2:51" s="15" customFormat="1" ht="11.25">
      <c r="B648" s="228"/>
      <c r="C648" s="229"/>
      <c r="D648" s="208" t="s">
        <v>180</v>
      </c>
      <c r="E648" s="230" t="s">
        <v>21</v>
      </c>
      <c r="F648" s="231" t="s">
        <v>182</v>
      </c>
      <c r="G648" s="229"/>
      <c r="H648" s="232">
        <v>7.683</v>
      </c>
      <c r="I648" s="233"/>
      <c r="J648" s="229"/>
      <c r="K648" s="229"/>
      <c r="L648" s="234"/>
      <c r="M648" s="235"/>
      <c r="N648" s="236"/>
      <c r="O648" s="236"/>
      <c r="P648" s="236"/>
      <c r="Q648" s="236"/>
      <c r="R648" s="236"/>
      <c r="S648" s="236"/>
      <c r="T648" s="237"/>
      <c r="AT648" s="238" t="s">
        <v>180</v>
      </c>
      <c r="AU648" s="238" t="s">
        <v>82</v>
      </c>
      <c r="AV648" s="15" t="s">
        <v>178</v>
      </c>
      <c r="AW648" s="15" t="s">
        <v>34</v>
      </c>
      <c r="AX648" s="15" t="s">
        <v>80</v>
      </c>
      <c r="AY648" s="238" t="s">
        <v>171</v>
      </c>
    </row>
    <row r="649" spans="1:65" s="2" customFormat="1" ht="21.75" customHeight="1">
      <c r="A649" s="35"/>
      <c r="B649" s="36"/>
      <c r="C649" s="193" t="s">
        <v>1116</v>
      </c>
      <c r="D649" s="193" t="s">
        <v>173</v>
      </c>
      <c r="E649" s="194" t="s">
        <v>1700</v>
      </c>
      <c r="F649" s="195" t="s">
        <v>1701</v>
      </c>
      <c r="G649" s="196" t="s">
        <v>187</v>
      </c>
      <c r="H649" s="197">
        <v>6.733</v>
      </c>
      <c r="I649" s="198"/>
      <c r="J649" s="199">
        <f>ROUND(I649*H649,2)</f>
        <v>0</v>
      </c>
      <c r="K649" s="195" t="s">
        <v>177</v>
      </c>
      <c r="L649" s="40"/>
      <c r="M649" s="200" t="s">
        <v>21</v>
      </c>
      <c r="N649" s="201" t="s">
        <v>44</v>
      </c>
      <c r="O649" s="65"/>
      <c r="P649" s="202">
        <f>O649*H649</f>
        <v>0</v>
      </c>
      <c r="Q649" s="202">
        <v>0.01261</v>
      </c>
      <c r="R649" s="202">
        <f>Q649*H649</f>
        <v>0.08490313</v>
      </c>
      <c r="S649" s="202">
        <v>0</v>
      </c>
      <c r="T649" s="203">
        <f>S649*H649</f>
        <v>0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R649" s="204" t="s">
        <v>263</v>
      </c>
      <c r="AT649" s="204" t="s">
        <v>173</v>
      </c>
      <c r="AU649" s="204" t="s">
        <v>82</v>
      </c>
      <c r="AY649" s="18" t="s">
        <v>171</v>
      </c>
      <c r="BE649" s="205">
        <f>IF(N649="základní",J649,0)</f>
        <v>0</v>
      </c>
      <c r="BF649" s="205">
        <f>IF(N649="snížená",J649,0)</f>
        <v>0</v>
      </c>
      <c r="BG649" s="205">
        <f>IF(N649="zákl. přenesená",J649,0)</f>
        <v>0</v>
      </c>
      <c r="BH649" s="205">
        <f>IF(N649="sníž. přenesená",J649,0)</f>
        <v>0</v>
      </c>
      <c r="BI649" s="205">
        <f>IF(N649="nulová",J649,0)</f>
        <v>0</v>
      </c>
      <c r="BJ649" s="18" t="s">
        <v>80</v>
      </c>
      <c r="BK649" s="205">
        <f>ROUND(I649*H649,2)</f>
        <v>0</v>
      </c>
      <c r="BL649" s="18" t="s">
        <v>263</v>
      </c>
      <c r="BM649" s="204" t="s">
        <v>1702</v>
      </c>
    </row>
    <row r="650" spans="2:51" s="13" customFormat="1" ht="11.25">
      <c r="B650" s="206"/>
      <c r="C650" s="207"/>
      <c r="D650" s="208" t="s">
        <v>180</v>
      </c>
      <c r="E650" s="209" t="s">
        <v>21</v>
      </c>
      <c r="F650" s="210" t="s">
        <v>1703</v>
      </c>
      <c r="G650" s="207"/>
      <c r="H650" s="209" t="s">
        <v>21</v>
      </c>
      <c r="I650" s="211"/>
      <c r="J650" s="207"/>
      <c r="K650" s="207"/>
      <c r="L650" s="212"/>
      <c r="M650" s="213"/>
      <c r="N650" s="214"/>
      <c r="O650" s="214"/>
      <c r="P650" s="214"/>
      <c r="Q650" s="214"/>
      <c r="R650" s="214"/>
      <c r="S650" s="214"/>
      <c r="T650" s="215"/>
      <c r="AT650" s="216" t="s">
        <v>180</v>
      </c>
      <c r="AU650" s="216" t="s">
        <v>82</v>
      </c>
      <c r="AV650" s="13" t="s">
        <v>80</v>
      </c>
      <c r="AW650" s="13" t="s">
        <v>34</v>
      </c>
      <c r="AX650" s="13" t="s">
        <v>73</v>
      </c>
      <c r="AY650" s="216" t="s">
        <v>171</v>
      </c>
    </row>
    <row r="651" spans="2:51" s="14" customFormat="1" ht="11.25">
      <c r="B651" s="217"/>
      <c r="C651" s="218"/>
      <c r="D651" s="208" t="s">
        <v>180</v>
      </c>
      <c r="E651" s="219" t="s">
        <v>21</v>
      </c>
      <c r="F651" s="220" t="s">
        <v>1704</v>
      </c>
      <c r="G651" s="218"/>
      <c r="H651" s="221">
        <v>3.718</v>
      </c>
      <c r="I651" s="222"/>
      <c r="J651" s="218"/>
      <c r="K651" s="218"/>
      <c r="L651" s="223"/>
      <c r="M651" s="224"/>
      <c r="N651" s="225"/>
      <c r="O651" s="225"/>
      <c r="P651" s="225"/>
      <c r="Q651" s="225"/>
      <c r="R651" s="225"/>
      <c r="S651" s="225"/>
      <c r="T651" s="226"/>
      <c r="AT651" s="227" t="s">
        <v>180</v>
      </c>
      <c r="AU651" s="227" t="s">
        <v>82</v>
      </c>
      <c r="AV651" s="14" t="s">
        <v>82</v>
      </c>
      <c r="AW651" s="14" t="s">
        <v>34</v>
      </c>
      <c r="AX651" s="14" t="s">
        <v>73</v>
      </c>
      <c r="AY651" s="227" t="s">
        <v>171</v>
      </c>
    </row>
    <row r="652" spans="2:51" s="13" customFormat="1" ht="11.25">
      <c r="B652" s="206"/>
      <c r="C652" s="207"/>
      <c r="D652" s="208" t="s">
        <v>180</v>
      </c>
      <c r="E652" s="209" t="s">
        <v>21</v>
      </c>
      <c r="F652" s="210" t="s">
        <v>218</v>
      </c>
      <c r="G652" s="207"/>
      <c r="H652" s="209" t="s">
        <v>21</v>
      </c>
      <c r="I652" s="211"/>
      <c r="J652" s="207"/>
      <c r="K652" s="207"/>
      <c r="L652" s="212"/>
      <c r="M652" s="213"/>
      <c r="N652" s="214"/>
      <c r="O652" s="214"/>
      <c r="P652" s="214"/>
      <c r="Q652" s="214"/>
      <c r="R652" s="214"/>
      <c r="S652" s="214"/>
      <c r="T652" s="215"/>
      <c r="AT652" s="216" t="s">
        <v>180</v>
      </c>
      <c r="AU652" s="216" t="s">
        <v>82</v>
      </c>
      <c r="AV652" s="13" t="s">
        <v>80</v>
      </c>
      <c r="AW652" s="13" t="s">
        <v>34</v>
      </c>
      <c r="AX652" s="13" t="s">
        <v>73</v>
      </c>
      <c r="AY652" s="216" t="s">
        <v>171</v>
      </c>
    </row>
    <row r="653" spans="2:51" s="14" customFormat="1" ht="11.25">
      <c r="B653" s="217"/>
      <c r="C653" s="218"/>
      <c r="D653" s="208" t="s">
        <v>180</v>
      </c>
      <c r="E653" s="219" t="s">
        <v>21</v>
      </c>
      <c r="F653" s="220" t="s">
        <v>1705</v>
      </c>
      <c r="G653" s="218"/>
      <c r="H653" s="221">
        <v>0.515</v>
      </c>
      <c r="I653" s="222"/>
      <c r="J653" s="218"/>
      <c r="K653" s="218"/>
      <c r="L653" s="223"/>
      <c r="M653" s="224"/>
      <c r="N653" s="225"/>
      <c r="O653" s="225"/>
      <c r="P653" s="225"/>
      <c r="Q653" s="225"/>
      <c r="R653" s="225"/>
      <c r="S653" s="225"/>
      <c r="T653" s="226"/>
      <c r="AT653" s="227" t="s">
        <v>180</v>
      </c>
      <c r="AU653" s="227" t="s">
        <v>82</v>
      </c>
      <c r="AV653" s="14" t="s">
        <v>82</v>
      </c>
      <c r="AW653" s="14" t="s">
        <v>34</v>
      </c>
      <c r="AX653" s="14" t="s">
        <v>73</v>
      </c>
      <c r="AY653" s="227" t="s">
        <v>171</v>
      </c>
    </row>
    <row r="654" spans="2:51" s="14" customFormat="1" ht="11.25">
      <c r="B654" s="217"/>
      <c r="C654" s="218"/>
      <c r="D654" s="208" t="s">
        <v>180</v>
      </c>
      <c r="E654" s="219" t="s">
        <v>21</v>
      </c>
      <c r="F654" s="220" t="s">
        <v>1706</v>
      </c>
      <c r="G654" s="218"/>
      <c r="H654" s="221">
        <v>2.5</v>
      </c>
      <c r="I654" s="222"/>
      <c r="J654" s="218"/>
      <c r="K654" s="218"/>
      <c r="L654" s="223"/>
      <c r="M654" s="224"/>
      <c r="N654" s="225"/>
      <c r="O654" s="225"/>
      <c r="P654" s="225"/>
      <c r="Q654" s="225"/>
      <c r="R654" s="225"/>
      <c r="S654" s="225"/>
      <c r="T654" s="226"/>
      <c r="AT654" s="227" t="s">
        <v>180</v>
      </c>
      <c r="AU654" s="227" t="s">
        <v>82</v>
      </c>
      <c r="AV654" s="14" t="s">
        <v>82</v>
      </c>
      <c r="AW654" s="14" t="s">
        <v>34</v>
      </c>
      <c r="AX654" s="14" t="s">
        <v>73</v>
      </c>
      <c r="AY654" s="227" t="s">
        <v>171</v>
      </c>
    </row>
    <row r="655" spans="2:51" s="15" customFormat="1" ht="11.25">
      <c r="B655" s="228"/>
      <c r="C655" s="229"/>
      <c r="D655" s="208" t="s">
        <v>180</v>
      </c>
      <c r="E655" s="230" t="s">
        <v>21</v>
      </c>
      <c r="F655" s="231" t="s">
        <v>182</v>
      </c>
      <c r="G655" s="229"/>
      <c r="H655" s="232">
        <v>6.733</v>
      </c>
      <c r="I655" s="233"/>
      <c r="J655" s="229"/>
      <c r="K655" s="229"/>
      <c r="L655" s="234"/>
      <c r="M655" s="235"/>
      <c r="N655" s="236"/>
      <c r="O655" s="236"/>
      <c r="P655" s="236"/>
      <c r="Q655" s="236"/>
      <c r="R655" s="236"/>
      <c r="S655" s="236"/>
      <c r="T655" s="237"/>
      <c r="AT655" s="238" t="s">
        <v>180</v>
      </c>
      <c r="AU655" s="238" t="s">
        <v>82</v>
      </c>
      <c r="AV655" s="15" t="s">
        <v>178</v>
      </c>
      <c r="AW655" s="15" t="s">
        <v>34</v>
      </c>
      <c r="AX655" s="15" t="s">
        <v>80</v>
      </c>
      <c r="AY655" s="238" t="s">
        <v>171</v>
      </c>
    </row>
    <row r="656" spans="1:65" s="2" customFormat="1" ht="21.75" customHeight="1">
      <c r="A656" s="35"/>
      <c r="B656" s="36"/>
      <c r="C656" s="193" t="s">
        <v>1120</v>
      </c>
      <c r="D656" s="193" t="s">
        <v>173</v>
      </c>
      <c r="E656" s="194" t="s">
        <v>1707</v>
      </c>
      <c r="F656" s="195" t="s">
        <v>1708</v>
      </c>
      <c r="G656" s="196" t="s">
        <v>187</v>
      </c>
      <c r="H656" s="197">
        <v>12.831</v>
      </c>
      <c r="I656" s="198"/>
      <c r="J656" s="199">
        <f>ROUND(I656*H656,2)</f>
        <v>0</v>
      </c>
      <c r="K656" s="195" t="s">
        <v>177</v>
      </c>
      <c r="L656" s="40"/>
      <c r="M656" s="200" t="s">
        <v>21</v>
      </c>
      <c r="N656" s="201" t="s">
        <v>44</v>
      </c>
      <c r="O656" s="65"/>
      <c r="P656" s="202">
        <f>O656*H656</f>
        <v>0</v>
      </c>
      <c r="Q656" s="202">
        <v>0.01292</v>
      </c>
      <c r="R656" s="202">
        <f>Q656*H656</f>
        <v>0.16577651999999998</v>
      </c>
      <c r="S656" s="202">
        <v>0</v>
      </c>
      <c r="T656" s="203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204" t="s">
        <v>263</v>
      </c>
      <c r="AT656" s="204" t="s">
        <v>173</v>
      </c>
      <c r="AU656" s="204" t="s">
        <v>82</v>
      </c>
      <c r="AY656" s="18" t="s">
        <v>171</v>
      </c>
      <c r="BE656" s="205">
        <f>IF(N656="základní",J656,0)</f>
        <v>0</v>
      </c>
      <c r="BF656" s="205">
        <f>IF(N656="snížená",J656,0)</f>
        <v>0</v>
      </c>
      <c r="BG656" s="205">
        <f>IF(N656="zákl. přenesená",J656,0)</f>
        <v>0</v>
      </c>
      <c r="BH656" s="205">
        <f>IF(N656="sníž. přenesená",J656,0)</f>
        <v>0</v>
      </c>
      <c r="BI656" s="205">
        <f>IF(N656="nulová",J656,0)</f>
        <v>0</v>
      </c>
      <c r="BJ656" s="18" t="s">
        <v>80</v>
      </c>
      <c r="BK656" s="205">
        <f>ROUND(I656*H656,2)</f>
        <v>0</v>
      </c>
      <c r="BL656" s="18" t="s">
        <v>263</v>
      </c>
      <c r="BM656" s="204" t="s">
        <v>1709</v>
      </c>
    </row>
    <row r="657" spans="2:51" s="13" customFormat="1" ht="11.25">
      <c r="B657" s="206"/>
      <c r="C657" s="207"/>
      <c r="D657" s="208" t="s">
        <v>180</v>
      </c>
      <c r="E657" s="209" t="s">
        <v>21</v>
      </c>
      <c r="F657" s="210" t="s">
        <v>1710</v>
      </c>
      <c r="G657" s="207"/>
      <c r="H657" s="209" t="s">
        <v>21</v>
      </c>
      <c r="I657" s="211"/>
      <c r="J657" s="207"/>
      <c r="K657" s="207"/>
      <c r="L657" s="212"/>
      <c r="M657" s="213"/>
      <c r="N657" s="214"/>
      <c r="O657" s="214"/>
      <c r="P657" s="214"/>
      <c r="Q657" s="214"/>
      <c r="R657" s="214"/>
      <c r="S657" s="214"/>
      <c r="T657" s="215"/>
      <c r="AT657" s="216" t="s">
        <v>180</v>
      </c>
      <c r="AU657" s="216" t="s">
        <v>82</v>
      </c>
      <c r="AV657" s="13" t="s">
        <v>80</v>
      </c>
      <c r="AW657" s="13" t="s">
        <v>34</v>
      </c>
      <c r="AX657" s="13" t="s">
        <v>73</v>
      </c>
      <c r="AY657" s="216" t="s">
        <v>171</v>
      </c>
    </row>
    <row r="658" spans="2:51" s="13" customFormat="1" ht="11.25">
      <c r="B658" s="206"/>
      <c r="C658" s="207"/>
      <c r="D658" s="208" t="s">
        <v>180</v>
      </c>
      <c r="E658" s="209" t="s">
        <v>21</v>
      </c>
      <c r="F658" s="210" t="s">
        <v>1711</v>
      </c>
      <c r="G658" s="207"/>
      <c r="H658" s="209" t="s">
        <v>21</v>
      </c>
      <c r="I658" s="211"/>
      <c r="J658" s="207"/>
      <c r="K658" s="207"/>
      <c r="L658" s="212"/>
      <c r="M658" s="213"/>
      <c r="N658" s="214"/>
      <c r="O658" s="214"/>
      <c r="P658" s="214"/>
      <c r="Q658" s="214"/>
      <c r="R658" s="214"/>
      <c r="S658" s="214"/>
      <c r="T658" s="215"/>
      <c r="AT658" s="216" t="s">
        <v>180</v>
      </c>
      <c r="AU658" s="216" t="s">
        <v>82</v>
      </c>
      <c r="AV658" s="13" t="s">
        <v>80</v>
      </c>
      <c r="AW658" s="13" t="s">
        <v>34</v>
      </c>
      <c r="AX658" s="13" t="s">
        <v>73</v>
      </c>
      <c r="AY658" s="216" t="s">
        <v>171</v>
      </c>
    </row>
    <row r="659" spans="2:51" s="14" customFormat="1" ht="11.25">
      <c r="B659" s="217"/>
      <c r="C659" s="218"/>
      <c r="D659" s="208" t="s">
        <v>180</v>
      </c>
      <c r="E659" s="219" t="s">
        <v>21</v>
      </c>
      <c r="F659" s="220" t="s">
        <v>1712</v>
      </c>
      <c r="G659" s="218"/>
      <c r="H659" s="221">
        <v>2.743</v>
      </c>
      <c r="I659" s="222"/>
      <c r="J659" s="218"/>
      <c r="K659" s="218"/>
      <c r="L659" s="223"/>
      <c r="M659" s="224"/>
      <c r="N659" s="225"/>
      <c r="O659" s="225"/>
      <c r="P659" s="225"/>
      <c r="Q659" s="225"/>
      <c r="R659" s="225"/>
      <c r="S659" s="225"/>
      <c r="T659" s="226"/>
      <c r="AT659" s="227" t="s">
        <v>180</v>
      </c>
      <c r="AU659" s="227" t="s">
        <v>82</v>
      </c>
      <c r="AV659" s="14" t="s">
        <v>82</v>
      </c>
      <c r="AW659" s="14" t="s">
        <v>34</v>
      </c>
      <c r="AX659" s="14" t="s">
        <v>73</v>
      </c>
      <c r="AY659" s="227" t="s">
        <v>171</v>
      </c>
    </row>
    <row r="660" spans="2:51" s="13" customFormat="1" ht="11.25">
      <c r="B660" s="206"/>
      <c r="C660" s="207"/>
      <c r="D660" s="208" t="s">
        <v>180</v>
      </c>
      <c r="E660" s="209" t="s">
        <v>21</v>
      </c>
      <c r="F660" s="210" t="s">
        <v>1224</v>
      </c>
      <c r="G660" s="207"/>
      <c r="H660" s="209" t="s">
        <v>21</v>
      </c>
      <c r="I660" s="211"/>
      <c r="J660" s="207"/>
      <c r="K660" s="207"/>
      <c r="L660" s="212"/>
      <c r="M660" s="213"/>
      <c r="N660" s="214"/>
      <c r="O660" s="214"/>
      <c r="P660" s="214"/>
      <c r="Q660" s="214"/>
      <c r="R660" s="214"/>
      <c r="S660" s="214"/>
      <c r="T660" s="215"/>
      <c r="AT660" s="216" t="s">
        <v>180</v>
      </c>
      <c r="AU660" s="216" t="s">
        <v>82</v>
      </c>
      <c r="AV660" s="13" t="s">
        <v>80</v>
      </c>
      <c r="AW660" s="13" t="s">
        <v>34</v>
      </c>
      <c r="AX660" s="13" t="s">
        <v>73</v>
      </c>
      <c r="AY660" s="216" t="s">
        <v>171</v>
      </c>
    </row>
    <row r="661" spans="2:51" s="14" customFormat="1" ht="11.25">
      <c r="B661" s="217"/>
      <c r="C661" s="218"/>
      <c r="D661" s="208" t="s">
        <v>180</v>
      </c>
      <c r="E661" s="219" t="s">
        <v>21</v>
      </c>
      <c r="F661" s="220" t="s">
        <v>1713</v>
      </c>
      <c r="G661" s="218"/>
      <c r="H661" s="221">
        <v>4.35</v>
      </c>
      <c r="I661" s="222"/>
      <c r="J661" s="218"/>
      <c r="K661" s="218"/>
      <c r="L661" s="223"/>
      <c r="M661" s="224"/>
      <c r="N661" s="225"/>
      <c r="O661" s="225"/>
      <c r="P661" s="225"/>
      <c r="Q661" s="225"/>
      <c r="R661" s="225"/>
      <c r="S661" s="225"/>
      <c r="T661" s="226"/>
      <c r="AT661" s="227" t="s">
        <v>180</v>
      </c>
      <c r="AU661" s="227" t="s">
        <v>82</v>
      </c>
      <c r="AV661" s="14" t="s">
        <v>82</v>
      </c>
      <c r="AW661" s="14" t="s">
        <v>34</v>
      </c>
      <c r="AX661" s="14" t="s">
        <v>73</v>
      </c>
      <c r="AY661" s="227" t="s">
        <v>171</v>
      </c>
    </row>
    <row r="662" spans="2:51" s="14" customFormat="1" ht="11.25">
      <c r="B662" s="217"/>
      <c r="C662" s="218"/>
      <c r="D662" s="208" t="s">
        <v>180</v>
      </c>
      <c r="E662" s="219" t="s">
        <v>21</v>
      </c>
      <c r="F662" s="220" t="s">
        <v>1714</v>
      </c>
      <c r="G662" s="218"/>
      <c r="H662" s="221">
        <v>0.57</v>
      </c>
      <c r="I662" s="222"/>
      <c r="J662" s="218"/>
      <c r="K662" s="218"/>
      <c r="L662" s="223"/>
      <c r="M662" s="224"/>
      <c r="N662" s="225"/>
      <c r="O662" s="225"/>
      <c r="P662" s="225"/>
      <c r="Q662" s="225"/>
      <c r="R662" s="225"/>
      <c r="S662" s="225"/>
      <c r="T662" s="226"/>
      <c r="AT662" s="227" t="s">
        <v>180</v>
      </c>
      <c r="AU662" s="227" t="s">
        <v>82</v>
      </c>
      <c r="AV662" s="14" t="s">
        <v>82</v>
      </c>
      <c r="AW662" s="14" t="s">
        <v>34</v>
      </c>
      <c r="AX662" s="14" t="s">
        <v>73</v>
      </c>
      <c r="AY662" s="227" t="s">
        <v>171</v>
      </c>
    </row>
    <row r="663" spans="2:51" s="14" customFormat="1" ht="11.25">
      <c r="B663" s="217"/>
      <c r="C663" s="218"/>
      <c r="D663" s="208" t="s">
        <v>180</v>
      </c>
      <c r="E663" s="219" t="s">
        <v>21</v>
      </c>
      <c r="F663" s="220" t="s">
        <v>1715</v>
      </c>
      <c r="G663" s="218"/>
      <c r="H663" s="221">
        <v>1.7</v>
      </c>
      <c r="I663" s="222"/>
      <c r="J663" s="218"/>
      <c r="K663" s="218"/>
      <c r="L663" s="223"/>
      <c r="M663" s="224"/>
      <c r="N663" s="225"/>
      <c r="O663" s="225"/>
      <c r="P663" s="225"/>
      <c r="Q663" s="225"/>
      <c r="R663" s="225"/>
      <c r="S663" s="225"/>
      <c r="T663" s="226"/>
      <c r="AT663" s="227" t="s">
        <v>180</v>
      </c>
      <c r="AU663" s="227" t="s">
        <v>82</v>
      </c>
      <c r="AV663" s="14" t="s">
        <v>82</v>
      </c>
      <c r="AW663" s="14" t="s">
        <v>34</v>
      </c>
      <c r="AX663" s="14" t="s">
        <v>73</v>
      </c>
      <c r="AY663" s="227" t="s">
        <v>171</v>
      </c>
    </row>
    <row r="664" spans="2:51" s="14" customFormat="1" ht="11.25">
      <c r="B664" s="217"/>
      <c r="C664" s="218"/>
      <c r="D664" s="208" t="s">
        <v>180</v>
      </c>
      <c r="E664" s="219" t="s">
        <v>21</v>
      </c>
      <c r="F664" s="220" t="s">
        <v>1716</v>
      </c>
      <c r="G664" s="218"/>
      <c r="H664" s="221">
        <v>0.313</v>
      </c>
      <c r="I664" s="222"/>
      <c r="J664" s="218"/>
      <c r="K664" s="218"/>
      <c r="L664" s="223"/>
      <c r="M664" s="224"/>
      <c r="N664" s="225"/>
      <c r="O664" s="225"/>
      <c r="P664" s="225"/>
      <c r="Q664" s="225"/>
      <c r="R664" s="225"/>
      <c r="S664" s="225"/>
      <c r="T664" s="226"/>
      <c r="AT664" s="227" t="s">
        <v>180</v>
      </c>
      <c r="AU664" s="227" t="s">
        <v>82</v>
      </c>
      <c r="AV664" s="14" t="s">
        <v>82</v>
      </c>
      <c r="AW664" s="14" t="s">
        <v>34</v>
      </c>
      <c r="AX664" s="14" t="s">
        <v>73</v>
      </c>
      <c r="AY664" s="227" t="s">
        <v>171</v>
      </c>
    </row>
    <row r="665" spans="2:51" s="13" customFormat="1" ht="11.25">
      <c r="B665" s="206"/>
      <c r="C665" s="207"/>
      <c r="D665" s="208" t="s">
        <v>180</v>
      </c>
      <c r="E665" s="209" t="s">
        <v>21</v>
      </c>
      <c r="F665" s="210" t="s">
        <v>1717</v>
      </c>
      <c r="G665" s="207"/>
      <c r="H665" s="209" t="s">
        <v>21</v>
      </c>
      <c r="I665" s="211"/>
      <c r="J665" s="207"/>
      <c r="K665" s="207"/>
      <c r="L665" s="212"/>
      <c r="M665" s="213"/>
      <c r="N665" s="214"/>
      <c r="O665" s="214"/>
      <c r="P665" s="214"/>
      <c r="Q665" s="214"/>
      <c r="R665" s="214"/>
      <c r="S665" s="214"/>
      <c r="T665" s="215"/>
      <c r="AT665" s="216" t="s">
        <v>180</v>
      </c>
      <c r="AU665" s="216" t="s">
        <v>82</v>
      </c>
      <c r="AV665" s="13" t="s">
        <v>80</v>
      </c>
      <c r="AW665" s="13" t="s">
        <v>34</v>
      </c>
      <c r="AX665" s="13" t="s">
        <v>73</v>
      </c>
      <c r="AY665" s="216" t="s">
        <v>171</v>
      </c>
    </row>
    <row r="666" spans="2:51" s="14" customFormat="1" ht="11.25">
      <c r="B666" s="217"/>
      <c r="C666" s="218"/>
      <c r="D666" s="208" t="s">
        <v>180</v>
      </c>
      <c r="E666" s="219" t="s">
        <v>21</v>
      </c>
      <c r="F666" s="220" t="s">
        <v>1718</v>
      </c>
      <c r="G666" s="218"/>
      <c r="H666" s="221">
        <v>2.9</v>
      </c>
      <c r="I666" s="222"/>
      <c r="J666" s="218"/>
      <c r="K666" s="218"/>
      <c r="L666" s="223"/>
      <c r="M666" s="224"/>
      <c r="N666" s="225"/>
      <c r="O666" s="225"/>
      <c r="P666" s="225"/>
      <c r="Q666" s="225"/>
      <c r="R666" s="225"/>
      <c r="S666" s="225"/>
      <c r="T666" s="226"/>
      <c r="AT666" s="227" t="s">
        <v>180</v>
      </c>
      <c r="AU666" s="227" t="s">
        <v>82</v>
      </c>
      <c r="AV666" s="14" t="s">
        <v>82</v>
      </c>
      <c r="AW666" s="14" t="s">
        <v>34</v>
      </c>
      <c r="AX666" s="14" t="s">
        <v>73</v>
      </c>
      <c r="AY666" s="227" t="s">
        <v>171</v>
      </c>
    </row>
    <row r="667" spans="2:51" s="14" customFormat="1" ht="11.25">
      <c r="B667" s="217"/>
      <c r="C667" s="218"/>
      <c r="D667" s="208" t="s">
        <v>180</v>
      </c>
      <c r="E667" s="219" t="s">
        <v>21</v>
      </c>
      <c r="F667" s="220" t="s">
        <v>1719</v>
      </c>
      <c r="G667" s="218"/>
      <c r="H667" s="221">
        <v>0.255</v>
      </c>
      <c r="I667" s="222"/>
      <c r="J667" s="218"/>
      <c r="K667" s="218"/>
      <c r="L667" s="223"/>
      <c r="M667" s="224"/>
      <c r="N667" s="225"/>
      <c r="O667" s="225"/>
      <c r="P667" s="225"/>
      <c r="Q667" s="225"/>
      <c r="R667" s="225"/>
      <c r="S667" s="225"/>
      <c r="T667" s="226"/>
      <c r="AT667" s="227" t="s">
        <v>180</v>
      </c>
      <c r="AU667" s="227" t="s">
        <v>82</v>
      </c>
      <c r="AV667" s="14" t="s">
        <v>82</v>
      </c>
      <c r="AW667" s="14" t="s">
        <v>34</v>
      </c>
      <c r="AX667" s="14" t="s">
        <v>73</v>
      </c>
      <c r="AY667" s="227" t="s">
        <v>171</v>
      </c>
    </row>
    <row r="668" spans="2:51" s="15" customFormat="1" ht="11.25">
      <c r="B668" s="228"/>
      <c r="C668" s="229"/>
      <c r="D668" s="208" t="s">
        <v>180</v>
      </c>
      <c r="E668" s="230" t="s">
        <v>21</v>
      </c>
      <c r="F668" s="231" t="s">
        <v>182</v>
      </c>
      <c r="G668" s="229"/>
      <c r="H668" s="232">
        <v>12.831</v>
      </c>
      <c r="I668" s="233"/>
      <c r="J668" s="229"/>
      <c r="K668" s="229"/>
      <c r="L668" s="234"/>
      <c r="M668" s="235"/>
      <c r="N668" s="236"/>
      <c r="O668" s="236"/>
      <c r="P668" s="236"/>
      <c r="Q668" s="236"/>
      <c r="R668" s="236"/>
      <c r="S668" s="236"/>
      <c r="T668" s="237"/>
      <c r="AT668" s="238" t="s">
        <v>180</v>
      </c>
      <c r="AU668" s="238" t="s">
        <v>82</v>
      </c>
      <c r="AV668" s="15" t="s">
        <v>178</v>
      </c>
      <c r="AW668" s="15" t="s">
        <v>34</v>
      </c>
      <c r="AX668" s="15" t="s">
        <v>80</v>
      </c>
      <c r="AY668" s="238" t="s">
        <v>171</v>
      </c>
    </row>
    <row r="669" spans="1:65" s="2" customFormat="1" ht="16.5" customHeight="1">
      <c r="A669" s="35"/>
      <c r="B669" s="36"/>
      <c r="C669" s="193" t="s">
        <v>1124</v>
      </c>
      <c r="D669" s="193" t="s">
        <v>173</v>
      </c>
      <c r="E669" s="194" t="s">
        <v>1720</v>
      </c>
      <c r="F669" s="195" t="s">
        <v>1721</v>
      </c>
      <c r="G669" s="196" t="s">
        <v>187</v>
      </c>
      <c r="H669" s="197">
        <v>104.65</v>
      </c>
      <c r="I669" s="198"/>
      <c r="J669" s="199">
        <f>ROUND(I669*H669,2)</f>
        <v>0</v>
      </c>
      <c r="K669" s="195" t="s">
        <v>177</v>
      </c>
      <c r="L669" s="40"/>
      <c r="M669" s="200" t="s">
        <v>21</v>
      </c>
      <c r="N669" s="201" t="s">
        <v>44</v>
      </c>
      <c r="O669" s="65"/>
      <c r="P669" s="202">
        <f>O669*H669</f>
        <v>0</v>
      </c>
      <c r="Q669" s="202">
        <v>0.00015</v>
      </c>
      <c r="R669" s="202">
        <f>Q669*H669</f>
        <v>0.0156975</v>
      </c>
      <c r="S669" s="202">
        <v>0</v>
      </c>
      <c r="T669" s="203">
        <f>S669*H669</f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204" t="s">
        <v>263</v>
      </c>
      <c r="AT669" s="204" t="s">
        <v>173</v>
      </c>
      <c r="AU669" s="204" t="s">
        <v>82</v>
      </c>
      <c r="AY669" s="18" t="s">
        <v>171</v>
      </c>
      <c r="BE669" s="205">
        <f>IF(N669="základní",J669,0)</f>
        <v>0</v>
      </c>
      <c r="BF669" s="205">
        <f>IF(N669="snížená",J669,0)</f>
        <v>0</v>
      </c>
      <c r="BG669" s="205">
        <f>IF(N669="zákl. přenesená",J669,0)</f>
        <v>0</v>
      </c>
      <c r="BH669" s="205">
        <f>IF(N669="sníž. přenesená",J669,0)</f>
        <v>0</v>
      </c>
      <c r="BI669" s="205">
        <f>IF(N669="nulová",J669,0)</f>
        <v>0</v>
      </c>
      <c r="BJ669" s="18" t="s">
        <v>80</v>
      </c>
      <c r="BK669" s="205">
        <f>ROUND(I669*H669,2)</f>
        <v>0</v>
      </c>
      <c r="BL669" s="18" t="s">
        <v>263</v>
      </c>
      <c r="BM669" s="204" t="s">
        <v>1722</v>
      </c>
    </row>
    <row r="670" spans="2:51" s="13" customFormat="1" ht="11.25">
      <c r="B670" s="206"/>
      <c r="C670" s="207"/>
      <c r="D670" s="208" t="s">
        <v>180</v>
      </c>
      <c r="E670" s="209" t="s">
        <v>21</v>
      </c>
      <c r="F670" s="210" t="s">
        <v>1691</v>
      </c>
      <c r="G670" s="207"/>
      <c r="H670" s="209" t="s">
        <v>21</v>
      </c>
      <c r="I670" s="211"/>
      <c r="J670" s="207"/>
      <c r="K670" s="207"/>
      <c r="L670" s="212"/>
      <c r="M670" s="213"/>
      <c r="N670" s="214"/>
      <c r="O670" s="214"/>
      <c r="P670" s="214"/>
      <c r="Q670" s="214"/>
      <c r="R670" s="214"/>
      <c r="S670" s="214"/>
      <c r="T670" s="215"/>
      <c r="AT670" s="216" t="s">
        <v>180</v>
      </c>
      <c r="AU670" s="216" t="s">
        <v>82</v>
      </c>
      <c r="AV670" s="13" t="s">
        <v>80</v>
      </c>
      <c r="AW670" s="13" t="s">
        <v>34</v>
      </c>
      <c r="AX670" s="13" t="s">
        <v>73</v>
      </c>
      <c r="AY670" s="216" t="s">
        <v>171</v>
      </c>
    </row>
    <row r="671" spans="2:51" s="14" customFormat="1" ht="11.25">
      <c r="B671" s="217"/>
      <c r="C671" s="218"/>
      <c r="D671" s="208" t="s">
        <v>180</v>
      </c>
      <c r="E671" s="219" t="s">
        <v>21</v>
      </c>
      <c r="F671" s="220" t="s">
        <v>1178</v>
      </c>
      <c r="G671" s="218"/>
      <c r="H671" s="221">
        <v>104.65</v>
      </c>
      <c r="I671" s="222"/>
      <c r="J671" s="218"/>
      <c r="K671" s="218"/>
      <c r="L671" s="223"/>
      <c r="M671" s="224"/>
      <c r="N671" s="225"/>
      <c r="O671" s="225"/>
      <c r="P671" s="225"/>
      <c r="Q671" s="225"/>
      <c r="R671" s="225"/>
      <c r="S671" s="225"/>
      <c r="T671" s="226"/>
      <c r="AT671" s="227" t="s">
        <v>180</v>
      </c>
      <c r="AU671" s="227" t="s">
        <v>82</v>
      </c>
      <c r="AV671" s="14" t="s">
        <v>82</v>
      </c>
      <c r="AW671" s="14" t="s">
        <v>34</v>
      </c>
      <c r="AX671" s="14" t="s">
        <v>73</v>
      </c>
      <c r="AY671" s="227" t="s">
        <v>171</v>
      </c>
    </row>
    <row r="672" spans="2:51" s="13" customFormat="1" ht="11.25">
      <c r="B672" s="206"/>
      <c r="C672" s="207"/>
      <c r="D672" s="208" t="s">
        <v>180</v>
      </c>
      <c r="E672" s="209" t="s">
        <v>21</v>
      </c>
      <c r="F672" s="210" t="s">
        <v>1301</v>
      </c>
      <c r="G672" s="207"/>
      <c r="H672" s="209" t="s">
        <v>21</v>
      </c>
      <c r="I672" s="211"/>
      <c r="J672" s="207"/>
      <c r="K672" s="207"/>
      <c r="L672" s="212"/>
      <c r="M672" s="213"/>
      <c r="N672" s="214"/>
      <c r="O672" s="214"/>
      <c r="P672" s="214"/>
      <c r="Q672" s="214"/>
      <c r="R672" s="214"/>
      <c r="S672" s="214"/>
      <c r="T672" s="215"/>
      <c r="AT672" s="216" t="s">
        <v>180</v>
      </c>
      <c r="AU672" s="216" t="s">
        <v>82</v>
      </c>
      <c r="AV672" s="13" t="s">
        <v>80</v>
      </c>
      <c r="AW672" s="13" t="s">
        <v>34</v>
      </c>
      <c r="AX672" s="13" t="s">
        <v>73</v>
      </c>
      <c r="AY672" s="216" t="s">
        <v>171</v>
      </c>
    </row>
    <row r="673" spans="2:51" s="13" customFormat="1" ht="11.25">
      <c r="B673" s="206"/>
      <c r="C673" s="207"/>
      <c r="D673" s="208" t="s">
        <v>180</v>
      </c>
      <c r="E673" s="209" t="s">
        <v>21</v>
      </c>
      <c r="F673" s="210" t="s">
        <v>1723</v>
      </c>
      <c r="G673" s="207"/>
      <c r="H673" s="209" t="s">
        <v>21</v>
      </c>
      <c r="I673" s="211"/>
      <c r="J673" s="207"/>
      <c r="K673" s="207"/>
      <c r="L673" s="212"/>
      <c r="M673" s="213"/>
      <c r="N673" s="214"/>
      <c r="O673" s="214"/>
      <c r="P673" s="214"/>
      <c r="Q673" s="214"/>
      <c r="R673" s="214"/>
      <c r="S673" s="214"/>
      <c r="T673" s="215"/>
      <c r="AT673" s="216" t="s">
        <v>180</v>
      </c>
      <c r="AU673" s="216" t="s">
        <v>82</v>
      </c>
      <c r="AV673" s="13" t="s">
        <v>80</v>
      </c>
      <c r="AW673" s="13" t="s">
        <v>34</v>
      </c>
      <c r="AX673" s="13" t="s">
        <v>73</v>
      </c>
      <c r="AY673" s="216" t="s">
        <v>171</v>
      </c>
    </row>
    <row r="674" spans="2:51" s="14" customFormat="1" ht="11.25">
      <c r="B674" s="217"/>
      <c r="C674" s="218"/>
      <c r="D674" s="208" t="s">
        <v>180</v>
      </c>
      <c r="E674" s="219" t="s">
        <v>21</v>
      </c>
      <c r="F674" s="220" t="s">
        <v>1724</v>
      </c>
      <c r="G674" s="218"/>
      <c r="H674" s="221">
        <v>0</v>
      </c>
      <c r="I674" s="222"/>
      <c r="J674" s="218"/>
      <c r="K674" s="218"/>
      <c r="L674" s="223"/>
      <c r="M674" s="224"/>
      <c r="N674" s="225"/>
      <c r="O674" s="225"/>
      <c r="P674" s="225"/>
      <c r="Q674" s="225"/>
      <c r="R674" s="225"/>
      <c r="S674" s="225"/>
      <c r="T674" s="226"/>
      <c r="AT674" s="227" t="s">
        <v>180</v>
      </c>
      <c r="AU674" s="227" t="s">
        <v>82</v>
      </c>
      <c r="AV674" s="14" t="s">
        <v>82</v>
      </c>
      <c r="AW674" s="14" t="s">
        <v>34</v>
      </c>
      <c r="AX674" s="14" t="s">
        <v>73</v>
      </c>
      <c r="AY674" s="227" t="s">
        <v>171</v>
      </c>
    </row>
    <row r="675" spans="2:51" s="15" customFormat="1" ht="11.25">
      <c r="B675" s="228"/>
      <c r="C675" s="229"/>
      <c r="D675" s="208" t="s">
        <v>180</v>
      </c>
      <c r="E675" s="230" t="s">
        <v>21</v>
      </c>
      <c r="F675" s="231" t="s">
        <v>182</v>
      </c>
      <c r="G675" s="229"/>
      <c r="H675" s="232">
        <v>104.65</v>
      </c>
      <c r="I675" s="233"/>
      <c r="J675" s="229"/>
      <c r="K675" s="229"/>
      <c r="L675" s="234"/>
      <c r="M675" s="235"/>
      <c r="N675" s="236"/>
      <c r="O675" s="236"/>
      <c r="P675" s="236"/>
      <c r="Q675" s="236"/>
      <c r="R675" s="236"/>
      <c r="S675" s="236"/>
      <c r="T675" s="237"/>
      <c r="AT675" s="238" t="s">
        <v>180</v>
      </c>
      <c r="AU675" s="238" t="s">
        <v>82</v>
      </c>
      <c r="AV675" s="15" t="s">
        <v>178</v>
      </c>
      <c r="AW675" s="15" t="s">
        <v>34</v>
      </c>
      <c r="AX675" s="15" t="s">
        <v>80</v>
      </c>
      <c r="AY675" s="238" t="s">
        <v>171</v>
      </c>
    </row>
    <row r="676" spans="1:65" s="2" customFormat="1" ht="16.5" customHeight="1">
      <c r="A676" s="35"/>
      <c r="B676" s="36"/>
      <c r="C676" s="193" t="s">
        <v>1128</v>
      </c>
      <c r="D676" s="193" t="s">
        <v>173</v>
      </c>
      <c r="E676" s="194" t="s">
        <v>1725</v>
      </c>
      <c r="F676" s="195" t="s">
        <v>1726</v>
      </c>
      <c r="G676" s="196" t="s">
        <v>187</v>
      </c>
      <c r="H676" s="197">
        <v>105.96</v>
      </c>
      <c r="I676" s="198"/>
      <c r="J676" s="199">
        <f>ROUND(I676*H676,2)</f>
        <v>0</v>
      </c>
      <c r="K676" s="195" t="s">
        <v>21</v>
      </c>
      <c r="L676" s="40"/>
      <c r="M676" s="200" t="s">
        <v>21</v>
      </c>
      <c r="N676" s="201" t="s">
        <v>44</v>
      </c>
      <c r="O676" s="65"/>
      <c r="P676" s="202">
        <f>O676*H676</f>
        <v>0</v>
      </c>
      <c r="Q676" s="202">
        <v>0</v>
      </c>
      <c r="R676" s="202">
        <f>Q676*H676</f>
        <v>0</v>
      </c>
      <c r="S676" s="202">
        <v>0.008</v>
      </c>
      <c r="T676" s="203">
        <f>S676*H676</f>
        <v>0.84768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204" t="s">
        <v>263</v>
      </c>
      <c r="AT676" s="204" t="s">
        <v>173</v>
      </c>
      <c r="AU676" s="204" t="s">
        <v>82</v>
      </c>
      <c r="AY676" s="18" t="s">
        <v>171</v>
      </c>
      <c r="BE676" s="205">
        <f>IF(N676="základní",J676,0)</f>
        <v>0</v>
      </c>
      <c r="BF676" s="205">
        <f>IF(N676="snížená",J676,0)</f>
        <v>0</v>
      </c>
      <c r="BG676" s="205">
        <f>IF(N676="zákl. přenesená",J676,0)</f>
        <v>0</v>
      </c>
      <c r="BH676" s="205">
        <f>IF(N676="sníž. přenesená",J676,0)</f>
        <v>0</v>
      </c>
      <c r="BI676" s="205">
        <f>IF(N676="nulová",J676,0)</f>
        <v>0</v>
      </c>
      <c r="BJ676" s="18" t="s">
        <v>80</v>
      </c>
      <c r="BK676" s="205">
        <f>ROUND(I676*H676,2)</f>
        <v>0</v>
      </c>
      <c r="BL676" s="18" t="s">
        <v>263</v>
      </c>
      <c r="BM676" s="204" t="s">
        <v>1727</v>
      </c>
    </row>
    <row r="677" spans="2:51" s="13" customFormat="1" ht="11.25">
      <c r="B677" s="206"/>
      <c r="C677" s="207"/>
      <c r="D677" s="208" t="s">
        <v>180</v>
      </c>
      <c r="E677" s="209" t="s">
        <v>21</v>
      </c>
      <c r="F677" s="210" t="s">
        <v>1411</v>
      </c>
      <c r="G677" s="207"/>
      <c r="H677" s="209" t="s">
        <v>21</v>
      </c>
      <c r="I677" s="211"/>
      <c r="J677" s="207"/>
      <c r="K677" s="207"/>
      <c r="L677" s="212"/>
      <c r="M677" s="213"/>
      <c r="N677" s="214"/>
      <c r="O677" s="214"/>
      <c r="P677" s="214"/>
      <c r="Q677" s="214"/>
      <c r="R677" s="214"/>
      <c r="S677" s="214"/>
      <c r="T677" s="215"/>
      <c r="AT677" s="216" t="s">
        <v>180</v>
      </c>
      <c r="AU677" s="216" t="s">
        <v>82</v>
      </c>
      <c r="AV677" s="13" t="s">
        <v>80</v>
      </c>
      <c r="AW677" s="13" t="s">
        <v>34</v>
      </c>
      <c r="AX677" s="13" t="s">
        <v>73</v>
      </c>
      <c r="AY677" s="216" t="s">
        <v>171</v>
      </c>
    </row>
    <row r="678" spans="2:51" s="14" customFormat="1" ht="11.25">
      <c r="B678" s="217"/>
      <c r="C678" s="218"/>
      <c r="D678" s="208" t="s">
        <v>180</v>
      </c>
      <c r="E678" s="219" t="s">
        <v>21</v>
      </c>
      <c r="F678" s="220" t="s">
        <v>1728</v>
      </c>
      <c r="G678" s="218"/>
      <c r="H678" s="221">
        <v>105.96</v>
      </c>
      <c r="I678" s="222"/>
      <c r="J678" s="218"/>
      <c r="K678" s="218"/>
      <c r="L678" s="223"/>
      <c r="M678" s="224"/>
      <c r="N678" s="225"/>
      <c r="O678" s="225"/>
      <c r="P678" s="225"/>
      <c r="Q678" s="225"/>
      <c r="R678" s="225"/>
      <c r="S678" s="225"/>
      <c r="T678" s="226"/>
      <c r="AT678" s="227" t="s">
        <v>180</v>
      </c>
      <c r="AU678" s="227" t="s">
        <v>82</v>
      </c>
      <c r="AV678" s="14" t="s">
        <v>82</v>
      </c>
      <c r="AW678" s="14" t="s">
        <v>34</v>
      </c>
      <c r="AX678" s="14" t="s">
        <v>73</v>
      </c>
      <c r="AY678" s="227" t="s">
        <v>171</v>
      </c>
    </row>
    <row r="679" spans="2:51" s="15" customFormat="1" ht="11.25">
      <c r="B679" s="228"/>
      <c r="C679" s="229"/>
      <c r="D679" s="208" t="s">
        <v>180</v>
      </c>
      <c r="E679" s="230" t="s">
        <v>21</v>
      </c>
      <c r="F679" s="231" t="s">
        <v>182</v>
      </c>
      <c r="G679" s="229"/>
      <c r="H679" s="232">
        <v>105.96</v>
      </c>
      <c r="I679" s="233"/>
      <c r="J679" s="229"/>
      <c r="K679" s="229"/>
      <c r="L679" s="234"/>
      <c r="M679" s="235"/>
      <c r="N679" s="236"/>
      <c r="O679" s="236"/>
      <c r="P679" s="236"/>
      <c r="Q679" s="236"/>
      <c r="R679" s="236"/>
      <c r="S679" s="236"/>
      <c r="T679" s="237"/>
      <c r="AT679" s="238" t="s">
        <v>180</v>
      </c>
      <c r="AU679" s="238" t="s">
        <v>82</v>
      </c>
      <c r="AV679" s="15" t="s">
        <v>178</v>
      </c>
      <c r="AW679" s="15" t="s">
        <v>34</v>
      </c>
      <c r="AX679" s="15" t="s">
        <v>80</v>
      </c>
      <c r="AY679" s="238" t="s">
        <v>171</v>
      </c>
    </row>
    <row r="680" spans="1:65" s="2" customFormat="1" ht="21.75" customHeight="1">
      <c r="A680" s="35"/>
      <c r="B680" s="36"/>
      <c r="C680" s="193" t="s">
        <v>1132</v>
      </c>
      <c r="D680" s="193" t="s">
        <v>173</v>
      </c>
      <c r="E680" s="194" t="s">
        <v>1729</v>
      </c>
      <c r="F680" s="195" t="s">
        <v>1730</v>
      </c>
      <c r="G680" s="196" t="s">
        <v>187</v>
      </c>
      <c r="H680" s="197">
        <v>104.65</v>
      </c>
      <c r="I680" s="198"/>
      <c r="J680" s="199">
        <f>ROUND(I680*H680,2)</f>
        <v>0</v>
      </c>
      <c r="K680" s="195" t="s">
        <v>177</v>
      </c>
      <c r="L680" s="40"/>
      <c r="M680" s="200" t="s">
        <v>21</v>
      </c>
      <c r="N680" s="201" t="s">
        <v>44</v>
      </c>
      <c r="O680" s="65"/>
      <c r="P680" s="202">
        <f>O680*H680</f>
        <v>0</v>
      </c>
      <c r="Q680" s="202">
        <v>0.00139</v>
      </c>
      <c r="R680" s="202">
        <f>Q680*H680</f>
        <v>0.1454635</v>
      </c>
      <c r="S680" s="202">
        <v>0</v>
      </c>
      <c r="T680" s="203">
        <f>S680*H680</f>
        <v>0</v>
      </c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R680" s="204" t="s">
        <v>263</v>
      </c>
      <c r="AT680" s="204" t="s">
        <v>173</v>
      </c>
      <c r="AU680" s="204" t="s">
        <v>82</v>
      </c>
      <c r="AY680" s="18" t="s">
        <v>171</v>
      </c>
      <c r="BE680" s="205">
        <f>IF(N680="základní",J680,0)</f>
        <v>0</v>
      </c>
      <c r="BF680" s="205">
        <f>IF(N680="snížená",J680,0)</f>
        <v>0</v>
      </c>
      <c r="BG680" s="205">
        <f>IF(N680="zákl. přenesená",J680,0)</f>
        <v>0</v>
      </c>
      <c r="BH680" s="205">
        <f>IF(N680="sníž. přenesená",J680,0)</f>
        <v>0</v>
      </c>
      <c r="BI680" s="205">
        <f>IF(N680="nulová",J680,0)</f>
        <v>0</v>
      </c>
      <c r="BJ680" s="18" t="s">
        <v>80</v>
      </c>
      <c r="BK680" s="205">
        <f>ROUND(I680*H680,2)</f>
        <v>0</v>
      </c>
      <c r="BL680" s="18" t="s">
        <v>263</v>
      </c>
      <c r="BM680" s="204" t="s">
        <v>1731</v>
      </c>
    </row>
    <row r="681" spans="2:51" s="13" customFormat="1" ht="11.25">
      <c r="B681" s="206"/>
      <c r="C681" s="207"/>
      <c r="D681" s="208" t="s">
        <v>180</v>
      </c>
      <c r="E681" s="209" t="s">
        <v>21</v>
      </c>
      <c r="F681" s="210" t="s">
        <v>1691</v>
      </c>
      <c r="G681" s="207"/>
      <c r="H681" s="209" t="s">
        <v>21</v>
      </c>
      <c r="I681" s="211"/>
      <c r="J681" s="207"/>
      <c r="K681" s="207"/>
      <c r="L681" s="212"/>
      <c r="M681" s="213"/>
      <c r="N681" s="214"/>
      <c r="O681" s="214"/>
      <c r="P681" s="214"/>
      <c r="Q681" s="214"/>
      <c r="R681" s="214"/>
      <c r="S681" s="214"/>
      <c r="T681" s="215"/>
      <c r="AT681" s="216" t="s">
        <v>180</v>
      </c>
      <c r="AU681" s="216" t="s">
        <v>82</v>
      </c>
      <c r="AV681" s="13" t="s">
        <v>80</v>
      </c>
      <c r="AW681" s="13" t="s">
        <v>34</v>
      </c>
      <c r="AX681" s="13" t="s">
        <v>73</v>
      </c>
      <c r="AY681" s="216" t="s">
        <v>171</v>
      </c>
    </row>
    <row r="682" spans="2:51" s="14" customFormat="1" ht="11.25">
      <c r="B682" s="217"/>
      <c r="C682" s="218"/>
      <c r="D682" s="208" t="s">
        <v>180</v>
      </c>
      <c r="E682" s="219" t="s">
        <v>21</v>
      </c>
      <c r="F682" s="220" t="s">
        <v>1178</v>
      </c>
      <c r="G682" s="218"/>
      <c r="H682" s="221">
        <v>104.65</v>
      </c>
      <c r="I682" s="222"/>
      <c r="J682" s="218"/>
      <c r="K682" s="218"/>
      <c r="L682" s="223"/>
      <c r="M682" s="224"/>
      <c r="N682" s="225"/>
      <c r="O682" s="225"/>
      <c r="P682" s="225"/>
      <c r="Q682" s="225"/>
      <c r="R682" s="225"/>
      <c r="S682" s="225"/>
      <c r="T682" s="226"/>
      <c r="AT682" s="227" t="s">
        <v>180</v>
      </c>
      <c r="AU682" s="227" t="s">
        <v>82</v>
      </c>
      <c r="AV682" s="14" t="s">
        <v>82</v>
      </c>
      <c r="AW682" s="14" t="s">
        <v>34</v>
      </c>
      <c r="AX682" s="14" t="s">
        <v>73</v>
      </c>
      <c r="AY682" s="227" t="s">
        <v>171</v>
      </c>
    </row>
    <row r="683" spans="2:51" s="13" customFormat="1" ht="11.25">
      <c r="B683" s="206"/>
      <c r="C683" s="207"/>
      <c r="D683" s="208" t="s">
        <v>180</v>
      </c>
      <c r="E683" s="209" t="s">
        <v>21</v>
      </c>
      <c r="F683" s="210" t="s">
        <v>1301</v>
      </c>
      <c r="G683" s="207"/>
      <c r="H683" s="209" t="s">
        <v>21</v>
      </c>
      <c r="I683" s="211"/>
      <c r="J683" s="207"/>
      <c r="K683" s="207"/>
      <c r="L683" s="212"/>
      <c r="M683" s="213"/>
      <c r="N683" s="214"/>
      <c r="O683" s="214"/>
      <c r="P683" s="214"/>
      <c r="Q683" s="214"/>
      <c r="R683" s="214"/>
      <c r="S683" s="214"/>
      <c r="T683" s="215"/>
      <c r="AT683" s="216" t="s">
        <v>180</v>
      </c>
      <c r="AU683" s="216" t="s">
        <v>82</v>
      </c>
      <c r="AV683" s="13" t="s">
        <v>80</v>
      </c>
      <c r="AW683" s="13" t="s">
        <v>34</v>
      </c>
      <c r="AX683" s="13" t="s">
        <v>73</v>
      </c>
      <c r="AY683" s="216" t="s">
        <v>171</v>
      </c>
    </row>
    <row r="684" spans="2:51" s="13" customFormat="1" ht="11.25">
      <c r="B684" s="206"/>
      <c r="C684" s="207"/>
      <c r="D684" s="208" t="s">
        <v>180</v>
      </c>
      <c r="E684" s="209" t="s">
        <v>21</v>
      </c>
      <c r="F684" s="210" t="s">
        <v>1723</v>
      </c>
      <c r="G684" s="207"/>
      <c r="H684" s="209" t="s">
        <v>21</v>
      </c>
      <c r="I684" s="211"/>
      <c r="J684" s="207"/>
      <c r="K684" s="207"/>
      <c r="L684" s="212"/>
      <c r="M684" s="213"/>
      <c r="N684" s="214"/>
      <c r="O684" s="214"/>
      <c r="P684" s="214"/>
      <c r="Q684" s="214"/>
      <c r="R684" s="214"/>
      <c r="S684" s="214"/>
      <c r="T684" s="215"/>
      <c r="AT684" s="216" t="s">
        <v>180</v>
      </c>
      <c r="AU684" s="216" t="s">
        <v>82</v>
      </c>
      <c r="AV684" s="13" t="s">
        <v>80</v>
      </c>
      <c r="AW684" s="13" t="s">
        <v>34</v>
      </c>
      <c r="AX684" s="13" t="s">
        <v>73</v>
      </c>
      <c r="AY684" s="216" t="s">
        <v>171</v>
      </c>
    </row>
    <row r="685" spans="2:51" s="14" customFormat="1" ht="11.25">
      <c r="B685" s="217"/>
      <c r="C685" s="218"/>
      <c r="D685" s="208" t="s">
        <v>180</v>
      </c>
      <c r="E685" s="219" t="s">
        <v>21</v>
      </c>
      <c r="F685" s="220" t="s">
        <v>1724</v>
      </c>
      <c r="G685" s="218"/>
      <c r="H685" s="221">
        <v>0</v>
      </c>
      <c r="I685" s="222"/>
      <c r="J685" s="218"/>
      <c r="K685" s="218"/>
      <c r="L685" s="223"/>
      <c r="M685" s="224"/>
      <c r="N685" s="225"/>
      <c r="O685" s="225"/>
      <c r="P685" s="225"/>
      <c r="Q685" s="225"/>
      <c r="R685" s="225"/>
      <c r="S685" s="225"/>
      <c r="T685" s="226"/>
      <c r="AT685" s="227" t="s">
        <v>180</v>
      </c>
      <c r="AU685" s="227" t="s">
        <v>82</v>
      </c>
      <c r="AV685" s="14" t="s">
        <v>82</v>
      </c>
      <c r="AW685" s="14" t="s">
        <v>34</v>
      </c>
      <c r="AX685" s="14" t="s">
        <v>73</v>
      </c>
      <c r="AY685" s="227" t="s">
        <v>171</v>
      </c>
    </row>
    <row r="686" spans="2:51" s="15" customFormat="1" ht="11.25">
      <c r="B686" s="228"/>
      <c r="C686" s="229"/>
      <c r="D686" s="208" t="s">
        <v>180</v>
      </c>
      <c r="E686" s="230" t="s">
        <v>21</v>
      </c>
      <c r="F686" s="231" t="s">
        <v>182</v>
      </c>
      <c r="G686" s="229"/>
      <c r="H686" s="232">
        <v>104.65</v>
      </c>
      <c r="I686" s="233"/>
      <c r="J686" s="229"/>
      <c r="K686" s="229"/>
      <c r="L686" s="234"/>
      <c r="M686" s="235"/>
      <c r="N686" s="236"/>
      <c r="O686" s="236"/>
      <c r="P686" s="236"/>
      <c r="Q686" s="236"/>
      <c r="R686" s="236"/>
      <c r="S686" s="236"/>
      <c r="T686" s="237"/>
      <c r="AT686" s="238" t="s">
        <v>180</v>
      </c>
      <c r="AU686" s="238" t="s">
        <v>82</v>
      </c>
      <c r="AV686" s="15" t="s">
        <v>178</v>
      </c>
      <c r="AW686" s="15" t="s">
        <v>34</v>
      </c>
      <c r="AX686" s="15" t="s">
        <v>80</v>
      </c>
      <c r="AY686" s="238" t="s">
        <v>171</v>
      </c>
    </row>
    <row r="687" spans="1:65" s="2" customFormat="1" ht="21.75" customHeight="1">
      <c r="A687" s="35"/>
      <c r="B687" s="36"/>
      <c r="C687" s="247" t="s">
        <v>1136</v>
      </c>
      <c r="D687" s="247" t="s">
        <v>357</v>
      </c>
      <c r="E687" s="248" t="s">
        <v>1732</v>
      </c>
      <c r="F687" s="249" t="s">
        <v>1733</v>
      </c>
      <c r="G687" s="250" t="s">
        <v>187</v>
      </c>
      <c r="H687" s="251">
        <v>109.883</v>
      </c>
      <c r="I687" s="252"/>
      <c r="J687" s="253">
        <f>ROUND(I687*H687,2)</f>
        <v>0</v>
      </c>
      <c r="K687" s="249" t="s">
        <v>21</v>
      </c>
      <c r="L687" s="254"/>
      <c r="M687" s="255" t="s">
        <v>21</v>
      </c>
      <c r="N687" s="256" t="s">
        <v>44</v>
      </c>
      <c r="O687" s="65"/>
      <c r="P687" s="202">
        <f>O687*H687</f>
        <v>0</v>
      </c>
      <c r="Q687" s="202">
        <v>0.008</v>
      </c>
      <c r="R687" s="202">
        <f>Q687*H687</f>
        <v>0.879064</v>
      </c>
      <c r="S687" s="202">
        <v>0</v>
      </c>
      <c r="T687" s="203">
        <f>S687*H687</f>
        <v>0</v>
      </c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R687" s="204" t="s">
        <v>439</v>
      </c>
      <c r="AT687" s="204" t="s">
        <v>357</v>
      </c>
      <c r="AU687" s="204" t="s">
        <v>82</v>
      </c>
      <c r="AY687" s="18" t="s">
        <v>171</v>
      </c>
      <c r="BE687" s="205">
        <f>IF(N687="základní",J687,0)</f>
        <v>0</v>
      </c>
      <c r="BF687" s="205">
        <f>IF(N687="snížená",J687,0)</f>
        <v>0</v>
      </c>
      <c r="BG687" s="205">
        <f>IF(N687="zákl. přenesená",J687,0)</f>
        <v>0</v>
      </c>
      <c r="BH687" s="205">
        <f>IF(N687="sníž. přenesená",J687,0)</f>
        <v>0</v>
      </c>
      <c r="BI687" s="205">
        <f>IF(N687="nulová",J687,0)</f>
        <v>0</v>
      </c>
      <c r="BJ687" s="18" t="s">
        <v>80</v>
      </c>
      <c r="BK687" s="205">
        <f>ROUND(I687*H687,2)</f>
        <v>0</v>
      </c>
      <c r="BL687" s="18" t="s">
        <v>263</v>
      </c>
      <c r="BM687" s="204" t="s">
        <v>1734</v>
      </c>
    </row>
    <row r="688" spans="2:51" s="13" customFormat="1" ht="11.25">
      <c r="B688" s="206"/>
      <c r="C688" s="207"/>
      <c r="D688" s="208" t="s">
        <v>180</v>
      </c>
      <c r="E688" s="209" t="s">
        <v>21</v>
      </c>
      <c r="F688" s="210" t="s">
        <v>1691</v>
      </c>
      <c r="G688" s="207"/>
      <c r="H688" s="209" t="s">
        <v>21</v>
      </c>
      <c r="I688" s="211"/>
      <c r="J688" s="207"/>
      <c r="K688" s="207"/>
      <c r="L688" s="212"/>
      <c r="M688" s="213"/>
      <c r="N688" s="214"/>
      <c r="O688" s="214"/>
      <c r="P688" s="214"/>
      <c r="Q688" s="214"/>
      <c r="R688" s="214"/>
      <c r="S688" s="214"/>
      <c r="T688" s="215"/>
      <c r="AT688" s="216" t="s">
        <v>180</v>
      </c>
      <c r="AU688" s="216" t="s">
        <v>82</v>
      </c>
      <c r="AV688" s="13" t="s">
        <v>80</v>
      </c>
      <c r="AW688" s="13" t="s">
        <v>34</v>
      </c>
      <c r="AX688" s="13" t="s">
        <v>73</v>
      </c>
      <c r="AY688" s="216" t="s">
        <v>171</v>
      </c>
    </row>
    <row r="689" spans="2:51" s="14" customFormat="1" ht="11.25">
      <c r="B689" s="217"/>
      <c r="C689" s="218"/>
      <c r="D689" s="208" t="s">
        <v>180</v>
      </c>
      <c r="E689" s="219" t="s">
        <v>21</v>
      </c>
      <c r="F689" s="220" t="s">
        <v>1735</v>
      </c>
      <c r="G689" s="218"/>
      <c r="H689" s="221">
        <v>109.883</v>
      </c>
      <c r="I689" s="222"/>
      <c r="J689" s="218"/>
      <c r="K689" s="218"/>
      <c r="L689" s="223"/>
      <c r="M689" s="224"/>
      <c r="N689" s="225"/>
      <c r="O689" s="225"/>
      <c r="P689" s="225"/>
      <c r="Q689" s="225"/>
      <c r="R689" s="225"/>
      <c r="S689" s="225"/>
      <c r="T689" s="226"/>
      <c r="AT689" s="227" t="s">
        <v>180</v>
      </c>
      <c r="AU689" s="227" t="s">
        <v>82</v>
      </c>
      <c r="AV689" s="14" t="s">
        <v>82</v>
      </c>
      <c r="AW689" s="14" t="s">
        <v>34</v>
      </c>
      <c r="AX689" s="14" t="s">
        <v>73</v>
      </c>
      <c r="AY689" s="227" t="s">
        <v>171</v>
      </c>
    </row>
    <row r="690" spans="2:51" s="13" customFormat="1" ht="11.25">
      <c r="B690" s="206"/>
      <c r="C690" s="207"/>
      <c r="D690" s="208" t="s">
        <v>180</v>
      </c>
      <c r="E690" s="209" t="s">
        <v>21</v>
      </c>
      <c r="F690" s="210" t="s">
        <v>1301</v>
      </c>
      <c r="G690" s="207"/>
      <c r="H690" s="209" t="s">
        <v>21</v>
      </c>
      <c r="I690" s="211"/>
      <c r="J690" s="207"/>
      <c r="K690" s="207"/>
      <c r="L690" s="212"/>
      <c r="M690" s="213"/>
      <c r="N690" s="214"/>
      <c r="O690" s="214"/>
      <c r="P690" s="214"/>
      <c r="Q690" s="214"/>
      <c r="R690" s="214"/>
      <c r="S690" s="214"/>
      <c r="T690" s="215"/>
      <c r="AT690" s="216" t="s">
        <v>180</v>
      </c>
      <c r="AU690" s="216" t="s">
        <v>82</v>
      </c>
      <c r="AV690" s="13" t="s">
        <v>80</v>
      </c>
      <c r="AW690" s="13" t="s">
        <v>34</v>
      </c>
      <c r="AX690" s="13" t="s">
        <v>73</v>
      </c>
      <c r="AY690" s="216" t="s">
        <v>171</v>
      </c>
    </row>
    <row r="691" spans="2:51" s="13" customFormat="1" ht="11.25">
      <c r="B691" s="206"/>
      <c r="C691" s="207"/>
      <c r="D691" s="208" t="s">
        <v>180</v>
      </c>
      <c r="E691" s="209" t="s">
        <v>21</v>
      </c>
      <c r="F691" s="210" t="s">
        <v>1723</v>
      </c>
      <c r="G691" s="207"/>
      <c r="H691" s="209" t="s">
        <v>21</v>
      </c>
      <c r="I691" s="211"/>
      <c r="J691" s="207"/>
      <c r="K691" s="207"/>
      <c r="L691" s="212"/>
      <c r="M691" s="213"/>
      <c r="N691" s="214"/>
      <c r="O691" s="214"/>
      <c r="P691" s="214"/>
      <c r="Q691" s="214"/>
      <c r="R691" s="214"/>
      <c r="S691" s="214"/>
      <c r="T691" s="215"/>
      <c r="AT691" s="216" t="s">
        <v>180</v>
      </c>
      <c r="AU691" s="216" t="s">
        <v>82</v>
      </c>
      <c r="AV691" s="13" t="s">
        <v>80</v>
      </c>
      <c r="AW691" s="13" t="s">
        <v>34</v>
      </c>
      <c r="AX691" s="13" t="s">
        <v>73</v>
      </c>
      <c r="AY691" s="216" t="s">
        <v>171</v>
      </c>
    </row>
    <row r="692" spans="2:51" s="14" customFormat="1" ht="11.25">
      <c r="B692" s="217"/>
      <c r="C692" s="218"/>
      <c r="D692" s="208" t="s">
        <v>180</v>
      </c>
      <c r="E692" s="219" t="s">
        <v>21</v>
      </c>
      <c r="F692" s="220" t="s">
        <v>1736</v>
      </c>
      <c r="G692" s="218"/>
      <c r="H692" s="221">
        <v>0</v>
      </c>
      <c r="I692" s="222"/>
      <c r="J692" s="218"/>
      <c r="K692" s="218"/>
      <c r="L692" s="223"/>
      <c r="M692" s="224"/>
      <c r="N692" s="225"/>
      <c r="O692" s="225"/>
      <c r="P692" s="225"/>
      <c r="Q692" s="225"/>
      <c r="R692" s="225"/>
      <c r="S692" s="225"/>
      <c r="T692" s="226"/>
      <c r="AT692" s="227" t="s">
        <v>180</v>
      </c>
      <c r="AU692" s="227" t="s">
        <v>82</v>
      </c>
      <c r="AV692" s="14" t="s">
        <v>82</v>
      </c>
      <c r="AW692" s="14" t="s">
        <v>34</v>
      </c>
      <c r="AX692" s="14" t="s">
        <v>73</v>
      </c>
      <c r="AY692" s="227" t="s">
        <v>171</v>
      </c>
    </row>
    <row r="693" spans="2:51" s="15" customFormat="1" ht="11.25">
      <c r="B693" s="228"/>
      <c r="C693" s="229"/>
      <c r="D693" s="208" t="s">
        <v>180</v>
      </c>
      <c r="E693" s="230" t="s">
        <v>21</v>
      </c>
      <c r="F693" s="231" t="s">
        <v>182</v>
      </c>
      <c r="G693" s="229"/>
      <c r="H693" s="232">
        <v>109.883</v>
      </c>
      <c r="I693" s="233"/>
      <c r="J693" s="229"/>
      <c r="K693" s="229"/>
      <c r="L693" s="234"/>
      <c r="M693" s="235"/>
      <c r="N693" s="236"/>
      <c r="O693" s="236"/>
      <c r="P693" s="236"/>
      <c r="Q693" s="236"/>
      <c r="R693" s="236"/>
      <c r="S693" s="236"/>
      <c r="T693" s="237"/>
      <c r="AT693" s="238" t="s">
        <v>180</v>
      </c>
      <c r="AU693" s="238" t="s">
        <v>82</v>
      </c>
      <c r="AV693" s="15" t="s">
        <v>178</v>
      </c>
      <c r="AW693" s="15" t="s">
        <v>34</v>
      </c>
      <c r="AX693" s="15" t="s">
        <v>80</v>
      </c>
      <c r="AY693" s="238" t="s">
        <v>171</v>
      </c>
    </row>
    <row r="694" spans="1:65" s="2" customFormat="1" ht="16.5" customHeight="1">
      <c r="A694" s="35"/>
      <c r="B694" s="36"/>
      <c r="C694" s="193" t="s">
        <v>1140</v>
      </c>
      <c r="D694" s="193" t="s">
        <v>173</v>
      </c>
      <c r="E694" s="194" t="s">
        <v>1737</v>
      </c>
      <c r="F694" s="195" t="s">
        <v>1738</v>
      </c>
      <c r="G694" s="196" t="s">
        <v>308</v>
      </c>
      <c r="H694" s="197">
        <v>1</v>
      </c>
      <c r="I694" s="198"/>
      <c r="J694" s="199">
        <f>ROUND(I694*H694,2)</f>
        <v>0</v>
      </c>
      <c r="K694" s="195" t="s">
        <v>21</v>
      </c>
      <c r="L694" s="40"/>
      <c r="M694" s="200" t="s">
        <v>21</v>
      </c>
      <c r="N694" s="201" t="s">
        <v>44</v>
      </c>
      <c r="O694" s="65"/>
      <c r="P694" s="202">
        <f>O694*H694</f>
        <v>0</v>
      </c>
      <c r="Q694" s="202">
        <v>2E-05</v>
      </c>
      <c r="R694" s="202">
        <f>Q694*H694</f>
        <v>2E-05</v>
      </c>
      <c r="S694" s="202">
        <v>0</v>
      </c>
      <c r="T694" s="203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204" t="s">
        <v>263</v>
      </c>
      <c r="AT694" s="204" t="s">
        <v>173</v>
      </c>
      <c r="AU694" s="204" t="s">
        <v>82</v>
      </c>
      <c r="AY694" s="18" t="s">
        <v>171</v>
      </c>
      <c r="BE694" s="205">
        <f>IF(N694="základní",J694,0)</f>
        <v>0</v>
      </c>
      <c r="BF694" s="205">
        <f>IF(N694="snížená",J694,0)</f>
        <v>0</v>
      </c>
      <c r="BG694" s="205">
        <f>IF(N694="zákl. přenesená",J694,0)</f>
        <v>0</v>
      </c>
      <c r="BH694" s="205">
        <f>IF(N694="sníž. přenesená",J694,0)</f>
        <v>0</v>
      </c>
      <c r="BI694" s="205">
        <f>IF(N694="nulová",J694,0)</f>
        <v>0</v>
      </c>
      <c r="BJ694" s="18" t="s">
        <v>80</v>
      </c>
      <c r="BK694" s="205">
        <f>ROUND(I694*H694,2)</f>
        <v>0</v>
      </c>
      <c r="BL694" s="18" t="s">
        <v>263</v>
      </c>
      <c r="BM694" s="204" t="s">
        <v>1739</v>
      </c>
    </row>
    <row r="695" spans="2:51" s="14" customFormat="1" ht="11.25">
      <c r="B695" s="217"/>
      <c r="C695" s="218"/>
      <c r="D695" s="208" t="s">
        <v>180</v>
      </c>
      <c r="E695" s="219" t="s">
        <v>21</v>
      </c>
      <c r="F695" s="220" t="s">
        <v>80</v>
      </c>
      <c r="G695" s="218"/>
      <c r="H695" s="221">
        <v>1</v>
      </c>
      <c r="I695" s="222"/>
      <c r="J695" s="218"/>
      <c r="K695" s="218"/>
      <c r="L695" s="223"/>
      <c r="M695" s="224"/>
      <c r="N695" s="225"/>
      <c r="O695" s="225"/>
      <c r="P695" s="225"/>
      <c r="Q695" s="225"/>
      <c r="R695" s="225"/>
      <c r="S695" s="225"/>
      <c r="T695" s="226"/>
      <c r="AT695" s="227" t="s">
        <v>180</v>
      </c>
      <c r="AU695" s="227" t="s">
        <v>82</v>
      </c>
      <c r="AV695" s="14" t="s">
        <v>82</v>
      </c>
      <c r="AW695" s="14" t="s">
        <v>34</v>
      </c>
      <c r="AX695" s="14" t="s">
        <v>73</v>
      </c>
      <c r="AY695" s="227" t="s">
        <v>171</v>
      </c>
    </row>
    <row r="696" spans="2:51" s="15" customFormat="1" ht="11.25">
      <c r="B696" s="228"/>
      <c r="C696" s="229"/>
      <c r="D696" s="208" t="s">
        <v>180</v>
      </c>
      <c r="E696" s="230" t="s">
        <v>21</v>
      </c>
      <c r="F696" s="231" t="s">
        <v>182</v>
      </c>
      <c r="G696" s="229"/>
      <c r="H696" s="232">
        <v>1</v>
      </c>
      <c r="I696" s="233"/>
      <c r="J696" s="229"/>
      <c r="K696" s="229"/>
      <c r="L696" s="234"/>
      <c r="M696" s="235"/>
      <c r="N696" s="236"/>
      <c r="O696" s="236"/>
      <c r="P696" s="236"/>
      <c r="Q696" s="236"/>
      <c r="R696" s="236"/>
      <c r="S696" s="236"/>
      <c r="T696" s="237"/>
      <c r="AT696" s="238" t="s">
        <v>180</v>
      </c>
      <c r="AU696" s="238" t="s">
        <v>82</v>
      </c>
      <c r="AV696" s="15" t="s">
        <v>178</v>
      </c>
      <c r="AW696" s="15" t="s">
        <v>34</v>
      </c>
      <c r="AX696" s="15" t="s">
        <v>80</v>
      </c>
      <c r="AY696" s="238" t="s">
        <v>171</v>
      </c>
    </row>
    <row r="697" spans="1:65" s="2" customFormat="1" ht="16.5" customHeight="1">
      <c r="A697" s="35"/>
      <c r="B697" s="36"/>
      <c r="C697" s="193" t="s">
        <v>1144</v>
      </c>
      <c r="D697" s="193" t="s">
        <v>173</v>
      </c>
      <c r="E697" s="194" t="s">
        <v>1740</v>
      </c>
      <c r="F697" s="195" t="s">
        <v>1741</v>
      </c>
      <c r="G697" s="196" t="s">
        <v>187</v>
      </c>
      <c r="H697" s="197">
        <v>2.73</v>
      </c>
      <c r="I697" s="198"/>
      <c r="J697" s="199">
        <f>ROUND(I697*H697,2)</f>
        <v>0</v>
      </c>
      <c r="K697" s="195" t="s">
        <v>177</v>
      </c>
      <c r="L697" s="40"/>
      <c r="M697" s="200" t="s">
        <v>21</v>
      </c>
      <c r="N697" s="201" t="s">
        <v>44</v>
      </c>
      <c r="O697" s="65"/>
      <c r="P697" s="202">
        <f>O697*H697</f>
        <v>0</v>
      </c>
      <c r="Q697" s="202">
        <v>0</v>
      </c>
      <c r="R697" s="202">
        <f>Q697*H697</f>
        <v>0</v>
      </c>
      <c r="S697" s="202">
        <v>0.0275</v>
      </c>
      <c r="T697" s="203">
        <f>S697*H697</f>
        <v>0.075075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204" t="s">
        <v>263</v>
      </c>
      <c r="AT697" s="204" t="s">
        <v>173</v>
      </c>
      <c r="AU697" s="204" t="s">
        <v>82</v>
      </c>
      <c r="AY697" s="18" t="s">
        <v>171</v>
      </c>
      <c r="BE697" s="205">
        <f>IF(N697="základní",J697,0)</f>
        <v>0</v>
      </c>
      <c r="BF697" s="205">
        <f>IF(N697="snížená",J697,0)</f>
        <v>0</v>
      </c>
      <c r="BG697" s="205">
        <f>IF(N697="zákl. přenesená",J697,0)</f>
        <v>0</v>
      </c>
      <c r="BH697" s="205">
        <f>IF(N697="sníž. přenesená",J697,0)</f>
        <v>0</v>
      </c>
      <c r="BI697" s="205">
        <f>IF(N697="nulová",J697,0)</f>
        <v>0</v>
      </c>
      <c r="BJ697" s="18" t="s">
        <v>80</v>
      </c>
      <c r="BK697" s="205">
        <f>ROUND(I697*H697,2)</f>
        <v>0</v>
      </c>
      <c r="BL697" s="18" t="s">
        <v>263</v>
      </c>
      <c r="BM697" s="204" t="s">
        <v>1742</v>
      </c>
    </row>
    <row r="698" spans="2:51" s="13" customFormat="1" ht="11.25">
      <c r="B698" s="206"/>
      <c r="C698" s="207"/>
      <c r="D698" s="208" t="s">
        <v>180</v>
      </c>
      <c r="E698" s="209" t="s">
        <v>21</v>
      </c>
      <c r="F698" s="210" t="s">
        <v>1249</v>
      </c>
      <c r="G698" s="207"/>
      <c r="H698" s="209" t="s">
        <v>21</v>
      </c>
      <c r="I698" s="211"/>
      <c r="J698" s="207"/>
      <c r="K698" s="207"/>
      <c r="L698" s="212"/>
      <c r="M698" s="213"/>
      <c r="N698" s="214"/>
      <c r="O698" s="214"/>
      <c r="P698" s="214"/>
      <c r="Q698" s="214"/>
      <c r="R698" s="214"/>
      <c r="S698" s="214"/>
      <c r="T698" s="215"/>
      <c r="AT698" s="216" t="s">
        <v>180</v>
      </c>
      <c r="AU698" s="216" t="s">
        <v>82</v>
      </c>
      <c r="AV698" s="13" t="s">
        <v>80</v>
      </c>
      <c r="AW698" s="13" t="s">
        <v>34</v>
      </c>
      <c r="AX698" s="13" t="s">
        <v>73</v>
      </c>
      <c r="AY698" s="216" t="s">
        <v>171</v>
      </c>
    </row>
    <row r="699" spans="2:51" s="14" customFormat="1" ht="11.25">
      <c r="B699" s="217"/>
      <c r="C699" s="218"/>
      <c r="D699" s="208" t="s">
        <v>180</v>
      </c>
      <c r="E699" s="219" t="s">
        <v>21</v>
      </c>
      <c r="F699" s="220" t="s">
        <v>1743</v>
      </c>
      <c r="G699" s="218"/>
      <c r="H699" s="221">
        <v>2.73</v>
      </c>
      <c r="I699" s="222"/>
      <c r="J699" s="218"/>
      <c r="K699" s="218"/>
      <c r="L699" s="223"/>
      <c r="M699" s="224"/>
      <c r="N699" s="225"/>
      <c r="O699" s="225"/>
      <c r="P699" s="225"/>
      <c r="Q699" s="225"/>
      <c r="R699" s="225"/>
      <c r="S699" s="225"/>
      <c r="T699" s="226"/>
      <c r="AT699" s="227" t="s">
        <v>180</v>
      </c>
      <c r="AU699" s="227" t="s">
        <v>82</v>
      </c>
      <c r="AV699" s="14" t="s">
        <v>82</v>
      </c>
      <c r="AW699" s="14" t="s">
        <v>34</v>
      </c>
      <c r="AX699" s="14" t="s">
        <v>73</v>
      </c>
      <c r="AY699" s="227" t="s">
        <v>171</v>
      </c>
    </row>
    <row r="700" spans="2:51" s="15" customFormat="1" ht="11.25">
      <c r="B700" s="228"/>
      <c r="C700" s="229"/>
      <c r="D700" s="208" t="s">
        <v>180</v>
      </c>
      <c r="E700" s="230" t="s">
        <v>21</v>
      </c>
      <c r="F700" s="231" t="s">
        <v>182</v>
      </c>
      <c r="G700" s="229"/>
      <c r="H700" s="232">
        <v>2.73</v>
      </c>
      <c r="I700" s="233"/>
      <c r="J700" s="229"/>
      <c r="K700" s="229"/>
      <c r="L700" s="234"/>
      <c r="M700" s="235"/>
      <c r="N700" s="236"/>
      <c r="O700" s="236"/>
      <c r="P700" s="236"/>
      <c r="Q700" s="236"/>
      <c r="R700" s="236"/>
      <c r="S700" s="236"/>
      <c r="T700" s="237"/>
      <c r="AT700" s="238" t="s">
        <v>180</v>
      </c>
      <c r="AU700" s="238" t="s">
        <v>82</v>
      </c>
      <c r="AV700" s="15" t="s">
        <v>178</v>
      </c>
      <c r="AW700" s="15" t="s">
        <v>34</v>
      </c>
      <c r="AX700" s="15" t="s">
        <v>80</v>
      </c>
      <c r="AY700" s="238" t="s">
        <v>171</v>
      </c>
    </row>
    <row r="701" spans="1:65" s="2" customFormat="1" ht="16.5" customHeight="1">
      <c r="A701" s="35"/>
      <c r="B701" s="36"/>
      <c r="C701" s="193" t="s">
        <v>1147</v>
      </c>
      <c r="D701" s="193" t="s">
        <v>173</v>
      </c>
      <c r="E701" s="194" t="s">
        <v>1744</v>
      </c>
      <c r="F701" s="195" t="s">
        <v>1745</v>
      </c>
      <c r="G701" s="196" t="s">
        <v>176</v>
      </c>
      <c r="H701" s="197">
        <v>1</v>
      </c>
      <c r="I701" s="198"/>
      <c r="J701" s="199">
        <f>ROUND(I701*H701,2)</f>
        <v>0</v>
      </c>
      <c r="K701" s="195" t="s">
        <v>177</v>
      </c>
      <c r="L701" s="40"/>
      <c r="M701" s="200" t="s">
        <v>21</v>
      </c>
      <c r="N701" s="201" t="s">
        <v>44</v>
      </c>
      <c r="O701" s="65"/>
      <c r="P701" s="202">
        <f>O701*H701</f>
        <v>0</v>
      </c>
      <c r="Q701" s="202">
        <v>0</v>
      </c>
      <c r="R701" s="202">
        <f>Q701*H701</f>
        <v>0</v>
      </c>
      <c r="S701" s="202">
        <v>0.0421</v>
      </c>
      <c r="T701" s="203">
        <f>S701*H701</f>
        <v>0.0421</v>
      </c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R701" s="204" t="s">
        <v>263</v>
      </c>
      <c r="AT701" s="204" t="s">
        <v>173</v>
      </c>
      <c r="AU701" s="204" t="s">
        <v>82</v>
      </c>
      <c r="AY701" s="18" t="s">
        <v>171</v>
      </c>
      <c r="BE701" s="205">
        <f>IF(N701="základní",J701,0)</f>
        <v>0</v>
      </c>
      <c r="BF701" s="205">
        <f>IF(N701="snížená",J701,0)</f>
        <v>0</v>
      </c>
      <c r="BG701" s="205">
        <f>IF(N701="zákl. přenesená",J701,0)</f>
        <v>0</v>
      </c>
      <c r="BH701" s="205">
        <f>IF(N701="sníž. přenesená",J701,0)</f>
        <v>0</v>
      </c>
      <c r="BI701" s="205">
        <f>IF(N701="nulová",J701,0)</f>
        <v>0</v>
      </c>
      <c r="BJ701" s="18" t="s">
        <v>80</v>
      </c>
      <c r="BK701" s="205">
        <f>ROUND(I701*H701,2)</f>
        <v>0</v>
      </c>
      <c r="BL701" s="18" t="s">
        <v>263</v>
      </c>
      <c r="BM701" s="204" t="s">
        <v>1746</v>
      </c>
    </row>
    <row r="702" spans="2:51" s="13" customFormat="1" ht="11.25">
      <c r="B702" s="206"/>
      <c r="C702" s="207"/>
      <c r="D702" s="208" t="s">
        <v>180</v>
      </c>
      <c r="E702" s="209" t="s">
        <v>21</v>
      </c>
      <c r="F702" s="210" t="s">
        <v>1249</v>
      </c>
      <c r="G702" s="207"/>
      <c r="H702" s="209" t="s">
        <v>21</v>
      </c>
      <c r="I702" s="211"/>
      <c r="J702" s="207"/>
      <c r="K702" s="207"/>
      <c r="L702" s="212"/>
      <c r="M702" s="213"/>
      <c r="N702" s="214"/>
      <c r="O702" s="214"/>
      <c r="P702" s="214"/>
      <c r="Q702" s="214"/>
      <c r="R702" s="214"/>
      <c r="S702" s="214"/>
      <c r="T702" s="215"/>
      <c r="AT702" s="216" t="s">
        <v>180</v>
      </c>
      <c r="AU702" s="216" t="s">
        <v>82</v>
      </c>
      <c r="AV702" s="13" t="s">
        <v>80</v>
      </c>
      <c r="AW702" s="13" t="s">
        <v>34</v>
      </c>
      <c r="AX702" s="13" t="s">
        <v>73</v>
      </c>
      <c r="AY702" s="216" t="s">
        <v>171</v>
      </c>
    </row>
    <row r="703" spans="2:51" s="14" customFormat="1" ht="11.25">
      <c r="B703" s="217"/>
      <c r="C703" s="218"/>
      <c r="D703" s="208" t="s">
        <v>180</v>
      </c>
      <c r="E703" s="219" t="s">
        <v>21</v>
      </c>
      <c r="F703" s="220" t="s">
        <v>1220</v>
      </c>
      <c r="G703" s="218"/>
      <c r="H703" s="221">
        <v>1</v>
      </c>
      <c r="I703" s="222"/>
      <c r="J703" s="218"/>
      <c r="K703" s="218"/>
      <c r="L703" s="223"/>
      <c r="M703" s="224"/>
      <c r="N703" s="225"/>
      <c r="O703" s="225"/>
      <c r="P703" s="225"/>
      <c r="Q703" s="225"/>
      <c r="R703" s="225"/>
      <c r="S703" s="225"/>
      <c r="T703" s="226"/>
      <c r="AT703" s="227" t="s">
        <v>180</v>
      </c>
      <c r="AU703" s="227" t="s">
        <v>82</v>
      </c>
      <c r="AV703" s="14" t="s">
        <v>82</v>
      </c>
      <c r="AW703" s="14" t="s">
        <v>34</v>
      </c>
      <c r="AX703" s="14" t="s">
        <v>73</v>
      </c>
      <c r="AY703" s="227" t="s">
        <v>171</v>
      </c>
    </row>
    <row r="704" spans="2:51" s="15" customFormat="1" ht="11.25">
      <c r="B704" s="228"/>
      <c r="C704" s="229"/>
      <c r="D704" s="208" t="s">
        <v>180</v>
      </c>
      <c r="E704" s="230" t="s">
        <v>21</v>
      </c>
      <c r="F704" s="231" t="s">
        <v>182</v>
      </c>
      <c r="G704" s="229"/>
      <c r="H704" s="232">
        <v>1</v>
      </c>
      <c r="I704" s="233"/>
      <c r="J704" s="229"/>
      <c r="K704" s="229"/>
      <c r="L704" s="234"/>
      <c r="M704" s="235"/>
      <c r="N704" s="236"/>
      <c r="O704" s="236"/>
      <c r="P704" s="236"/>
      <c r="Q704" s="236"/>
      <c r="R704" s="236"/>
      <c r="S704" s="236"/>
      <c r="T704" s="237"/>
      <c r="AT704" s="238" t="s">
        <v>180</v>
      </c>
      <c r="AU704" s="238" t="s">
        <v>82</v>
      </c>
      <c r="AV704" s="15" t="s">
        <v>178</v>
      </c>
      <c r="AW704" s="15" t="s">
        <v>34</v>
      </c>
      <c r="AX704" s="15" t="s">
        <v>80</v>
      </c>
      <c r="AY704" s="238" t="s">
        <v>171</v>
      </c>
    </row>
    <row r="705" spans="1:65" s="2" customFormat="1" ht="33" customHeight="1">
      <c r="A705" s="35"/>
      <c r="B705" s="36"/>
      <c r="C705" s="193" t="s">
        <v>1150</v>
      </c>
      <c r="D705" s="193" t="s">
        <v>173</v>
      </c>
      <c r="E705" s="194" t="s">
        <v>1747</v>
      </c>
      <c r="F705" s="195" t="s">
        <v>1748</v>
      </c>
      <c r="G705" s="196" t="s">
        <v>235</v>
      </c>
      <c r="H705" s="197">
        <v>4.026</v>
      </c>
      <c r="I705" s="198"/>
      <c r="J705" s="199">
        <f>ROUND(I705*H705,2)</f>
        <v>0</v>
      </c>
      <c r="K705" s="195" t="s">
        <v>177</v>
      </c>
      <c r="L705" s="40"/>
      <c r="M705" s="200" t="s">
        <v>21</v>
      </c>
      <c r="N705" s="201" t="s">
        <v>44</v>
      </c>
      <c r="O705" s="65"/>
      <c r="P705" s="202">
        <f>O705*H705</f>
        <v>0</v>
      </c>
      <c r="Q705" s="202">
        <v>0</v>
      </c>
      <c r="R705" s="202">
        <f>Q705*H705</f>
        <v>0</v>
      </c>
      <c r="S705" s="202">
        <v>0</v>
      </c>
      <c r="T705" s="203">
        <f>S705*H705</f>
        <v>0</v>
      </c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R705" s="204" t="s">
        <v>263</v>
      </c>
      <c r="AT705" s="204" t="s">
        <v>173</v>
      </c>
      <c r="AU705" s="204" t="s">
        <v>82</v>
      </c>
      <c r="AY705" s="18" t="s">
        <v>171</v>
      </c>
      <c r="BE705" s="205">
        <f>IF(N705="základní",J705,0)</f>
        <v>0</v>
      </c>
      <c r="BF705" s="205">
        <f>IF(N705="snížená",J705,0)</f>
        <v>0</v>
      </c>
      <c r="BG705" s="205">
        <f>IF(N705="zákl. přenesená",J705,0)</f>
        <v>0</v>
      </c>
      <c r="BH705" s="205">
        <f>IF(N705="sníž. přenesená",J705,0)</f>
        <v>0</v>
      </c>
      <c r="BI705" s="205">
        <f>IF(N705="nulová",J705,0)</f>
        <v>0</v>
      </c>
      <c r="BJ705" s="18" t="s">
        <v>80</v>
      </c>
      <c r="BK705" s="205">
        <f>ROUND(I705*H705,2)</f>
        <v>0</v>
      </c>
      <c r="BL705" s="18" t="s">
        <v>263</v>
      </c>
      <c r="BM705" s="204" t="s">
        <v>1749</v>
      </c>
    </row>
    <row r="706" spans="2:63" s="12" customFormat="1" ht="22.9" customHeight="1">
      <c r="B706" s="177"/>
      <c r="C706" s="178"/>
      <c r="D706" s="179" t="s">
        <v>72</v>
      </c>
      <c r="E706" s="191" t="s">
        <v>1750</v>
      </c>
      <c r="F706" s="191" t="s">
        <v>1751</v>
      </c>
      <c r="G706" s="178"/>
      <c r="H706" s="178"/>
      <c r="I706" s="181"/>
      <c r="J706" s="192">
        <f>BK706</f>
        <v>0</v>
      </c>
      <c r="K706" s="178"/>
      <c r="L706" s="183"/>
      <c r="M706" s="184"/>
      <c r="N706" s="185"/>
      <c r="O706" s="185"/>
      <c r="P706" s="186">
        <f>SUM(P707:P731)</f>
        <v>0</v>
      </c>
      <c r="Q706" s="185"/>
      <c r="R706" s="186">
        <f>SUM(R707:R731)</f>
        <v>0</v>
      </c>
      <c r="S706" s="185"/>
      <c r="T706" s="187">
        <f>SUM(T707:T731)</f>
        <v>1.10649905</v>
      </c>
      <c r="AR706" s="188" t="s">
        <v>82</v>
      </c>
      <c r="AT706" s="189" t="s">
        <v>72</v>
      </c>
      <c r="AU706" s="189" t="s">
        <v>80</v>
      </c>
      <c r="AY706" s="188" t="s">
        <v>171</v>
      </c>
      <c r="BK706" s="190">
        <f>SUM(BK707:BK731)</f>
        <v>0</v>
      </c>
    </row>
    <row r="707" spans="1:65" s="2" customFormat="1" ht="33" customHeight="1">
      <c r="A707" s="35"/>
      <c r="B707" s="36"/>
      <c r="C707" s="193" t="s">
        <v>1154</v>
      </c>
      <c r="D707" s="193" t="s">
        <v>173</v>
      </c>
      <c r="E707" s="194" t="s">
        <v>1752</v>
      </c>
      <c r="F707" s="195" t="s">
        <v>1753</v>
      </c>
      <c r="G707" s="196" t="s">
        <v>272</v>
      </c>
      <c r="H707" s="197">
        <v>1</v>
      </c>
      <c r="I707" s="198"/>
      <c r="J707" s="199">
        <f>ROUND(I707*H707,2)</f>
        <v>0</v>
      </c>
      <c r="K707" s="195" t="s">
        <v>21</v>
      </c>
      <c r="L707" s="40"/>
      <c r="M707" s="200" t="s">
        <v>21</v>
      </c>
      <c r="N707" s="201" t="s">
        <v>44</v>
      </c>
      <c r="O707" s="65"/>
      <c r="P707" s="202">
        <f>O707*H707</f>
        <v>0</v>
      </c>
      <c r="Q707" s="202">
        <v>0</v>
      </c>
      <c r="R707" s="202">
        <f>Q707*H707</f>
        <v>0</v>
      </c>
      <c r="S707" s="202">
        <v>0</v>
      </c>
      <c r="T707" s="203">
        <f>S707*H707</f>
        <v>0</v>
      </c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R707" s="204" t="s">
        <v>263</v>
      </c>
      <c r="AT707" s="204" t="s">
        <v>173</v>
      </c>
      <c r="AU707" s="204" t="s">
        <v>82</v>
      </c>
      <c r="AY707" s="18" t="s">
        <v>171</v>
      </c>
      <c r="BE707" s="205">
        <f>IF(N707="základní",J707,0)</f>
        <v>0</v>
      </c>
      <c r="BF707" s="205">
        <f>IF(N707="snížená",J707,0)</f>
        <v>0</v>
      </c>
      <c r="BG707" s="205">
        <f>IF(N707="zákl. přenesená",J707,0)</f>
        <v>0</v>
      </c>
      <c r="BH707" s="205">
        <f>IF(N707="sníž. přenesená",J707,0)</f>
        <v>0</v>
      </c>
      <c r="BI707" s="205">
        <f>IF(N707="nulová",J707,0)</f>
        <v>0</v>
      </c>
      <c r="BJ707" s="18" t="s">
        <v>80</v>
      </c>
      <c r="BK707" s="205">
        <f>ROUND(I707*H707,2)</f>
        <v>0</v>
      </c>
      <c r="BL707" s="18" t="s">
        <v>263</v>
      </c>
      <c r="BM707" s="204" t="s">
        <v>1754</v>
      </c>
    </row>
    <row r="708" spans="1:65" s="2" customFormat="1" ht="33" customHeight="1">
      <c r="A708" s="35"/>
      <c r="B708" s="36"/>
      <c r="C708" s="193" t="s">
        <v>1158</v>
      </c>
      <c r="D708" s="193" t="s">
        <v>173</v>
      </c>
      <c r="E708" s="194" t="s">
        <v>1755</v>
      </c>
      <c r="F708" s="195" t="s">
        <v>1756</v>
      </c>
      <c r="G708" s="196" t="s">
        <v>272</v>
      </c>
      <c r="H708" s="197">
        <v>1</v>
      </c>
      <c r="I708" s="198"/>
      <c r="J708" s="199">
        <f>ROUND(I708*H708,2)</f>
        <v>0</v>
      </c>
      <c r="K708" s="195" t="s">
        <v>21</v>
      </c>
      <c r="L708" s="40"/>
      <c r="M708" s="200" t="s">
        <v>21</v>
      </c>
      <c r="N708" s="201" t="s">
        <v>44</v>
      </c>
      <c r="O708" s="65"/>
      <c r="P708" s="202">
        <f>O708*H708</f>
        <v>0</v>
      </c>
      <c r="Q708" s="202">
        <v>0</v>
      </c>
      <c r="R708" s="202">
        <f>Q708*H708</f>
        <v>0</v>
      </c>
      <c r="S708" s="202">
        <v>0</v>
      </c>
      <c r="T708" s="203">
        <f>S708*H708</f>
        <v>0</v>
      </c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R708" s="204" t="s">
        <v>263</v>
      </c>
      <c r="AT708" s="204" t="s">
        <v>173</v>
      </c>
      <c r="AU708" s="204" t="s">
        <v>82</v>
      </c>
      <c r="AY708" s="18" t="s">
        <v>171</v>
      </c>
      <c r="BE708" s="205">
        <f>IF(N708="základní",J708,0)</f>
        <v>0</v>
      </c>
      <c r="BF708" s="205">
        <f>IF(N708="snížená",J708,0)</f>
        <v>0</v>
      </c>
      <c r="BG708" s="205">
        <f>IF(N708="zákl. přenesená",J708,0)</f>
        <v>0</v>
      </c>
      <c r="BH708" s="205">
        <f>IF(N708="sníž. přenesená",J708,0)</f>
        <v>0</v>
      </c>
      <c r="BI708" s="205">
        <f>IF(N708="nulová",J708,0)</f>
        <v>0</v>
      </c>
      <c r="BJ708" s="18" t="s">
        <v>80</v>
      </c>
      <c r="BK708" s="205">
        <f>ROUND(I708*H708,2)</f>
        <v>0</v>
      </c>
      <c r="BL708" s="18" t="s">
        <v>263</v>
      </c>
      <c r="BM708" s="204" t="s">
        <v>1757</v>
      </c>
    </row>
    <row r="709" spans="1:65" s="2" customFormat="1" ht="16.5" customHeight="1">
      <c r="A709" s="35"/>
      <c r="B709" s="36"/>
      <c r="C709" s="193" t="s">
        <v>1162</v>
      </c>
      <c r="D709" s="193" t="s">
        <v>173</v>
      </c>
      <c r="E709" s="194" t="s">
        <v>1758</v>
      </c>
      <c r="F709" s="195" t="s">
        <v>1759</v>
      </c>
      <c r="G709" s="196" t="s">
        <v>187</v>
      </c>
      <c r="H709" s="197">
        <v>27.815</v>
      </c>
      <c r="I709" s="198"/>
      <c r="J709" s="199">
        <f>ROUND(I709*H709,2)</f>
        <v>0</v>
      </c>
      <c r="K709" s="195" t="s">
        <v>177</v>
      </c>
      <c r="L709" s="40"/>
      <c r="M709" s="200" t="s">
        <v>21</v>
      </c>
      <c r="N709" s="201" t="s">
        <v>44</v>
      </c>
      <c r="O709" s="65"/>
      <c r="P709" s="202">
        <f>O709*H709</f>
        <v>0</v>
      </c>
      <c r="Q709" s="202">
        <v>0</v>
      </c>
      <c r="R709" s="202">
        <f>Q709*H709</f>
        <v>0</v>
      </c>
      <c r="S709" s="202">
        <v>0.01695</v>
      </c>
      <c r="T709" s="203">
        <f>S709*H709</f>
        <v>0.47146425000000003</v>
      </c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R709" s="204" t="s">
        <v>263</v>
      </c>
      <c r="AT709" s="204" t="s">
        <v>173</v>
      </c>
      <c r="AU709" s="204" t="s">
        <v>82</v>
      </c>
      <c r="AY709" s="18" t="s">
        <v>171</v>
      </c>
      <c r="BE709" s="205">
        <f>IF(N709="základní",J709,0)</f>
        <v>0</v>
      </c>
      <c r="BF709" s="205">
        <f>IF(N709="snížená",J709,0)</f>
        <v>0</v>
      </c>
      <c r="BG709" s="205">
        <f>IF(N709="zákl. přenesená",J709,0)</f>
        <v>0</v>
      </c>
      <c r="BH709" s="205">
        <f>IF(N709="sníž. přenesená",J709,0)</f>
        <v>0</v>
      </c>
      <c r="BI709" s="205">
        <f>IF(N709="nulová",J709,0)</f>
        <v>0</v>
      </c>
      <c r="BJ709" s="18" t="s">
        <v>80</v>
      </c>
      <c r="BK709" s="205">
        <f>ROUND(I709*H709,2)</f>
        <v>0</v>
      </c>
      <c r="BL709" s="18" t="s">
        <v>263</v>
      </c>
      <c r="BM709" s="204" t="s">
        <v>1760</v>
      </c>
    </row>
    <row r="710" spans="2:51" s="13" customFormat="1" ht="11.25">
      <c r="B710" s="206"/>
      <c r="C710" s="207"/>
      <c r="D710" s="208" t="s">
        <v>180</v>
      </c>
      <c r="E710" s="209" t="s">
        <v>21</v>
      </c>
      <c r="F710" s="210" t="s">
        <v>1761</v>
      </c>
      <c r="G710" s="207"/>
      <c r="H710" s="209" t="s">
        <v>21</v>
      </c>
      <c r="I710" s="211"/>
      <c r="J710" s="207"/>
      <c r="K710" s="207"/>
      <c r="L710" s="212"/>
      <c r="M710" s="213"/>
      <c r="N710" s="214"/>
      <c r="O710" s="214"/>
      <c r="P710" s="214"/>
      <c r="Q710" s="214"/>
      <c r="R710" s="214"/>
      <c r="S710" s="214"/>
      <c r="T710" s="215"/>
      <c r="AT710" s="216" t="s">
        <v>180</v>
      </c>
      <c r="AU710" s="216" t="s">
        <v>82</v>
      </c>
      <c r="AV710" s="13" t="s">
        <v>80</v>
      </c>
      <c r="AW710" s="13" t="s">
        <v>34</v>
      </c>
      <c r="AX710" s="13" t="s">
        <v>73</v>
      </c>
      <c r="AY710" s="216" t="s">
        <v>171</v>
      </c>
    </row>
    <row r="711" spans="2:51" s="14" customFormat="1" ht="11.25">
      <c r="B711" s="217"/>
      <c r="C711" s="218"/>
      <c r="D711" s="208" t="s">
        <v>180</v>
      </c>
      <c r="E711" s="219" t="s">
        <v>21</v>
      </c>
      <c r="F711" s="220" t="s">
        <v>1762</v>
      </c>
      <c r="G711" s="218"/>
      <c r="H711" s="221">
        <v>24.735</v>
      </c>
      <c r="I711" s="222"/>
      <c r="J711" s="218"/>
      <c r="K711" s="218"/>
      <c r="L711" s="223"/>
      <c r="M711" s="224"/>
      <c r="N711" s="225"/>
      <c r="O711" s="225"/>
      <c r="P711" s="225"/>
      <c r="Q711" s="225"/>
      <c r="R711" s="225"/>
      <c r="S711" s="225"/>
      <c r="T711" s="226"/>
      <c r="AT711" s="227" t="s">
        <v>180</v>
      </c>
      <c r="AU711" s="227" t="s">
        <v>82</v>
      </c>
      <c r="AV711" s="14" t="s">
        <v>82</v>
      </c>
      <c r="AW711" s="14" t="s">
        <v>34</v>
      </c>
      <c r="AX711" s="14" t="s">
        <v>73</v>
      </c>
      <c r="AY711" s="227" t="s">
        <v>171</v>
      </c>
    </row>
    <row r="712" spans="2:51" s="13" customFormat="1" ht="11.25">
      <c r="B712" s="206"/>
      <c r="C712" s="207"/>
      <c r="D712" s="208" t="s">
        <v>180</v>
      </c>
      <c r="E712" s="209" t="s">
        <v>21</v>
      </c>
      <c r="F712" s="210" t="s">
        <v>1763</v>
      </c>
      <c r="G712" s="207"/>
      <c r="H712" s="209" t="s">
        <v>21</v>
      </c>
      <c r="I712" s="211"/>
      <c r="J712" s="207"/>
      <c r="K712" s="207"/>
      <c r="L712" s="212"/>
      <c r="M712" s="213"/>
      <c r="N712" s="214"/>
      <c r="O712" s="214"/>
      <c r="P712" s="214"/>
      <c r="Q712" s="214"/>
      <c r="R712" s="214"/>
      <c r="S712" s="214"/>
      <c r="T712" s="215"/>
      <c r="AT712" s="216" t="s">
        <v>180</v>
      </c>
      <c r="AU712" s="216" t="s">
        <v>82</v>
      </c>
      <c r="AV712" s="13" t="s">
        <v>80</v>
      </c>
      <c r="AW712" s="13" t="s">
        <v>34</v>
      </c>
      <c r="AX712" s="13" t="s">
        <v>73</v>
      </c>
      <c r="AY712" s="216" t="s">
        <v>171</v>
      </c>
    </row>
    <row r="713" spans="2:51" s="14" customFormat="1" ht="11.25">
      <c r="B713" s="217"/>
      <c r="C713" s="218"/>
      <c r="D713" s="208" t="s">
        <v>180</v>
      </c>
      <c r="E713" s="219" t="s">
        <v>21</v>
      </c>
      <c r="F713" s="220" t="s">
        <v>1764</v>
      </c>
      <c r="G713" s="218"/>
      <c r="H713" s="221">
        <v>3.08</v>
      </c>
      <c r="I713" s="222"/>
      <c r="J713" s="218"/>
      <c r="K713" s="218"/>
      <c r="L713" s="223"/>
      <c r="M713" s="224"/>
      <c r="N713" s="225"/>
      <c r="O713" s="225"/>
      <c r="P713" s="225"/>
      <c r="Q713" s="225"/>
      <c r="R713" s="225"/>
      <c r="S713" s="225"/>
      <c r="T713" s="226"/>
      <c r="AT713" s="227" t="s">
        <v>180</v>
      </c>
      <c r="AU713" s="227" t="s">
        <v>82</v>
      </c>
      <c r="AV713" s="14" t="s">
        <v>82</v>
      </c>
      <c r="AW713" s="14" t="s">
        <v>34</v>
      </c>
      <c r="AX713" s="14" t="s">
        <v>73</v>
      </c>
      <c r="AY713" s="227" t="s">
        <v>171</v>
      </c>
    </row>
    <row r="714" spans="2:51" s="15" customFormat="1" ht="11.25">
      <c r="B714" s="228"/>
      <c r="C714" s="229"/>
      <c r="D714" s="208" t="s">
        <v>180</v>
      </c>
      <c r="E714" s="230" t="s">
        <v>21</v>
      </c>
      <c r="F714" s="231" t="s">
        <v>182</v>
      </c>
      <c r="G714" s="229"/>
      <c r="H714" s="232">
        <v>27.815</v>
      </c>
      <c r="I714" s="233"/>
      <c r="J714" s="229"/>
      <c r="K714" s="229"/>
      <c r="L714" s="234"/>
      <c r="M714" s="235"/>
      <c r="N714" s="236"/>
      <c r="O714" s="236"/>
      <c r="P714" s="236"/>
      <c r="Q714" s="236"/>
      <c r="R714" s="236"/>
      <c r="S714" s="236"/>
      <c r="T714" s="237"/>
      <c r="AT714" s="238" t="s">
        <v>180</v>
      </c>
      <c r="AU714" s="238" t="s">
        <v>82</v>
      </c>
      <c r="AV714" s="15" t="s">
        <v>178</v>
      </c>
      <c r="AW714" s="15" t="s">
        <v>34</v>
      </c>
      <c r="AX714" s="15" t="s">
        <v>80</v>
      </c>
      <c r="AY714" s="238" t="s">
        <v>171</v>
      </c>
    </row>
    <row r="715" spans="1:65" s="2" customFormat="1" ht="16.5" customHeight="1">
      <c r="A715" s="35"/>
      <c r="B715" s="36"/>
      <c r="C715" s="193" t="s">
        <v>1765</v>
      </c>
      <c r="D715" s="193" t="s">
        <v>173</v>
      </c>
      <c r="E715" s="194" t="s">
        <v>1766</v>
      </c>
      <c r="F715" s="195" t="s">
        <v>1767</v>
      </c>
      <c r="G715" s="196" t="s">
        <v>262</v>
      </c>
      <c r="H715" s="197">
        <v>2.5</v>
      </c>
      <c r="I715" s="198"/>
      <c r="J715" s="199">
        <f>ROUND(I715*H715,2)</f>
        <v>0</v>
      </c>
      <c r="K715" s="195" t="s">
        <v>177</v>
      </c>
      <c r="L715" s="40"/>
      <c r="M715" s="200" t="s">
        <v>21</v>
      </c>
      <c r="N715" s="201" t="s">
        <v>44</v>
      </c>
      <c r="O715" s="65"/>
      <c r="P715" s="202">
        <f>O715*H715</f>
        <v>0</v>
      </c>
      <c r="Q715" s="202">
        <v>0</v>
      </c>
      <c r="R715" s="202">
        <f>Q715*H715</f>
        <v>0</v>
      </c>
      <c r="S715" s="202">
        <v>0.11248</v>
      </c>
      <c r="T715" s="203">
        <f>S715*H715</f>
        <v>0.2812</v>
      </c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R715" s="204" t="s">
        <v>263</v>
      </c>
      <c r="AT715" s="204" t="s">
        <v>173</v>
      </c>
      <c r="AU715" s="204" t="s">
        <v>82</v>
      </c>
      <c r="AY715" s="18" t="s">
        <v>171</v>
      </c>
      <c r="BE715" s="205">
        <f>IF(N715="základní",J715,0)</f>
        <v>0</v>
      </c>
      <c r="BF715" s="205">
        <f>IF(N715="snížená",J715,0)</f>
        <v>0</v>
      </c>
      <c r="BG715" s="205">
        <f>IF(N715="zákl. přenesená",J715,0)</f>
        <v>0</v>
      </c>
      <c r="BH715" s="205">
        <f>IF(N715="sníž. přenesená",J715,0)</f>
        <v>0</v>
      </c>
      <c r="BI715" s="205">
        <f>IF(N715="nulová",J715,0)</f>
        <v>0</v>
      </c>
      <c r="BJ715" s="18" t="s">
        <v>80</v>
      </c>
      <c r="BK715" s="205">
        <f>ROUND(I715*H715,2)</f>
        <v>0</v>
      </c>
      <c r="BL715" s="18" t="s">
        <v>263</v>
      </c>
      <c r="BM715" s="204" t="s">
        <v>1768</v>
      </c>
    </row>
    <row r="716" spans="2:51" s="13" customFormat="1" ht="11.25">
      <c r="B716" s="206"/>
      <c r="C716" s="207"/>
      <c r="D716" s="208" t="s">
        <v>180</v>
      </c>
      <c r="E716" s="209" t="s">
        <v>21</v>
      </c>
      <c r="F716" s="210" t="s">
        <v>219</v>
      </c>
      <c r="G716" s="207"/>
      <c r="H716" s="209" t="s">
        <v>21</v>
      </c>
      <c r="I716" s="211"/>
      <c r="J716" s="207"/>
      <c r="K716" s="207"/>
      <c r="L716" s="212"/>
      <c r="M716" s="213"/>
      <c r="N716" s="214"/>
      <c r="O716" s="214"/>
      <c r="P716" s="214"/>
      <c r="Q716" s="214"/>
      <c r="R716" s="214"/>
      <c r="S716" s="214"/>
      <c r="T716" s="215"/>
      <c r="AT716" s="216" t="s">
        <v>180</v>
      </c>
      <c r="AU716" s="216" t="s">
        <v>82</v>
      </c>
      <c r="AV716" s="13" t="s">
        <v>80</v>
      </c>
      <c r="AW716" s="13" t="s">
        <v>34</v>
      </c>
      <c r="AX716" s="13" t="s">
        <v>73</v>
      </c>
      <c r="AY716" s="216" t="s">
        <v>171</v>
      </c>
    </row>
    <row r="717" spans="2:51" s="14" customFormat="1" ht="11.25">
      <c r="B717" s="217"/>
      <c r="C717" s="218"/>
      <c r="D717" s="208" t="s">
        <v>180</v>
      </c>
      <c r="E717" s="219" t="s">
        <v>21</v>
      </c>
      <c r="F717" s="220" t="s">
        <v>1706</v>
      </c>
      <c r="G717" s="218"/>
      <c r="H717" s="221">
        <v>2.5</v>
      </c>
      <c r="I717" s="222"/>
      <c r="J717" s="218"/>
      <c r="K717" s="218"/>
      <c r="L717" s="223"/>
      <c r="M717" s="224"/>
      <c r="N717" s="225"/>
      <c r="O717" s="225"/>
      <c r="P717" s="225"/>
      <c r="Q717" s="225"/>
      <c r="R717" s="225"/>
      <c r="S717" s="225"/>
      <c r="T717" s="226"/>
      <c r="AT717" s="227" t="s">
        <v>180</v>
      </c>
      <c r="AU717" s="227" t="s">
        <v>82</v>
      </c>
      <c r="AV717" s="14" t="s">
        <v>82</v>
      </c>
      <c r="AW717" s="14" t="s">
        <v>34</v>
      </c>
      <c r="AX717" s="14" t="s">
        <v>73</v>
      </c>
      <c r="AY717" s="227" t="s">
        <v>171</v>
      </c>
    </row>
    <row r="718" spans="2:51" s="15" customFormat="1" ht="11.25">
      <c r="B718" s="228"/>
      <c r="C718" s="229"/>
      <c r="D718" s="208" t="s">
        <v>180</v>
      </c>
      <c r="E718" s="230" t="s">
        <v>21</v>
      </c>
      <c r="F718" s="231" t="s">
        <v>182</v>
      </c>
      <c r="G718" s="229"/>
      <c r="H718" s="232">
        <v>2.5</v>
      </c>
      <c r="I718" s="233"/>
      <c r="J718" s="229"/>
      <c r="K718" s="229"/>
      <c r="L718" s="234"/>
      <c r="M718" s="235"/>
      <c r="N718" s="236"/>
      <c r="O718" s="236"/>
      <c r="P718" s="236"/>
      <c r="Q718" s="236"/>
      <c r="R718" s="236"/>
      <c r="S718" s="236"/>
      <c r="T718" s="237"/>
      <c r="AT718" s="238" t="s">
        <v>180</v>
      </c>
      <c r="AU718" s="238" t="s">
        <v>82</v>
      </c>
      <c r="AV718" s="15" t="s">
        <v>178</v>
      </c>
      <c r="AW718" s="15" t="s">
        <v>34</v>
      </c>
      <c r="AX718" s="15" t="s">
        <v>80</v>
      </c>
      <c r="AY718" s="238" t="s">
        <v>171</v>
      </c>
    </row>
    <row r="719" spans="1:65" s="2" customFormat="1" ht="16.5" customHeight="1">
      <c r="A719" s="35"/>
      <c r="B719" s="36"/>
      <c r="C719" s="193" t="s">
        <v>1769</v>
      </c>
      <c r="D719" s="193" t="s">
        <v>173</v>
      </c>
      <c r="E719" s="194" t="s">
        <v>1770</v>
      </c>
      <c r="F719" s="195" t="s">
        <v>1771</v>
      </c>
      <c r="G719" s="196" t="s">
        <v>187</v>
      </c>
      <c r="H719" s="197">
        <v>1.26</v>
      </c>
      <c r="I719" s="198"/>
      <c r="J719" s="199">
        <f>ROUND(I719*H719,2)</f>
        <v>0</v>
      </c>
      <c r="K719" s="195" t="s">
        <v>177</v>
      </c>
      <c r="L719" s="40"/>
      <c r="M719" s="200" t="s">
        <v>21</v>
      </c>
      <c r="N719" s="201" t="s">
        <v>44</v>
      </c>
      <c r="O719" s="65"/>
      <c r="P719" s="202">
        <f>O719*H719</f>
        <v>0</v>
      </c>
      <c r="Q719" s="202">
        <v>0</v>
      </c>
      <c r="R719" s="202">
        <f>Q719*H719</f>
        <v>0</v>
      </c>
      <c r="S719" s="202">
        <v>0.01098</v>
      </c>
      <c r="T719" s="203">
        <f>S719*H719</f>
        <v>0.0138348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R719" s="204" t="s">
        <v>263</v>
      </c>
      <c r="AT719" s="204" t="s">
        <v>173</v>
      </c>
      <c r="AU719" s="204" t="s">
        <v>82</v>
      </c>
      <c r="AY719" s="18" t="s">
        <v>171</v>
      </c>
      <c r="BE719" s="205">
        <f>IF(N719="základní",J719,0)</f>
        <v>0</v>
      </c>
      <c r="BF719" s="205">
        <f>IF(N719="snížená",J719,0)</f>
        <v>0</v>
      </c>
      <c r="BG719" s="205">
        <f>IF(N719="zákl. přenesená",J719,0)</f>
        <v>0</v>
      </c>
      <c r="BH719" s="205">
        <f>IF(N719="sníž. přenesená",J719,0)</f>
        <v>0</v>
      </c>
      <c r="BI719" s="205">
        <f>IF(N719="nulová",J719,0)</f>
        <v>0</v>
      </c>
      <c r="BJ719" s="18" t="s">
        <v>80</v>
      </c>
      <c r="BK719" s="205">
        <f>ROUND(I719*H719,2)</f>
        <v>0</v>
      </c>
      <c r="BL719" s="18" t="s">
        <v>263</v>
      </c>
      <c r="BM719" s="204" t="s">
        <v>1772</v>
      </c>
    </row>
    <row r="720" spans="2:51" s="13" customFormat="1" ht="11.25">
      <c r="B720" s="206"/>
      <c r="C720" s="207"/>
      <c r="D720" s="208" t="s">
        <v>180</v>
      </c>
      <c r="E720" s="209" t="s">
        <v>21</v>
      </c>
      <c r="F720" s="210" t="s">
        <v>219</v>
      </c>
      <c r="G720" s="207"/>
      <c r="H720" s="209" t="s">
        <v>21</v>
      </c>
      <c r="I720" s="211"/>
      <c r="J720" s="207"/>
      <c r="K720" s="207"/>
      <c r="L720" s="212"/>
      <c r="M720" s="213"/>
      <c r="N720" s="214"/>
      <c r="O720" s="214"/>
      <c r="P720" s="214"/>
      <c r="Q720" s="214"/>
      <c r="R720" s="214"/>
      <c r="S720" s="214"/>
      <c r="T720" s="215"/>
      <c r="AT720" s="216" t="s">
        <v>180</v>
      </c>
      <c r="AU720" s="216" t="s">
        <v>82</v>
      </c>
      <c r="AV720" s="13" t="s">
        <v>80</v>
      </c>
      <c r="AW720" s="13" t="s">
        <v>34</v>
      </c>
      <c r="AX720" s="13" t="s">
        <v>73</v>
      </c>
      <c r="AY720" s="216" t="s">
        <v>171</v>
      </c>
    </row>
    <row r="721" spans="2:51" s="14" customFormat="1" ht="11.25">
      <c r="B721" s="217"/>
      <c r="C721" s="218"/>
      <c r="D721" s="208" t="s">
        <v>180</v>
      </c>
      <c r="E721" s="219" t="s">
        <v>21</v>
      </c>
      <c r="F721" s="220" t="s">
        <v>1773</v>
      </c>
      <c r="G721" s="218"/>
      <c r="H721" s="221">
        <v>1.26</v>
      </c>
      <c r="I721" s="222"/>
      <c r="J721" s="218"/>
      <c r="K721" s="218"/>
      <c r="L721" s="223"/>
      <c r="M721" s="224"/>
      <c r="N721" s="225"/>
      <c r="O721" s="225"/>
      <c r="P721" s="225"/>
      <c r="Q721" s="225"/>
      <c r="R721" s="225"/>
      <c r="S721" s="225"/>
      <c r="T721" s="226"/>
      <c r="AT721" s="227" t="s">
        <v>180</v>
      </c>
      <c r="AU721" s="227" t="s">
        <v>82</v>
      </c>
      <c r="AV721" s="14" t="s">
        <v>82</v>
      </c>
      <c r="AW721" s="14" t="s">
        <v>34</v>
      </c>
      <c r="AX721" s="14" t="s">
        <v>73</v>
      </c>
      <c r="AY721" s="227" t="s">
        <v>171</v>
      </c>
    </row>
    <row r="722" spans="2:51" s="15" customFormat="1" ht="11.25">
      <c r="B722" s="228"/>
      <c r="C722" s="229"/>
      <c r="D722" s="208" t="s">
        <v>180</v>
      </c>
      <c r="E722" s="230" t="s">
        <v>21</v>
      </c>
      <c r="F722" s="231" t="s">
        <v>182</v>
      </c>
      <c r="G722" s="229"/>
      <c r="H722" s="232">
        <v>1.26</v>
      </c>
      <c r="I722" s="233"/>
      <c r="J722" s="229"/>
      <c r="K722" s="229"/>
      <c r="L722" s="234"/>
      <c r="M722" s="235"/>
      <c r="N722" s="236"/>
      <c r="O722" s="236"/>
      <c r="P722" s="236"/>
      <c r="Q722" s="236"/>
      <c r="R722" s="236"/>
      <c r="S722" s="236"/>
      <c r="T722" s="237"/>
      <c r="AT722" s="238" t="s">
        <v>180</v>
      </c>
      <c r="AU722" s="238" t="s">
        <v>82</v>
      </c>
      <c r="AV722" s="15" t="s">
        <v>178</v>
      </c>
      <c r="AW722" s="15" t="s">
        <v>34</v>
      </c>
      <c r="AX722" s="15" t="s">
        <v>80</v>
      </c>
      <c r="AY722" s="238" t="s">
        <v>171</v>
      </c>
    </row>
    <row r="723" spans="1:65" s="2" customFormat="1" ht="16.5" customHeight="1">
      <c r="A723" s="35"/>
      <c r="B723" s="36"/>
      <c r="C723" s="193" t="s">
        <v>1774</v>
      </c>
      <c r="D723" s="193" t="s">
        <v>173</v>
      </c>
      <c r="E723" s="194" t="s">
        <v>1775</v>
      </c>
      <c r="F723" s="195" t="s">
        <v>1776</v>
      </c>
      <c r="G723" s="196" t="s">
        <v>176</v>
      </c>
      <c r="H723" s="197">
        <v>12</v>
      </c>
      <c r="I723" s="198"/>
      <c r="J723" s="199">
        <f>ROUND(I723*H723,2)</f>
        <v>0</v>
      </c>
      <c r="K723" s="195" t="s">
        <v>21</v>
      </c>
      <c r="L723" s="40"/>
      <c r="M723" s="200" t="s">
        <v>21</v>
      </c>
      <c r="N723" s="201" t="s">
        <v>44</v>
      </c>
      <c r="O723" s="65"/>
      <c r="P723" s="202">
        <f>O723*H723</f>
        <v>0</v>
      </c>
      <c r="Q723" s="202">
        <v>0</v>
      </c>
      <c r="R723" s="202">
        <f>Q723*H723</f>
        <v>0</v>
      </c>
      <c r="S723" s="202">
        <v>0</v>
      </c>
      <c r="T723" s="203">
        <f>S723*H723</f>
        <v>0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R723" s="204" t="s">
        <v>263</v>
      </c>
      <c r="AT723" s="204" t="s">
        <v>173</v>
      </c>
      <c r="AU723" s="204" t="s">
        <v>82</v>
      </c>
      <c r="AY723" s="18" t="s">
        <v>171</v>
      </c>
      <c r="BE723" s="205">
        <f>IF(N723="základní",J723,0)</f>
        <v>0</v>
      </c>
      <c r="BF723" s="205">
        <f>IF(N723="snížená",J723,0)</f>
        <v>0</v>
      </c>
      <c r="BG723" s="205">
        <f>IF(N723="zákl. přenesená",J723,0)</f>
        <v>0</v>
      </c>
      <c r="BH723" s="205">
        <f>IF(N723="sníž. přenesená",J723,0)</f>
        <v>0</v>
      </c>
      <c r="BI723" s="205">
        <f>IF(N723="nulová",J723,0)</f>
        <v>0</v>
      </c>
      <c r="BJ723" s="18" t="s">
        <v>80</v>
      </c>
      <c r="BK723" s="205">
        <f>ROUND(I723*H723,2)</f>
        <v>0</v>
      </c>
      <c r="BL723" s="18" t="s">
        <v>263</v>
      </c>
      <c r="BM723" s="204" t="s">
        <v>1777</v>
      </c>
    </row>
    <row r="724" spans="1:65" s="2" customFormat="1" ht="16.5" customHeight="1">
      <c r="A724" s="35"/>
      <c r="B724" s="36"/>
      <c r="C724" s="193" t="s">
        <v>1778</v>
      </c>
      <c r="D724" s="193" t="s">
        <v>173</v>
      </c>
      <c r="E724" s="194" t="s">
        <v>1779</v>
      </c>
      <c r="F724" s="195" t="s">
        <v>1780</v>
      </c>
      <c r="G724" s="196" t="s">
        <v>176</v>
      </c>
      <c r="H724" s="197">
        <v>3</v>
      </c>
      <c r="I724" s="198"/>
      <c r="J724" s="199">
        <f>ROUND(I724*H724,2)</f>
        <v>0</v>
      </c>
      <c r="K724" s="195" t="s">
        <v>21</v>
      </c>
      <c r="L724" s="40"/>
      <c r="M724" s="200" t="s">
        <v>21</v>
      </c>
      <c r="N724" s="201" t="s">
        <v>44</v>
      </c>
      <c r="O724" s="65"/>
      <c r="P724" s="202">
        <f>O724*H724</f>
        <v>0</v>
      </c>
      <c r="Q724" s="202">
        <v>0</v>
      </c>
      <c r="R724" s="202">
        <f>Q724*H724</f>
        <v>0</v>
      </c>
      <c r="S724" s="202">
        <v>0</v>
      </c>
      <c r="T724" s="203">
        <f>S724*H724</f>
        <v>0</v>
      </c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R724" s="204" t="s">
        <v>263</v>
      </c>
      <c r="AT724" s="204" t="s">
        <v>173</v>
      </c>
      <c r="AU724" s="204" t="s">
        <v>82</v>
      </c>
      <c r="AY724" s="18" t="s">
        <v>171</v>
      </c>
      <c r="BE724" s="205">
        <f>IF(N724="základní",J724,0)</f>
        <v>0</v>
      </c>
      <c r="BF724" s="205">
        <f>IF(N724="snížená",J724,0)</f>
        <v>0</v>
      </c>
      <c r="BG724" s="205">
        <f>IF(N724="zákl. přenesená",J724,0)</f>
        <v>0</v>
      </c>
      <c r="BH724" s="205">
        <f>IF(N724="sníž. přenesená",J724,0)</f>
        <v>0</v>
      </c>
      <c r="BI724" s="205">
        <f>IF(N724="nulová",J724,0)</f>
        <v>0</v>
      </c>
      <c r="BJ724" s="18" t="s">
        <v>80</v>
      </c>
      <c r="BK724" s="205">
        <f>ROUND(I724*H724,2)</f>
        <v>0</v>
      </c>
      <c r="BL724" s="18" t="s">
        <v>263</v>
      </c>
      <c r="BM724" s="204" t="s">
        <v>1781</v>
      </c>
    </row>
    <row r="725" spans="1:65" s="2" customFormat="1" ht="21.75" customHeight="1">
      <c r="A725" s="35"/>
      <c r="B725" s="36"/>
      <c r="C725" s="193" t="s">
        <v>1782</v>
      </c>
      <c r="D725" s="193" t="s">
        <v>173</v>
      </c>
      <c r="E725" s="194" t="s">
        <v>1783</v>
      </c>
      <c r="F725" s="195" t="s">
        <v>1784</v>
      </c>
      <c r="G725" s="196" t="s">
        <v>176</v>
      </c>
      <c r="H725" s="197">
        <v>1</v>
      </c>
      <c r="I725" s="198"/>
      <c r="J725" s="199">
        <f>ROUND(I725*H725,2)</f>
        <v>0</v>
      </c>
      <c r="K725" s="195" t="s">
        <v>21</v>
      </c>
      <c r="L725" s="40"/>
      <c r="M725" s="200" t="s">
        <v>21</v>
      </c>
      <c r="N725" s="201" t="s">
        <v>44</v>
      </c>
      <c r="O725" s="65"/>
      <c r="P725" s="202">
        <f>O725*H725</f>
        <v>0</v>
      </c>
      <c r="Q725" s="202">
        <v>0</v>
      </c>
      <c r="R725" s="202">
        <f>Q725*H725</f>
        <v>0</v>
      </c>
      <c r="S725" s="202">
        <v>0.166</v>
      </c>
      <c r="T725" s="203">
        <f>S725*H725</f>
        <v>0.166</v>
      </c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R725" s="204" t="s">
        <v>263</v>
      </c>
      <c r="AT725" s="204" t="s">
        <v>173</v>
      </c>
      <c r="AU725" s="204" t="s">
        <v>82</v>
      </c>
      <c r="AY725" s="18" t="s">
        <v>171</v>
      </c>
      <c r="BE725" s="205">
        <f>IF(N725="základní",J725,0)</f>
        <v>0</v>
      </c>
      <c r="BF725" s="205">
        <f>IF(N725="snížená",J725,0)</f>
        <v>0</v>
      </c>
      <c r="BG725" s="205">
        <f>IF(N725="zákl. přenesená",J725,0)</f>
        <v>0</v>
      </c>
      <c r="BH725" s="205">
        <f>IF(N725="sníž. přenesená",J725,0)</f>
        <v>0</v>
      </c>
      <c r="BI725" s="205">
        <f>IF(N725="nulová",J725,0)</f>
        <v>0</v>
      </c>
      <c r="BJ725" s="18" t="s">
        <v>80</v>
      </c>
      <c r="BK725" s="205">
        <f>ROUND(I725*H725,2)</f>
        <v>0</v>
      </c>
      <c r="BL725" s="18" t="s">
        <v>263</v>
      </c>
      <c r="BM725" s="204" t="s">
        <v>1785</v>
      </c>
    </row>
    <row r="726" spans="2:51" s="14" customFormat="1" ht="11.25">
      <c r="B726" s="217"/>
      <c r="C726" s="218"/>
      <c r="D726" s="208" t="s">
        <v>180</v>
      </c>
      <c r="E726" s="219" t="s">
        <v>21</v>
      </c>
      <c r="F726" s="220" t="s">
        <v>80</v>
      </c>
      <c r="G726" s="218"/>
      <c r="H726" s="221">
        <v>1</v>
      </c>
      <c r="I726" s="222"/>
      <c r="J726" s="218"/>
      <c r="K726" s="218"/>
      <c r="L726" s="223"/>
      <c r="M726" s="224"/>
      <c r="N726" s="225"/>
      <c r="O726" s="225"/>
      <c r="P726" s="225"/>
      <c r="Q726" s="225"/>
      <c r="R726" s="225"/>
      <c r="S726" s="225"/>
      <c r="T726" s="226"/>
      <c r="AT726" s="227" t="s">
        <v>180</v>
      </c>
      <c r="AU726" s="227" t="s">
        <v>82</v>
      </c>
      <c r="AV726" s="14" t="s">
        <v>82</v>
      </c>
      <c r="AW726" s="14" t="s">
        <v>34</v>
      </c>
      <c r="AX726" s="14" t="s">
        <v>73</v>
      </c>
      <c r="AY726" s="227" t="s">
        <v>171</v>
      </c>
    </row>
    <row r="727" spans="2:51" s="15" customFormat="1" ht="11.25">
      <c r="B727" s="228"/>
      <c r="C727" s="229"/>
      <c r="D727" s="208" t="s">
        <v>180</v>
      </c>
      <c r="E727" s="230" t="s">
        <v>21</v>
      </c>
      <c r="F727" s="231" t="s">
        <v>182</v>
      </c>
      <c r="G727" s="229"/>
      <c r="H727" s="232">
        <v>1</v>
      </c>
      <c r="I727" s="233"/>
      <c r="J727" s="229"/>
      <c r="K727" s="229"/>
      <c r="L727" s="234"/>
      <c r="M727" s="235"/>
      <c r="N727" s="236"/>
      <c r="O727" s="236"/>
      <c r="P727" s="236"/>
      <c r="Q727" s="236"/>
      <c r="R727" s="236"/>
      <c r="S727" s="236"/>
      <c r="T727" s="237"/>
      <c r="AT727" s="238" t="s">
        <v>180</v>
      </c>
      <c r="AU727" s="238" t="s">
        <v>82</v>
      </c>
      <c r="AV727" s="15" t="s">
        <v>178</v>
      </c>
      <c r="AW727" s="15" t="s">
        <v>34</v>
      </c>
      <c r="AX727" s="15" t="s">
        <v>80</v>
      </c>
      <c r="AY727" s="238" t="s">
        <v>171</v>
      </c>
    </row>
    <row r="728" spans="1:65" s="2" customFormat="1" ht="21.75" customHeight="1">
      <c r="A728" s="35"/>
      <c r="B728" s="36"/>
      <c r="C728" s="193" t="s">
        <v>1786</v>
      </c>
      <c r="D728" s="193" t="s">
        <v>173</v>
      </c>
      <c r="E728" s="194" t="s">
        <v>1787</v>
      </c>
      <c r="F728" s="195" t="s">
        <v>1788</v>
      </c>
      <c r="G728" s="196" t="s">
        <v>176</v>
      </c>
      <c r="H728" s="197">
        <v>1</v>
      </c>
      <c r="I728" s="198"/>
      <c r="J728" s="199">
        <f>ROUND(I728*H728,2)</f>
        <v>0</v>
      </c>
      <c r="K728" s="195" t="s">
        <v>177</v>
      </c>
      <c r="L728" s="40"/>
      <c r="M728" s="200" t="s">
        <v>21</v>
      </c>
      <c r="N728" s="201" t="s">
        <v>44</v>
      </c>
      <c r="O728" s="65"/>
      <c r="P728" s="202">
        <f>O728*H728</f>
        <v>0</v>
      </c>
      <c r="Q728" s="202">
        <v>0</v>
      </c>
      <c r="R728" s="202">
        <f>Q728*H728</f>
        <v>0</v>
      </c>
      <c r="S728" s="202">
        <v>0.174</v>
      </c>
      <c r="T728" s="203">
        <f>S728*H728</f>
        <v>0.174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204" t="s">
        <v>263</v>
      </c>
      <c r="AT728" s="204" t="s">
        <v>173</v>
      </c>
      <c r="AU728" s="204" t="s">
        <v>82</v>
      </c>
      <c r="AY728" s="18" t="s">
        <v>171</v>
      </c>
      <c r="BE728" s="205">
        <f>IF(N728="základní",J728,0)</f>
        <v>0</v>
      </c>
      <c r="BF728" s="205">
        <f>IF(N728="snížená",J728,0)</f>
        <v>0</v>
      </c>
      <c r="BG728" s="205">
        <f>IF(N728="zákl. přenesená",J728,0)</f>
        <v>0</v>
      </c>
      <c r="BH728" s="205">
        <f>IF(N728="sníž. přenesená",J728,0)</f>
        <v>0</v>
      </c>
      <c r="BI728" s="205">
        <f>IF(N728="nulová",J728,0)</f>
        <v>0</v>
      </c>
      <c r="BJ728" s="18" t="s">
        <v>80</v>
      </c>
      <c r="BK728" s="205">
        <f>ROUND(I728*H728,2)</f>
        <v>0</v>
      </c>
      <c r="BL728" s="18" t="s">
        <v>263</v>
      </c>
      <c r="BM728" s="204" t="s">
        <v>1789</v>
      </c>
    </row>
    <row r="729" spans="2:51" s="13" customFormat="1" ht="11.25">
      <c r="B729" s="206"/>
      <c r="C729" s="207"/>
      <c r="D729" s="208" t="s">
        <v>180</v>
      </c>
      <c r="E729" s="209" t="s">
        <v>21</v>
      </c>
      <c r="F729" s="210" t="s">
        <v>1790</v>
      </c>
      <c r="G729" s="207"/>
      <c r="H729" s="209" t="s">
        <v>21</v>
      </c>
      <c r="I729" s="211"/>
      <c r="J729" s="207"/>
      <c r="K729" s="207"/>
      <c r="L729" s="212"/>
      <c r="M729" s="213"/>
      <c r="N729" s="214"/>
      <c r="O729" s="214"/>
      <c r="P729" s="214"/>
      <c r="Q729" s="214"/>
      <c r="R729" s="214"/>
      <c r="S729" s="214"/>
      <c r="T729" s="215"/>
      <c r="AT729" s="216" t="s">
        <v>180</v>
      </c>
      <c r="AU729" s="216" t="s">
        <v>82</v>
      </c>
      <c r="AV729" s="13" t="s">
        <v>80</v>
      </c>
      <c r="AW729" s="13" t="s">
        <v>34</v>
      </c>
      <c r="AX729" s="13" t="s">
        <v>73</v>
      </c>
      <c r="AY729" s="216" t="s">
        <v>171</v>
      </c>
    </row>
    <row r="730" spans="2:51" s="14" customFormat="1" ht="11.25">
      <c r="B730" s="217"/>
      <c r="C730" s="218"/>
      <c r="D730" s="208" t="s">
        <v>180</v>
      </c>
      <c r="E730" s="219" t="s">
        <v>21</v>
      </c>
      <c r="F730" s="220" t="s">
        <v>80</v>
      </c>
      <c r="G730" s="218"/>
      <c r="H730" s="221">
        <v>1</v>
      </c>
      <c r="I730" s="222"/>
      <c r="J730" s="218"/>
      <c r="K730" s="218"/>
      <c r="L730" s="223"/>
      <c r="M730" s="224"/>
      <c r="N730" s="225"/>
      <c r="O730" s="225"/>
      <c r="P730" s="225"/>
      <c r="Q730" s="225"/>
      <c r="R730" s="225"/>
      <c r="S730" s="225"/>
      <c r="T730" s="226"/>
      <c r="AT730" s="227" t="s">
        <v>180</v>
      </c>
      <c r="AU730" s="227" t="s">
        <v>82</v>
      </c>
      <c r="AV730" s="14" t="s">
        <v>82</v>
      </c>
      <c r="AW730" s="14" t="s">
        <v>34</v>
      </c>
      <c r="AX730" s="14" t="s">
        <v>73</v>
      </c>
      <c r="AY730" s="227" t="s">
        <v>171</v>
      </c>
    </row>
    <row r="731" spans="2:51" s="15" customFormat="1" ht="11.25">
      <c r="B731" s="228"/>
      <c r="C731" s="229"/>
      <c r="D731" s="208" t="s">
        <v>180</v>
      </c>
      <c r="E731" s="230" t="s">
        <v>21</v>
      </c>
      <c r="F731" s="231" t="s">
        <v>182</v>
      </c>
      <c r="G731" s="229"/>
      <c r="H731" s="232">
        <v>1</v>
      </c>
      <c r="I731" s="233"/>
      <c r="J731" s="229"/>
      <c r="K731" s="229"/>
      <c r="L731" s="234"/>
      <c r="M731" s="235"/>
      <c r="N731" s="236"/>
      <c r="O731" s="236"/>
      <c r="P731" s="236"/>
      <c r="Q731" s="236"/>
      <c r="R731" s="236"/>
      <c r="S731" s="236"/>
      <c r="T731" s="237"/>
      <c r="AT731" s="238" t="s">
        <v>180</v>
      </c>
      <c r="AU731" s="238" t="s">
        <v>82</v>
      </c>
      <c r="AV731" s="15" t="s">
        <v>178</v>
      </c>
      <c r="AW731" s="15" t="s">
        <v>34</v>
      </c>
      <c r="AX731" s="15" t="s">
        <v>80</v>
      </c>
      <c r="AY731" s="238" t="s">
        <v>171</v>
      </c>
    </row>
    <row r="732" spans="2:63" s="12" customFormat="1" ht="22.9" customHeight="1">
      <c r="B732" s="177"/>
      <c r="C732" s="178"/>
      <c r="D732" s="179" t="s">
        <v>72</v>
      </c>
      <c r="E732" s="191" t="s">
        <v>267</v>
      </c>
      <c r="F732" s="191" t="s">
        <v>268</v>
      </c>
      <c r="G732" s="178"/>
      <c r="H732" s="178"/>
      <c r="I732" s="181"/>
      <c r="J732" s="192">
        <f>BK732</f>
        <v>0</v>
      </c>
      <c r="K732" s="178"/>
      <c r="L732" s="183"/>
      <c r="M732" s="184"/>
      <c r="N732" s="185"/>
      <c r="O732" s="185"/>
      <c r="P732" s="186">
        <f>SUM(P733:P738)</f>
        <v>0</v>
      </c>
      <c r="Q732" s="185"/>
      <c r="R732" s="186">
        <f>SUM(R733:R738)</f>
        <v>0</v>
      </c>
      <c r="S732" s="185"/>
      <c r="T732" s="187">
        <f>SUM(T733:T738)</f>
        <v>0</v>
      </c>
      <c r="AR732" s="188" t="s">
        <v>82</v>
      </c>
      <c r="AT732" s="189" t="s">
        <v>72</v>
      </c>
      <c r="AU732" s="189" t="s">
        <v>80</v>
      </c>
      <c r="AY732" s="188" t="s">
        <v>171</v>
      </c>
      <c r="BK732" s="190">
        <f>SUM(BK733:BK738)</f>
        <v>0</v>
      </c>
    </row>
    <row r="733" spans="1:65" s="2" customFormat="1" ht="21.75" customHeight="1">
      <c r="A733" s="35"/>
      <c r="B733" s="36"/>
      <c r="C733" s="193" t="s">
        <v>1791</v>
      </c>
      <c r="D733" s="193" t="s">
        <v>173</v>
      </c>
      <c r="E733" s="194" t="s">
        <v>1792</v>
      </c>
      <c r="F733" s="195" t="s">
        <v>1793</v>
      </c>
      <c r="G733" s="196" t="s">
        <v>187</v>
      </c>
      <c r="H733" s="197">
        <v>19.278</v>
      </c>
      <c r="I733" s="198"/>
      <c r="J733" s="199">
        <f>ROUND(I733*H733,2)</f>
        <v>0</v>
      </c>
      <c r="K733" s="195" t="s">
        <v>21</v>
      </c>
      <c r="L733" s="40"/>
      <c r="M733" s="200" t="s">
        <v>21</v>
      </c>
      <c r="N733" s="201" t="s">
        <v>44</v>
      </c>
      <c r="O733" s="65"/>
      <c r="P733" s="202">
        <f>O733*H733</f>
        <v>0</v>
      </c>
      <c r="Q733" s="202">
        <v>0</v>
      </c>
      <c r="R733" s="202">
        <f>Q733*H733</f>
        <v>0</v>
      </c>
      <c r="S733" s="202">
        <v>0</v>
      </c>
      <c r="T733" s="203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204" t="s">
        <v>263</v>
      </c>
      <c r="AT733" s="204" t="s">
        <v>173</v>
      </c>
      <c r="AU733" s="204" t="s">
        <v>82</v>
      </c>
      <c r="AY733" s="18" t="s">
        <v>171</v>
      </c>
      <c r="BE733" s="205">
        <f>IF(N733="základní",J733,0)</f>
        <v>0</v>
      </c>
      <c r="BF733" s="205">
        <f>IF(N733="snížená",J733,0)</f>
        <v>0</v>
      </c>
      <c r="BG733" s="205">
        <f>IF(N733="zákl. přenesená",J733,0)</f>
        <v>0</v>
      </c>
      <c r="BH733" s="205">
        <f>IF(N733="sníž. přenesená",J733,0)</f>
        <v>0</v>
      </c>
      <c r="BI733" s="205">
        <f>IF(N733="nulová",J733,0)</f>
        <v>0</v>
      </c>
      <c r="BJ733" s="18" t="s">
        <v>80</v>
      </c>
      <c r="BK733" s="205">
        <f>ROUND(I733*H733,2)</f>
        <v>0</v>
      </c>
      <c r="BL733" s="18" t="s">
        <v>263</v>
      </c>
      <c r="BM733" s="204" t="s">
        <v>1794</v>
      </c>
    </row>
    <row r="734" spans="2:51" s="14" customFormat="1" ht="11.25">
      <c r="B734" s="217"/>
      <c r="C734" s="218"/>
      <c r="D734" s="208" t="s">
        <v>180</v>
      </c>
      <c r="E734" s="219" t="s">
        <v>21</v>
      </c>
      <c r="F734" s="220" t="s">
        <v>1795</v>
      </c>
      <c r="G734" s="218"/>
      <c r="H734" s="221">
        <v>19.278</v>
      </c>
      <c r="I734" s="222"/>
      <c r="J734" s="218"/>
      <c r="K734" s="218"/>
      <c r="L734" s="223"/>
      <c r="M734" s="224"/>
      <c r="N734" s="225"/>
      <c r="O734" s="225"/>
      <c r="P734" s="225"/>
      <c r="Q734" s="225"/>
      <c r="R734" s="225"/>
      <c r="S734" s="225"/>
      <c r="T734" s="226"/>
      <c r="AT734" s="227" t="s">
        <v>180</v>
      </c>
      <c r="AU734" s="227" t="s">
        <v>82</v>
      </c>
      <c r="AV734" s="14" t="s">
        <v>82</v>
      </c>
      <c r="AW734" s="14" t="s">
        <v>34</v>
      </c>
      <c r="AX734" s="14" t="s">
        <v>73</v>
      </c>
      <c r="AY734" s="227" t="s">
        <v>171</v>
      </c>
    </row>
    <row r="735" spans="2:51" s="15" customFormat="1" ht="11.25">
      <c r="B735" s="228"/>
      <c r="C735" s="229"/>
      <c r="D735" s="208" t="s">
        <v>180</v>
      </c>
      <c r="E735" s="230" t="s">
        <v>21</v>
      </c>
      <c r="F735" s="231" t="s">
        <v>182</v>
      </c>
      <c r="G735" s="229"/>
      <c r="H735" s="232">
        <v>19.278</v>
      </c>
      <c r="I735" s="233"/>
      <c r="J735" s="229"/>
      <c r="K735" s="229"/>
      <c r="L735" s="234"/>
      <c r="M735" s="235"/>
      <c r="N735" s="236"/>
      <c r="O735" s="236"/>
      <c r="P735" s="236"/>
      <c r="Q735" s="236"/>
      <c r="R735" s="236"/>
      <c r="S735" s="236"/>
      <c r="T735" s="237"/>
      <c r="AT735" s="238" t="s">
        <v>180</v>
      </c>
      <c r="AU735" s="238" t="s">
        <v>82</v>
      </c>
      <c r="AV735" s="15" t="s">
        <v>178</v>
      </c>
      <c r="AW735" s="15" t="s">
        <v>34</v>
      </c>
      <c r="AX735" s="15" t="s">
        <v>80</v>
      </c>
      <c r="AY735" s="238" t="s">
        <v>171</v>
      </c>
    </row>
    <row r="736" spans="1:65" s="2" customFormat="1" ht="21.75" customHeight="1">
      <c r="A736" s="35"/>
      <c r="B736" s="36"/>
      <c r="C736" s="193" t="s">
        <v>1796</v>
      </c>
      <c r="D736" s="193" t="s">
        <v>173</v>
      </c>
      <c r="E736" s="194" t="s">
        <v>1797</v>
      </c>
      <c r="F736" s="195" t="s">
        <v>1798</v>
      </c>
      <c r="G736" s="196" t="s">
        <v>187</v>
      </c>
      <c r="H736" s="197">
        <v>4.2</v>
      </c>
      <c r="I736" s="198"/>
      <c r="J736" s="199">
        <f>ROUND(I736*H736,2)</f>
        <v>0</v>
      </c>
      <c r="K736" s="195" t="s">
        <v>21</v>
      </c>
      <c r="L736" s="40"/>
      <c r="M736" s="200" t="s">
        <v>21</v>
      </c>
      <c r="N736" s="201" t="s">
        <v>44</v>
      </c>
      <c r="O736" s="65"/>
      <c r="P736" s="202">
        <f>O736*H736</f>
        <v>0</v>
      </c>
      <c r="Q736" s="202">
        <v>0</v>
      </c>
      <c r="R736" s="202">
        <f>Q736*H736</f>
        <v>0</v>
      </c>
      <c r="S736" s="202">
        <v>0</v>
      </c>
      <c r="T736" s="203">
        <f>S736*H736</f>
        <v>0</v>
      </c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R736" s="204" t="s">
        <v>263</v>
      </c>
      <c r="AT736" s="204" t="s">
        <v>173</v>
      </c>
      <c r="AU736" s="204" t="s">
        <v>82</v>
      </c>
      <c r="AY736" s="18" t="s">
        <v>171</v>
      </c>
      <c r="BE736" s="205">
        <f>IF(N736="základní",J736,0)</f>
        <v>0</v>
      </c>
      <c r="BF736" s="205">
        <f>IF(N736="snížená",J736,0)</f>
        <v>0</v>
      </c>
      <c r="BG736" s="205">
        <f>IF(N736="zákl. přenesená",J736,0)</f>
        <v>0</v>
      </c>
      <c r="BH736" s="205">
        <f>IF(N736="sníž. přenesená",J736,0)</f>
        <v>0</v>
      </c>
      <c r="BI736" s="205">
        <f>IF(N736="nulová",J736,0)</f>
        <v>0</v>
      </c>
      <c r="BJ736" s="18" t="s">
        <v>80</v>
      </c>
      <c r="BK736" s="205">
        <f>ROUND(I736*H736,2)</f>
        <v>0</v>
      </c>
      <c r="BL736" s="18" t="s">
        <v>263</v>
      </c>
      <c r="BM736" s="204" t="s">
        <v>1799</v>
      </c>
    </row>
    <row r="737" spans="2:51" s="14" customFormat="1" ht="11.25">
      <c r="B737" s="217"/>
      <c r="C737" s="218"/>
      <c r="D737" s="208" t="s">
        <v>180</v>
      </c>
      <c r="E737" s="219" t="s">
        <v>21</v>
      </c>
      <c r="F737" s="220" t="s">
        <v>1800</v>
      </c>
      <c r="G737" s="218"/>
      <c r="H737" s="221">
        <v>4.2</v>
      </c>
      <c r="I737" s="222"/>
      <c r="J737" s="218"/>
      <c r="K737" s="218"/>
      <c r="L737" s="223"/>
      <c r="M737" s="224"/>
      <c r="N737" s="225"/>
      <c r="O737" s="225"/>
      <c r="P737" s="225"/>
      <c r="Q737" s="225"/>
      <c r="R737" s="225"/>
      <c r="S737" s="225"/>
      <c r="T737" s="226"/>
      <c r="AT737" s="227" t="s">
        <v>180</v>
      </c>
      <c r="AU737" s="227" t="s">
        <v>82</v>
      </c>
      <c r="AV737" s="14" t="s">
        <v>82</v>
      </c>
      <c r="AW737" s="14" t="s">
        <v>34</v>
      </c>
      <c r="AX737" s="14" t="s">
        <v>73</v>
      </c>
      <c r="AY737" s="227" t="s">
        <v>171</v>
      </c>
    </row>
    <row r="738" spans="2:51" s="15" customFormat="1" ht="11.25">
      <c r="B738" s="228"/>
      <c r="C738" s="229"/>
      <c r="D738" s="208" t="s">
        <v>180</v>
      </c>
      <c r="E738" s="230" t="s">
        <v>21</v>
      </c>
      <c r="F738" s="231" t="s">
        <v>182</v>
      </c>
      <c r="G738" s="229"/>
      <c r="H738" s="232">
        <v>4.2</v>
      </c>
      <c r="I738" s="233"/>
      <c r="J738" s="229"/>
      <c r="K738" s="229"/>
      <c r="L738" s="234"/>
      <c r="M738" s="235"/>
      <c r="N738" s="236"/>
      <c r="O738" s="236"/>
      <c r="P738" s="236"/>
      <c r="Q738" s="236"/>
      <c r="R738" s="236"/>
      <c r="S738" s="236"/>
      <c r="T738" s="237"/>
      <c r="AT738" s="238" t="s">
        <v>180</v>
      </c>
      <c r="AU738" s="238" t="s">
        <v>82</v>
      </c>
      <c r="AV738" s="15" t="s">
        <v>178</v>
      </c>
      <c r="AW738" s="15" t="s">
        <v>34</v>
      </c>
      <c r="AX738" s="15" t="s">
        <v>80</v>
      </c>
      <c r="AY738" s="238" t="s">
        <v>171</v>
      </c>
    </row>
    <row r="739" spans="2:63" s="12" customFormat="1" ht="22.9" customHeight="1">
      <c r="B739" s="177"/>
      <c r="C739" s="178"/>
      <c r="D739" s="179" t="s">
        <v>72</v>
      </c>
      <c r="E739" s="191" t="s">
        <v>1801</v>
      </c>
      <c r="F739" s="191" t="s">
        <v>1802</v>
      </c>
      <c r="G739" s="178"/>
      <c r="H739" s="178"/>
      <c r="I739" s="181"/>
      <c r="J739" s="192">
        <f>BK739</f>
        <v>0</v>
      </c>
      <c r="K739" s="178"/>
      <c r="L739" s="183"/>
      <c r="M739" s="184"/>
      <c r="N739" s="185"/>
      <c r="O739" s="185"/>
      <c r="P739" s="186">
        <f>SUM(P740:P758)</f>
        <v>0</v>
      </c>
      <c r="Q739" s="185"/>
      <c r="R739" s="186">
        <f>SUM(R740:R758)</f>
        <v>0</v>
      </c>
      <c r="S739" s="185"/>
      <c r="T739" s="187">
        <f>SUM(T740:T758)</f>
        <v>0</v>
      </c>
      <c r="AR739" s="188" t="s">
        <v>82</v>
      </c>
      <c r="AT739" s="189" t="s">
        <v>72</v>
      </c>
      <c r="AU739" s="189" t="s">
        <v>80</v>
      </c>
      <c r="AY739" s="188" t="s">
        <v>171</v>
      </c>
      <c r="BK739" s="190">
        <f>SUM(BK740:BK758)</f>
        <v>0</v>
      </c>
    </row>
    <row r="740" spans="1:65" s="2" customFormat="1" ht="33" customHeight="1">
      <c r="A740" s="35"/>
      <c r="B740" s="36"/>
      <c r="C740" s="193" t="s">
        <v>1803</v>
      </c>
      <c r="D740" s="193" t="s">
        <v>173</v>
      </c>
      <c r="E740" s="194" t="s">
        <v>1804</v>
      </c>
      <c r="F740" s="195" t="s">
        <v>1805</v>
      </c>
      <c r="G740" s="196" t="s">
        <v>272</v>
      </c>
      <c r="H740" s="197">
        <v>1</v>
      </c>
      <c r="I740" s="198"/>
      <c r="J740" s="199">
        <f>ROUND(I740*H740,2)</f>
        <v>0</v>
      </c>
      <c r="K740" s="195" t="s">
        <v>21</v>
      </c>
      <c r="L740" s="40"/>
      <c r="M740" s="200" t="s">
        <v>21</v>
      </c>
      <c r="N740" s="201" t="s">
        <v>44</v>
      </c>
      <c r="O740" s="65"/>
      <c r="P740" s="202">
        <f>O740*H740</f>
        <v>0</v>
      </c>
      <c r="Q740" s="202">
        <v>0</v>
      </c>
      <c r="R740" s="202">
        <f>Q740*H740</f>
        <v>0</v>
      </c>
      <c r="S740" s="202">
        <v>0</v>
      </c>
      <c r="T740" s="203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204" t="s">
        <v>263</v>
      </c>
      <c r="AT740" s="204" t="s">
        <v>173</v>
      </c>
      <c r="AU740" s="204" t="s">
        <v>82</v>
      </c>
      <c r="AY740" s="18" t="s">
        <v>171</v>
      </c>
      <c r="BE740" s="205">
        <f>IF(N740="základní",J740,0)</f>
        <v>0</v>
      </c>
      <c r="BF740" s="205">
        <f>IF(N740="snížená",J740,0)</f>
        <v>0</v>
      </c>
      <c r="BG740" s="205">
        <f>IF(N740="zákl. přenesená",J740,0)</f>
        <v>0</v>
      </c>
      <c r="BH740" s="205">
        <f>IF(N740="sníž. přenesená",J740,0)</f>
        <v>0</v>
      </c>
      <c r="BI740" s="205">
        <f>IF(N740="nulová",J740,0)</f>
        <v>0</v>
      </c>
      <c r="BJ740" s="18" t="s">
        <v>80</v>
      </c>
      <c r="BK740" s="205">
        <f>ROUND(I740*H740,2)</f>
        <v>0</v>
      </c>
      <c r="BL740" s="18" t="s">
        <v>263</v>
      </c>
      <c r="BM740" s="204" t="s">
        <v>1806</v>
      </c>
    </row>
    <row r="741" spans="1:65" s="2" customFormat="1" ht="33" customHeight="1">
      <c r="A741" s="35"/>
      <c r="B741" s="36"/>
      <c r="C741" s="193" t="s">
        <v>1807</v>
      </c>
      <c r="D741" s="193" t="s">
        <v>173</v>
      </c>
      <c r="E741" s="194" t="s">
        <v>1808</v>
      </c>
      <c r="F741" s="195" t="s">
        <v>1809</v>
      </c>
      <c r="G741" s="196" t="s">
        <v>272</v>
      </c>
      <c r="H741" s="197">
        <v>1</v>
      </c>
      <c r="I741" s="198"/>
      <c r="J741" s="199">
        <f>ROUND(I741*H741,2)</f>
        <v>0</v>
      </c>
      <c r="K741" s="195" t="s">
        <v>21</v>
      </c>
      <c r="L741" s="40"/>
      <c r="M741" s="200" t="s">
        <v>21</v>
      </c>
      <c r="N741" s="201" t="s">
        <v>44</v>
      </c>
      <c r="O741" s="65"/>
      <c r="P741" s="202">
        <f>O741*H741</f>
        <v>0</v>
      </c>
      <c r="Q741" s="202">
        <v>0</v>
      </c>
      <c r="R741" s="202">
        <f>Q741*H741</f>
        <v>0</v>
      </c>
      <c r="S741" s="202">
        <v>0</v>
      </c>
      <c r="T741" s="203">
        <f>S741*H741</f>
        <v>0</v>
      </c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R741" s="204" t="s">
        <v>263</v>
      </c>
      <c r="AT741" s="204" t="s">
        <v>173</v>
      </c>
      <c r="AU741" s="204" t="s">
        <v>82</v>
      </c>
      <c r="AY741" s="18" t="s">
        <v>171</v>
      </c>
      <c r="BE741" s="205">
        <f>IF(N741="základní",J741,0)</f>
        <v>0</v>
      </c>
      <c r="BF741" s="205">
        <f>IF(N741="snížená",J741,0)</f>
        <v>0</v>
      </c>
      <c r="BG741" s="205">
        <f>IF(N741="zákl. přenesená",J741,0)</f>
        <v>0</v>
      </c>
      <c r="BH741" s="205">
        <f>IF(N741="sníž. přenesená",J741,0)</f>
        <v>0</v>
      </c>
      <c r="BI741" s="205">
        <f>IF(N741="nulová",J741,0)</f>
        <v>0</v>
      </c>
      <c r="BJ741" s="18" t="s">
        <v>80</v>
      </c>
      <c r="BK741" s="205">
        <f>ROUND(I741*H741,2)</f>
        <v>0</v>
      </c>
      <c r="BL741" s="18" t="s">
        <v>263</v>
      </c>
      <c r="BM741" s="204" t="s">
        <v>1810</v>
      </c>
    </row>
    <row r="742" spans="2:51" s="14" customFormat="1" ht="11.25">
      <c r="B742" s="217"/>
      <c r="C742" s="218"/>
      <c r="D742" s="208" t="s">
        <v>180</v>
      </c>
      <c r="E742" s="219" t="s">
        <v>21</v>
      </c>
      <c r="F742" s="220" t="s">
        <v>82</v>
      </c>
      <c r="G742" s="218"/>
      <c r="H742" s="221">
        <v>2</v>
      </c>
      <c r="I742" s="222"/>
      <c r="J742" s="218"/>
      <c r="K742" s="218"/>
      <c r="L742" s="223"/>
      <c r="M742" s="224"/>
      <c r="N742" s="225"/>
      <c r="O742" s="225"/>
      <c r="P742" s="225"/>
      <c r="Q742" s="225"/>
      <c r="R742" s="225"/>
      <c r="S742" s="225"/>
      <c r="T742" s="226"/>
      <c r="AT742" s="227" t="s">
        <v>180</v>
      </c>
      <c r="AU742" s="227" t="s">
        <v>82</v>
      </c>
      <c r="AV742" s="14" t="s">
        <v>82</v>
      </c>
      <c r="AW742" s="14" t="s">
        <v>34</v>
      </c>
      <c r="AX742" s="14" t="s">
        <v>73</v>
      </c>
      <c r="AY742" s="227" t="s">
        <v>171</v>
      </c>
    </row>
    <row r="743" spans="2:51" s="13" customFormat="1" ht="11.25">
      <c r="B743" s="206"/>
      <c r="C743" s="207"/>
      <c r="D743" s="208" t="s">
        <v>180</v>
      </c>
      <c r="E743" s="209" t="s">
        <v>21</v>
      </c>
      <c r="F743" s="210" t="s">
        <v>1301</v>
      </c>
      <c r="G743" s="207"/>
      <c r="H743" s="209" t="s">
        <v>21</v>
      </c>
      <c r="I743" s="211"/>
      <c r="J743" s="207"/>
      <c r="K743" s="207"/>
      <c r="L743" s="212"/>
      <c r="M743" s="213"/>
      <c r="N743" s="214"/>
      <c r="O743" s="214"/>
      <c r="P743" s="214"/>
      <c r="Q743" s="214"/>
      <c r="R743" s="214"/>
      <c r="S743" s="214"/>
      <c r="T743" s="215"/>
      <c r="AT743" s="216" t="s">
        <v>180</v>
      </c>
      <c r="AU743" s="216" t="s">
        <v>82</v>
      </c>
      <c r="AV743" s="13" t="s">
        <v>80</v>
      </c>
      <c r="AW743" s="13" t="s">
        <v>34</v>
      </c>
      <c r="AX743" s="13" t="s">
        <v>73</v>
      </c>
      <c r="AY743" s="216" t="s">
        <v>171</v>
      </c>
    </row>
    <row r="744" spans="2:51" s="14" customFormat="1" ht="11.25">
      <c r="B744" s="217"/>
      <c r="C744" s="218"/>
      <c r="D744" s="208" t="s">
        <v>180</v>
      </c>
      <c r="E744" s="219" t="s">
        <v>21</v>
      </c>
      <c r="F744" s="220" t="s">
        <v>1811</v>
      </c>
      <c r="G744" s="218"/>
      <c r="H744" s="221">
        <v>-1</v>
      </c>
      <c r="I744" s="222"/>
      <c r="J744" s="218"/>
      <c r="K744" s="218"/>
      <c r="L744" s="223"/>
      <c r="M744" s="224"/>
      <c r="N744" s="225"/>
      <c r="O744" s="225"/>
      <c r="P744" s="225"/>
      <c r="Q744" s="225"/>
      <c r="R744" s="225"/>
      <c r="S744" s="225"/>
      <c r="T744" s="226"/>
      <c r="AT744" s="227" t="s">
        <v>180</v>
      </c>
      <c r="AU744" s="227" t="s">
        <v>82</v>
      </c>
      <c r="AV744" s="14" t="s">
        <v>82</v>
      </c>
      <c r="AW744" s="14" t="s">
        <v>34</v>
      </c>
      <c r="AX744" s="14" t="s">
        <v>73</v>
      </c>
      <c r="AY744" s="227" t="s">
        <v>171</v>
      </c>
    </row>
    <row r="745" spans="2:51" s="15" customFormat="1" ht="11.25">
      <c r="B745" s="228"/>
      <c r="C745" s="229"/>
      <c r="D745" s="208" t="s">
        <v>180</v>
      </c>
      <c r="E745" s="230" t="s">
        <v>21</v>
      </c>
      <c r="F745" s="231" t="s">
        <v>182</v>
      </c>
      <c r="G745" s="229"/>
      <c r="H745" s="232">
        <v>1</v>
      </c>
      <c r="I745" s="233"/>
      <c r="J745" s="229"/>
      <c r="K745" s="229"/>
      <c r="L745" s="234"/>
      <c r="M745" s="235"/>
      <c r="N745" s="236"/>
      <c r="O745" s="236"/>
      <c r="P745" s="236"/>
      <c r="Q745" s="236"/>
      <c r="R745" s="236"/>
      <c r="S745" s="236"/>
      <c r="T745" s="237"/>
      <c r="AT745" s="238" t="s">
        <v>180</v>
      </c>
      <c r="AU745" s="238" t="s">
        <v>82</v>
      </c>
      <c r="AV745" s="15" t="s">
        <v>178</v>
      </c>
      <c r="AW745" s="15" t="s">
        <v>34</v>
      </c>
      <c r="AX745" s="15" t="s">
        <v>80</v>
      </c>
      <c r="AY745" s="238" t="s">
        <v>171</v>
      </c>
    </row>
    <row r="746" spans="1:65" s="2" customFormat="1" ht="21.75" customHeight="1">
      <c r="A746" s="35"/>
      <c r="B746" s="36"/>
      <c r="C746" s="193" t="s">
        <v>1812</v>
      </c>
      <c r="D746" s="193" t="s">
        <v>173</v>
      </c>
      <c r="E746" s="194" t="s">
        <v>1813</v>
      </c>
      <c r="F746" s="195" t="s">
        <v>1814</v>
      </c>
      <c r="G746" s="196" t="s">
        <v>272</v>
      </c>
      <c r="H746" s="197">
        <v>1</v>
      </c>
      <c r="I746" s="198"/>
      <c r="J746" s="199">
        <f aca="true" t="shared" si="0" ref="J746:J751">ROUND(I746*H746,2)</f>
        <v>0</v>
      </c>
      <c r="K746" s="195" t="s">
        <v>21</v>
      </c>
      <c r="L746" s="40"/>
      <c r="M746" s="200" t="s">
        <v>21</v>
      </c>
      <c r="N746" s="201" t="s">
        <v>44</v>
      </c>
      <c r="O746" s="65"/>
      <c r="P746" s="202">
        <f aca="true" t="shared" si="1" ref="P746:P751">O746*H746</f>
        <v>0</v>
      </c>
      <c r="Q746" s="202">
        <v>0</v>
      </c>
      <c r="R746" s="202">
        <f aca="true" t="shared" si="2" ref="R746:R751">Q746*H746</f>
        <v>0</v>
      </c>
      <c r="S746" s="202">
        <v>0</v>
      </c>
      <c r="T746" s="203">
        <f aca="true" t="shared" si="3" ref="T746:T751">S746*H746</f>
        <v>0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R746" s="204" t="s">
        <v>263</v>
      </c>
      <c r="AT746" s="204" t="s">
        <v>173</v>
      </c>
      <c r="AU746" s="204" t="s">
        <v>82</v>
      </c>
      <c r="AY746" s="18" t="s">
        <v>171</v>
      </c>
      <c r="BE746" s="205">
        <f aca="true" t="shared" si="4" ref="BE746:BE751">IF(N746="základní",J746,0)</f>
        <v>0</v>
      </c>
      <c r="BF746" s="205">
        <f aca="true" t="shared" si="5" ref="BF746:BF751">IF(N746="snížená",J746,0)</f>
        <v>0</v>
      </c>
      <c r="BG746" s="205">
        <f aca="true" t="shared" si="6" ref="BG746:BG751">IF(N746="zákl. přenesená",J746,0)</f>
        <v>0</v>
      </c>
      <c r="BH746" s="205">
        <f aca="true" t="shared" si="7" ref="BH746:BH751">IF(N746="sníž. přenesená",J746,0)</f>
        <v>0</v>
      </c>
      <c r="BI746" s="205">
        <f aca="true" t="shared" si="8" ref="BI746:BI751">IF(N746="nulová",J746,0)</f>
        <v>0</v>
      </c>
      <c r="BJ746" s="18" t="s">
        <v>80</v>
      </c>
      <c r="BK746" s="205">
        <f aca="true" t="shared" si="9" ref="BK746:BK751">ROUND(I746*H746,2)</f>
        <v>0</v>
      </c>
      <c r="BL746" s="18" t="s">
        <v>263</v>
      </c>
      <c r="BM746" s="204" t="s">
        <v>1815</v>
      </c>
    </row>
    <row r="747" spans="1:65" s="2" customFormat="1" ht="16.5" customHeight="1">
      <c r="A747" s="35"/>
      <c r="B747" s="36"/>
      <c r="C747" s="193" t="s">
        <v>1816</v>
      </c>
      <c r="D747" s="193" t="s">
        <v>173</v>
      </c>
      <c r="E747" s="194" t="s">
        <v>1817</v>
      </c>
      <c r="F747" s="195" t="s">
        <v>1818</v>
      </c>
      <c r="G747" s="196" t="s">
        <v>272</v>
      </c>
      <c r="H747" s="197">
        <v>1</v>
      </c>
      <c r="I747" s="198"/>
      <c r="J747" s="199">
        <f t="shared" si="0"/>
        <v>0</v>
      </c>
      <c r="K747" s="195" t="s">
        <v>21</v>
      </c>
      <c r="L747" s="40"/>
      <c r="M747" s="200" t="s">
        <v>21</v>
      </c>
      <c r="N747" s="201" t="s">
        <v>44</v>
      </c>
      <c r="O747" s="65"/>
      <c r="P747" s="202">
        <f t="shared" si="1"/>
        <v>0</v>
      </c>
      <c r="Q747" s="202">
        <v>0</v>
      </c>
      <c r="R747" s="202">
        <f t="shared" si="2"/>
        <v>0</v>
      </c>
      <c r="S747" s="202">
        <v>0</v>
      </c>
      <c r="T747" s="203">
        <f t="shared" si="3"/>
        <v>0</v>
      </c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R747" s="204" t="s">
        <v>263</v>
      </c>
      <c r="AT747" s="204" t="s">
        <v>173</v>
      </c>
      <c r="AU747" s="204" t="s">
        <v>82</v>
      </c>
      <c r="AY747" s="18" t="s">
        <v>171</v>
      </c>
      <c r="BE747" s="205">
        <f t="shared" si="4"/>
        <v>0</v>
      </c>
      <c r="BF747" s="205">
        <f t="shared" si="5"/>
        <v>0</v>
      </c>
      <c r="BG747" s="205">
        <f t="shared" si="6"/>
        <v>0</v>
      </c>
      <c r="BH747" s="205">
        <f t="shared" si="7"/>
        <v>0</v>
      </c>
      <c r="BI747" s="205">
        <f t="shared" si="8"/>
        <v>0</v>
      </c>
      <c r="BJ747" s="18" t="s">
        <v>80</v>
      </c>
      <c r="BK747" s="205">
        <f t="shared" si="9"/>
        <v>0</v>
      </c>
      <c r="BL747" s="18" t="s">
        <v>263</v>
      </c>
      <c r="BM747" s="204" t="s">
        <v>1819</v>
      </c>
    </row>
    <row r="748" spans="1:65" s="2" customFormat="1" ht="21.75" customHeight="1">
      <c r="A748" s="35"/>
      <c r="B748" s="36"/>
      <c r="C748" s="193" t="s">
        <v>1820</v>
      </c>
      <c r="D748" s="193" t="s">
        <v>173</v>
      </c>
      <c r="E748" s="194" t="s">
        <v>1821</v>
      </c>
      <c r="F748" s="195" t="s">
        <v>1822</v>
      </c>
      <c r="G748" s="196" t="s">
        <v>272</v>
      </c>
      <c r="H748" s="197">
        <v>2</v>
      </c>
      <c r="I748" s="198"/>
      <c r="J748" s="199">
        <f t="shared" si="0"/>
        <v>0</v>
      </c>
      <c r="K748" s="195" t="s">
        <v>21</v>
      </c>
      <c r="L748" s="40"/>
      <c r="M748" s="200" t="s">
        <v>21</v>
      </c>
      <c r="N748" s="201" t="s">
        <v>44</v>
      </c>
      <c r="O748" s="65"/>
      <c r="P748" s="202">
        <f t="shared" si="1"/>
        <v>0</v>
      </c>
      <c r="Q748" s="202">
        <v>0</v>
      </c>
      <c r="R748" s="202">
        <f t="shared" si="2"/>
        <v>0</v>
      </c>
      <c r="S748" s="202">
        <v>0</v>
      </c>
      <c r="T748" s="203">
        <f t="shared" si="3"/>
        <v>0</v>
      </c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R748" s="204" t="s">
        <v>263</v>
      </c>
      <c r="AT748" s="204" t="s">
        <v>173</v>
      </c>
      <c r="AU748" s="204" t="s">
        <v>82</v>
      </c>
      <c r="AY748" s="18" t="s">
        <v>171</v>
      </c>
      <c r="BE748" s="205">
        <f t="shared" si="4"/>
        <v>0</v>
      </c>
      <c r="BF748" s="205">
        <f t="shared" si="5"/>
        <v>0</v>
      </c>
      <c r="BG748" s="205">
        <f t="shared" si="6"/>
        <v>0</v>
      </c>
      <c r="BH748" s="205">
        <f t="shared" si="7"/>
        <v>0</v>
      </c>
      <c r="BI748" s="205">
        <f t="shared" si="8"/>
        <v>0</v>
      </c>
      <c r="BJ748" s="18" t="s">
        <v>80</v>
      </c>
      <c r="BK748" s="205">
        <f t="shared" si="9"/>
        <v>0</v>
      </c>
      <c r="BL748" s="18" t="s">
        <v>263</v>
      </c>
      <c r="BM748" s="204" t="s">
        <v>1823</v>
      </c>
    </row>
    <row r="749" spans="1:65" s="2" customFormat="1" ht="21.75" customHeight="1">
      <c r="A749" s="35"/>
      <c r="B749" s="36"/>
      <c r="C749" s="193" t="s">
        <v>1824</v>
      </c>
      <c r="D749" s="193" t="s">
        <v>173</v>
      </c>
      <c r="E749" s="194" t="s">
        <v>1825</v>
      </c>
      <c r="F749" s="195" t="s">
        <v>1826</v>
      </c>
      <c r="G749" s="196" t="s">
        <v>272</v>
      </c>
      <c r="H749" s="197">
        <v>1</v>
      </c>
      <c r="I749" s="198"/>
      <c r="J749" s="199">
        <f t="shared" si="0"/>
        <v>0</v>
      </c>
      <c r="K749" s="195" t="s">
        <v>21</v>
      </c>
      <c r="L749" s="40"/>
      <c r="M749" s="200" t="s">
        <v>21</v>
      </c>
      <c r="N749" s="201" t="s">
        <v>44</v>
      </c>
      <c r="O749" s="65"/>
      <c r="P749" s="202">
        <f t="shared" si="1"/>
        <v>0</v>
      </c>
      <c r="Q749" s="202">
        <v>0</v>
      </c>
      <c r="R749" s="202">
        <f t="shared" si="2"/>
        <v>0</v>
      </c>
      <c r="S749" s="202">
        <v>0</v>
      </c>
      <c r="T749" s="203">
        <f t="shared" si="3"/>
        <v>0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R749" s="204" t="s">
        <v>263</v>
      </c>
      <c r="AT749" s="204" t="s">
        <v>173</v>
      </c>
      <c r="AU749" s="204" t="s">
        <v>82</v>
      </c>
      <c r="AY749" s="18" t="s">
        <v>171</v>
      </c>
      <c r="BE749" s="205">
        <f t="shared" si="4"/>
        <v>0</v>
      </c>
      <c r="BF749" s="205">
        <f t="shared" si="5"/>
        <v>0</v>
      </c>
      <c r="BG749" s="205">
        <f t="shared" si="6"/>
        <v>0</v>
      </c>
      <c r="BH749" s="205">
        <f t="shared" si="7"/>
        <v>0</v>
      </c>
      <c r="BI749" s="205">
        <f t="shared" si="8"/>
        <v>0</v>
      </c>
      <c r="BJ749" s="18" t="s">
        <v>80</v>
      </c>
      <c r="BK749" s="205">
        <f t="shared" si="9"/>
        <v>0</v>
      </c>
      <c r="BL749" s="18" t="s">
        <v>263</v>
      </c>
      <c r="BM749" s="204" t="s">
        <v>1827</v>
      </c>
    </row>
    <row r="750" spans="1:65" s="2" customFormat="1" ht="21.75" customHeight="1">
      <c r="A750" s="35"/>
      <c r="B750" s="36"/>
      <c r="C750" s="193" t="s">
        <v>1828</v>
      </c>
      <c r="D750" s="193" t="s">
        <v>173</v>
      </c>
      <c r="E750" s="194" t="s">
        <v>1829</v>
      </c>
      <c r="F750" s="195" t="s">
        <v>1830</v>
      </c>
      <c r="G750" s="196" t="s">
        <v>272</v>
      </c>
      <c r="H750" s="197">
        <v>1</v>
      </c>
      <c r="I750" s="198"/>
      <c r="J750" s="199">
        <f t="shared" si="0"/>
        <v>0</v>
      </c>
      <c r="K750" s="195" t="s">
        <v>21</v>
      </c>
      <c r="L750" s="40"/>
      <c r="M750" s="200" t="s">
        <v>21</v>
      </c>
      <c r="N750" s="201" t="s">
        <v>44</v>
      </c>
      <c r="O750" s="65"/>
      <c r="P750" s="202">
        <f t="shared" si="1"/>
        <v>0</v>
      </c>
      <c r="Q750" s="202">
        <v>0</v>
      </c>
      <c r="R750" s="202">
        <f t="shared" si="2"/>
        <v>0</v>
      </c>
      <c r="S750" s="202">
        <v>0</v>
      </c>
      <c r="T750" s="203">
        <f t="shared" si="3"/>
        <v>0</v>
      </c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R750" s="204" t="s">
        <v>263</v>
      </c>
      <c r="AT750" s="204" t="s">
        <v>173</v>
      </c>
      <c r="AU750" s="204" t="s">
        <v>82</v>
      </c>
      <c r="AY750" s="18" t="s">
        <v>171</v>
      </c>
      <c r="BE750" s="205">
        <f t="shared" si="4"/>
        <v>0</v>
      </c>
      <c r="BF750" s="205">
        <f t="shared" si="5"/>
        <v>0</v>
      </c>
      <c r="BG750" s="205">
        <f t="shared" si="6"/>
        <v>0</v>
      </c>
      <c r="BH750" s="205">
        <f t="shared" si="7"/>
        <v>0</v>
      </c>
      <c r="BI750" s="205">
        <f t="shared" si="8"/>
        <v>0</v>
      </c>
      <c r="BJ750" s="18" t="s">
        <v>80</v>
      </c>
      <c r="BK750" s="205">
        <f t="shared" si="9"/>
        <v>0</v>
      </c>
      <c r="BL750" s="18" t="s">
        <v>263</v>
      </c>
      <c r="BM750" s="204" t="s">
        <v>1831</v>
      </c>
    </row>
    <row r="751" spans="1:65" s="2" customFormat="1" ht="21.75" customHeight="1">
      <c r="A751" s="35"/>
      <c r="B751" s="36"/>
      <c r="C751" s="193" t="s">
        <v>1832</v>
      </c>
      <c r="D751" s="193" t="s">
        <v>173</v>
      </c>
      <c r="E751" s="194" t="s">
        <v>1833</v>
      </c>
      <c r="F751" s="195" t="s">
        <v>1834</v>
      </c>
      <c r="G751" s="196" t="s">
        <v>272</v>
      </c>
      <c r="H751" s="197">
        <v>1</v>
      </c>
      <c r="I751" s="198"/>
      <c r="J751" s="199">
        <f t="shared" si="0"/>
        <v>0</v>
      </c>
      <c r="K751" s="195" t="s">
        <v>21</v>
      </c>
      <c r="L751" s="40"/>
      <c r="M751" s="200" t="s">
        <v>21</v>
      </c>
      <c r="N751" s="201" t="s">
        <v>44</v>
      </c>
      <c r="O751" s="65"/>
      <c r="P751" s="202">
        <f t="shared" si="1"/>
        <v>0</v>
      </c>
      <c r="Q751" s="202">
        <v>0</v>
      </c>
      <c r="R751" s="202">
        <f t="shared" si="2"/>
        <v>0</v>
      </c>
      <c r="S751" s="202">
        <v>0</v>
      </c>
      <c r="T751" s="203">
        <f t="shared" si="3"/>
        <v>0</v>
      </c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R751" s="204" t="s">
        <v>263</v>
      </c>
      <c r="AT751" s="204" t="s">
        <v>173</v>
      </c>
      <c r="AU751" s="204" t="s">
        <v>82</v>
      </c>
      <c r="AY751" s="18" t="s">
        <v>171</v>
      </c>
      <c r="BE751" s="205">
        <f t="shared" si="4"/>
        <v>0</v>
      </c>
      <c r="BF751" s="205">
        <f t="shared" si="5"/>
        <v>0</v>
      </c>
      <c r="BG751" s="205">
        <f t="shared" si="6"/>
        <v>0</v>
      </c>
      <c r="BH751" s="205">
        <f t="shared" si="7"/>
        <v>0</v>
      </c>
      <c r="BI751" s="205">
        <f t="shared" si="8"/>
        <v>0</v>
      </c>
      <c r="BJ751" s="18" t="s">
        <v>80</v>
      </c>
      <c r="BK751" s="205">
        <f t="shared" si="9"/>
        <v>0</v>
      </c>
      <c r="BL751" s="18" t="s">
        <v>263</v>
      </c>
      <c r="BM751" s="204" t="s">
        <v>1835</v>
      </c>
    </row>
    <row r="752" spans="2:51" s="14" customFormat="1" ht="11.25">
      <c r="B752" s="217"/>
      <c r="C752" s="218"/>
      <c r="D752" s="208" t="s">
        <v>180</v>
      </c>
      <c r="E752" s="219" t="s">
        <v>21</v>
      </c>
      <c r="F752" s="220" t="s">
        <v>82</v>
      </c>
      <c r="G752" s="218"/>
      <c r="H752" s="221">
        <v>2</v>
      </c>
      <c r="I752" s="222"/>
      <c r="J752" s="218"/>
      <c r="K752" s="218"/>
      <c r="L752" s="223"/>
      <c r="M752" s="224"/>
      <c r="N752" s="225"/>
      <c r="O752" s="225"/>
      <c r="P752" s="225"/>
      <c r="Q752" s="225"/>
      <c r="R752" s="225"/>
      <c r="S752" s="225"/>
      <c r="T752" s="226"/>
      <c r="AT752" s="227" t="s">
        <v>180</v>
      </c>
      <c r="AU752" s="227" t="s">
        <v>82</v>
      </c>
      <c r="AV752" s="14" t="s">
        <v>82</v>
      </c>
      <c r="AW752" s="14" t="s">
        <v>34</v>
      </c>
      <c r="AX752" s="14" t="s">
        <v>73</v>
      </c>
      <c r="AY752" s="227" t="s">
        <v>171</v>
      </c>
    </row>
    <row r="753" spans="2:51" s="13" customFormat="1" ht="11.25">
      <c r="B753" s="206"/>
      <c r="C753" s="207"/>
      <c r="D753" s="208" t="s">
        <v>180</v>
      </c>
      <c r="E753" s="209" t="s">
        <v>21</v>
      </c>
      <c r="F753" s="210" t="s">
        <v>1301</v>
      </c>
      <c r="G753" s="207"/>
      <c r="H753" s="209" t="s">
        <v>21</v>
      </c>
      <c r="I753" s="211"/>
      <c r="J753" s="207"/>
      <c r="K753" s="207"/>
      <c r="L753" s="212"/>
      <c r="M753" s="213"/>
      <c r="N753" s="214"/>
      <c r="O753" s="214"/>
      <c r="P753" s="214"/>
      <c r="Q753" s="214"/>
      <c r="R753" s="214"/>
      <c r="S753" s="214"/>
      <c r="T753" s="215"/>
      <c r="AT753" s="216" t="s">
        <v>180</v>
      </c>
      <c r="AU753" s="216" t="s">
        <v>82</v>
      </c>
      <c r="AV753" s="13" t="s">
        <v>80</v>
      </c>
      <c r="AW753" s="13" t="s">
        <v>34</v>
      </c>
      <c r="AX753" s="13" t="s">
        <v>73</v>
      </c>
      <c r="AY753" s="216" t="s">
        <v>171</v>
      </c>
    </row>
    <row r="754" spans="2:51" s="14" customFormat="1" ht="11.25">
      <c r="B754" s="217"/>
      <c r="C754" s="218"/>
      <c r="D754" s="208" t="s">
        <v>180</v>
      </c>
      <c r="E754" s="219" t="s">
        <v>21</v>
      </c>
      <c r="F754" s="220" t="s">
        <v>1811</v>
      </c>
      <c r="G754" s="218"/>
      <c r="H754" s="221">
        <v>-1</v>
      </c>
      <c r="I754" s="222"/>
      <c r="J754" s="218"/>
      <c r="K754" s="218"/>
      <c r="L754" s="223"/>
      <c r="M754" s="224"/>
      <c r="N754" s="225"/>
      <c r="O754" s="225"/>
      <c r="P754" s="225"/>
      <c r="Q754" s="225"/>
      <c r="R754" s="225"/>
      <c r="S754" s="225"/>
      <c r="T754" s="226"/>
      <c r="AT754" s="227" t="s">
        <v>180</v>
      </c>
      <c r="AU754" s="227" t="s">
        <v>82</v>
      </c>
      <c r="AV754" s="14" t="s">
        <v>82</v>
      </c>
      <c r="AW754" s="14" t="s">
        <v>34</v>
      </c>
      <c r="AX754" s="14" t="s">
        <v>73</v>
      </c>
      <c r="AY754" s="227" t="s">
        <v>171</v>
      </c>
    </row>
    <row r="755" spans="2:51" s="15" customFormat="1" ht="11.25">
      <c r="B755" s="228"/>
      <c r="C755" s="229"/>
      <c r="D755" s="208" t="s">
        <v>180</v>
      </c>
      <c r="E755" s="230" t="s">
        <v>21</v>
      </c>
      <c r="F755" s="231" t="s">
        <v>182</v>
      </c>
      <c r="G755" s="229"/>
      <c r="H755" s="232">
        <v>1</v>
      </c>
      <c r="I755" s="233"/>
      <c r="J755" s="229"/>
      <c r="K755" s="229"/>
      <c r="L755" s="234"/>
      <c r="M755" s="235"/>
      <c r="N755" s="236"/>
      <c r="O755" s="236"/>
      <c r="P755" s="236"/>
      <c r="Q755" s="236"/>
      <c r="R755" s="236"/>
      <c r="S755" s="236"/>
      <c r="T755" s="237"/>
      <c r="AT755" s="238" t="s">
        <v>180</v>
      </c>
      <c r="AU755" s="238" t="s">
        <v>82</v>
      </c>
      <c r="AV755" s="15" t="s">
        <v>178</v>
      </c>
      <c r="AW755" s="15" t="s">
        <v>34</v>
      </c>
      <c r="AX755" s="15" t="s">
        <v>80</v>
      </c>
      <c r="AY755" s="238" t="s">
        <v>171</v>
      </c>
    </row>
    <row r="756" spans="1:65" s="2" customFormat="1" ht="21.75" customHeight="1">
      <c r="A756" s="35"/>
      <c r="B756" s="36"/>
      <c r="C756" s="193" t="s">
        <v>1836</v>
      </c>
      <c r="D756" s="193" t="s">
        <v>173</v>
      </c>
      <c r="E756" s="194" t="s">
        <v>1837</v>
      </c>
      <c r="F756" s="195" t="s">
        <v>1838</v>
      </c>
      <c r="G756" s="196" t="s">
        <v>272</v>
      </c>
      <c r="H756" s="197">
        <v>1</v>
      </c>
      <c r="I756" s="198"/>
      <c r="J756" s="199">
        <f>ROUND(I756*H756,2)</f>
        <v>0</v>
      </c>
      <c r="K756" s="195" t="s">
        <v>21</v>
      </c>
      <c r="L756" s="40"/>
      <c r="M756" s="200" t="s">
        <v>21</v>
      </c>
      <c r="N756" s="201" t="s">
        <v>44</v>
      </c>
      <c r="O756" s="65"/>
      <c r="P756" s="202">
        <f>O756*H756</f>
        <v>0</v>
      </c>
      <c r="Q756" s="202">
        <v>0</v>
      </c>
      <c r="R756" s="202">
        <f>Q756*H756</f>
        <v>0</v>
      </c>
      <c r="S756" s="202">
        <v>0</v>
      </c>
      <c r="T756" s="203">
        <f>S756*H756</f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204" t="s">
        <v>263</v>
      </c>
      <c r="AT756" s="204" t="s">
        <v>173</v>
      </c>
      <c r="AU756" s="204" t="s">
        <v>82</v>
      </c>
      <c r="AY756" s="18" t="s">
        <v>171</v>
      </c>
      <c r="BE756" s="205">
        <f>IF(N756="základní",J756,0)</f>
        <v>0</v>
      </c>
      <c r="BF756" s="205">
        <f>IF(N756="snížená",J756,0)</f>
        <v>0</v>
      </c>
      <c r="BG756" s="205">
        <f>IF(N756="zákl. přenesená",J756,0)</f>
        <v>0</v>
      </c>
      <c r="BH756" s="205">
        <f>IF(N756="sníž. přenesená",J756,0)</f>
        <v>0</v>
      </c>
      <c r="BI756" s="205">
        <f>IF(N756="nulová",J756,0)</f>
        <v>0</v>
      </c>
      <c r="BJ756" s="18" t="s">
        <v>80</v>
      </c>
      <c r="BK756" s="205">
        <f>ROUND(I756*H756,2)</f>
        <v>0</v>
      </c>
      <c r="BL756" s="18" t="s">
        <v>263</v>
      </c>
      <c r="BM756" s="204" t="s">
        <v>1839</v>
      </c>
    </row>
    <row r="757" spans="2:51" s="14" customFormat="1" ht="11.25">
      <c r="B757" s="217"/>
      <c r="C757" s="218"/>
      <c r="D757" s="208" t="s">
        <v>180</v>
      </c>
      <c r="E757" s="219" t="s">
        <v>21</v>
      </c>
      <c r="F757" s="220" t="s">
        <v>80</v>
      </c>
      <c r="G757" s="218"/>
      <c r="H757" s="221">
        <v>1</v>
      </c>
      <c r="I757" s="222"/>
      <c r="J757" s="218"/>
      <c r="K757" s="218"/>
      <c r="L757" s="223"/>
      <c r="M757" s="224"/>
      <c r="N757" s="225"/>
      <c r="O757" s="225"/>
      <c r="P757" s="225"/>
      <c r="Q757" s="225"/>
      <c r="R757" s="225"/>
      <c r="S757" s="225"/>
      <c r="T757" s="226"/>
      <c r="AT757" s="227" t="s">
        <v>180</v>
      </c>
      <c r="AU757" s="227" t="s">
        <v>82</v>
      </c>
      <c r="AV757" s="14" t="s">
        <v>82</v>
      </c>
      <c r="AW757" s="14" t="s">
        <v>34</v>
      </c>
      <c r="AX757" s="14" t="s">
        <v>73</v>
      </c>
      <c r="AY757" s="227" t="s">
        <v>171</v>
      </c>
    </row>
    <row r="758" spans="2:51" s="15" customFormat="1" ht="11.25">
      <c r="B758" s="228"/>
      <c r="C758" s="229"/>
      <c r="D758" s="208" t="s">
        <v>180</v>
      </c>
      <c r="E758" s="230" t="s">
        <v>21</v>
      </c>
      <c r="F758" s="231" t="s">
        <v>182</v>
      </c>
      <c r="G758" s="229"/>
      <c r="H758" s="232">
        <v>1</v>
      </c>
      <c r="I758" s="233"/>
      <c r="J758" s="229"/>
      <c r="K758" s="229"/>
      <c r="L758" s="234"/>
      <c r="M758" s="235"/>
      <c r="N758" s="236"/>
      <c r="O758" s="236"/>
      <c r="P758" s="236"/>
      <c r="Q758" s="236"/>
      <c r="R758" s="236"/>
      <c r="S758" s="236"/>
      <c r="T758" s="237"/>
      <c r="AT758" s="238" t="s">
        <v>180</v>
      </c>
      <c r="AU758" s="238" t="s">
        <v>82</v>
      </c>
      <c r="AV758" s="15" t="s">
        <v>178</v>
      </c>
      <c r="AW758" s="15" t="s">
        <v>34</v>
      </c>
      <c r="AX758" s="15" t="s">
        <v>80</v>
      </c>
      <c r="AY758" s="238" t="s">
        <v>171</v>
      </c>
    </row>
    <row r="759" spans="2:63" s="12" customFormat="1" ht="22.9" customHeight="1">
      <c r="B759" s="177"/>
      <c r="C759" s="178"/>
      <c r="D759" s="179" t="s">
        <v>72</v>
      </c>
      <c r="E759" s="191" t="s">
        <v>284</v>
      </c>
      <c r="F759" s="191" t="s">
        <v>285</v>
      </c>
      <c r="G759" s="178"/>
      <c r="H759" s="178"/>
      <c r="I759" s="181"/>
      <c r="J759" s="192">
        <f>BK759</f>
        <v>0</v>
      </c>
      <c r="K759" s="178"/>
      <c r="L759" s="183"/>
      <c r="M759" s="184"/>
      <c r="N759" s="185"/>
      <c r="O759" s="185"/>
      <c r="P759" s="186">
        <f>SUM(P760:P802)</f>
        <v>0</v>
      </c>
      <c r="Q759" s="185"/>
      <c r="R759" s="186">
        <f>SUM(R760:R802)</f>
        <v>0.006299999999999999</v>
      </c>
      <c r="S759" s="185"/>
      <c r="T759" s="187">
        <f>SUM(T760:T802)</f>
        <v>0.7135399999999998</v>
      </c>
      <c r="AR759" s="188" t="s">
        <v>82</v>
      </c>
      <c r="AT759" s="189" t="s">
        <v>72</v>
      </c>
      <c r="AU759" s="189" t="s">
        <v>80</v>
      </c>
      <c r="AY759" s="188" t="s">
        <v>171</v>
      </c>
      <c r="BK759" s="190">
        <f>SUM(BK760:BK802)</f>
        <v>0</v>
      </c>
    </row>
    <row r="760" spans="1:65" s="2" customFormat="1" ht="21.75" customHeight="1">
      <c r="A760" s="35"/>
      <c r="B760" s="36"/>
      <c r="C760" s="193" t="s">
        <v>1840</v>
      </c>
      <c r="D760" s="193" t="s">
        <v>173</v>
      </c>
      <c r="E760" s="194" t="s">
        <v>1841</v>
      </c>
      <c r="F760" s="195" t="s">
        <v>1842</v>
      </c>
      <c r="G760" s="196" t="s">
        <v>272</v>
      </c>
      <c r="H760" s="197">
        <v>8</v>
      </c>
      <c r="I760" s="198"/>
      <c r="J760" s="199">
        <f aca="true" t="shared" si="10" ref="J760:J765">ROUND(I760*H760,2)</f>
        <v>0</v>
      </c>
      <c r="K760" s="195" t="s">
        <v>21</v>
      </c>
      <c r="L760" s="40"/>
      <c r="M760" s="200" t="s">
        <v>21</v>
      </c>
      <c r="N760" s="201" t="s">
        <v>44</v>
      </c>
      <c r="O760" s="65"/>
      <c r="P760" s="202">
        <f aca="true" t="shared" si="11" ref="P760:P765">O760*H760</f>
        <v>0</v>
      </c>
      <c r="Q760" s="202">
        <v>0.00015</v>
      </c>
      <c r="R760" s="202">
        <f aca="true" t="shared" si="12" ref="R760:R765">Q760*H760</f>
        <v>0.0012</v>
      </c>
      <c r="S760" s="202">
        <v>0</v>
      </c>
      <c r="T760" s="203">
        <f aca="true" t="shared" si="13" ref="T760:T765"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204" t="s">
        <v>263</v>
      </c>
      <c r="AT760" s="204" t="s">
        <v>173</v>
      </c>
      <c r="AU760" s="204" t="s">
        <v>82</v>
      </c>
      <c r="AY760" s="18" t="s">
        <v>171</v>
      </c>
      <c r="BE760" s="205">
        <f aca="true" t="shared" si="14" ref="BE760:BE765">IF(N760="základní",J760,0)</f>
        <v>0</v>
      </c>
      <c r="BF760" s="205">
        <f aca="true" t="shared" si="15" ref="BF760:BF765">IF(N760="snížená",J760,0)</f>
        <v>0</v>
      </c>
      <c r="BG760" s="205">
        <f aca="true" t="shared" si="16" ref="BG760:BG765">IF(N760="zákl. přenesená",J760,0)</f>
        <v>0</v>
      </c>
      <c r="BH760" s="205">
        <f aca="true" t="shared" si="17" ref="BH760:BH765">IF(N760="sníž. přenesená",J760,0)</f>
        <v>0</v>
      </c>
      <c r="BI760" s="205">
        <f aca="true" t="shared" si="18" ref="BI760:BI765">IF(N760="nulová",J760,0)</f>
        <v>0</v>
      </c>
      <c r="BJ760" s="18" t="s">
        <v>80</v>
      </c>
      <c r="BK760" s="205">
        <f aca="true" t="shared" si="19" ref="BK760:BK765">ROUND(I760*H760,2)</f>
        <v>0</v>
      </c>
      <c r="BL760" s="18" t="s">
        <v>263</v>
      </c>
      <c r="BM760" s="204" t="s">
        <v>1843</v>
      </c>
    </row>
    <row r="761" spans="1:65" s="2" customFormat="1" ht="21.75" customHeight="1">
      <c r="A761" s="35"/>
      <c r="B761" s="36"/>
      <c r="C761" s="193" t="s">
        <v>1844</v>
      </c>
      <c r="D761" s="193" t="s">
        <v>173</v>
      </c>
      <c r="E761" s="194" t="s">
        <v>1845</v>
      </c>
      <c r="F761" s="195" t="s">
        <v>1846</v>
      </c>
      <c r="G761" s="196" t="s">
        <v>272</v>
      </c>
      <c r="H761" s="197">
        <v>1</v>
      </c>
      <c r="I761" s="198"/>
      <c r="J761" s="199">
        <f t="shared" si="10"/>
        <v>0</v>
      </c>
      <c r="K761" s="195" t="s">
        <v>21</v>
      </c>
      <c r="L761" s="40"/>
      <c r="M761" s="200" t="s">
        <v>21</v>
      </c>
      <c r="N761" s="201" t="s">
        <v>44</v>
      </c>
      <c r="O761" s="65"/>
      <c r="P761" s="202">
        <f t="shared" si="11"/>
        <v>0</v>
      </c>
      <c r="Q761" s="202">
        <v>0.00015</v>
      </c>
      <c r="R761" s="202">
        <f t="shared" si="12"/>
        <v>0.00015</v>
      </c>
      <c r="S761" s="202">
        <v>0</v>
      </c>
      <c r="T761" s="203">
        <f t="shared" si="13"/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204" t="s">
        <v>263</v>
      </c>
      <c r="AT761" s="204" t="s">
        <v>173</v>
      </c>
      <c r="AU761" s="204" t="s">
        <v>82</v>
      </c>
      <c r="AY761" s="18" t="s">
        <v>171</v>
      </c>
      <c r="BE761" s="205">
        <f t="shared" si="14"/>
        <v>0</v>
      </c>
      <c r="BF761" s="205">
        <f t="shared" si="15"/>
        <v>0</v>
      </c>
      <c r="BG761" s="205">
        <f t="shared" si="16"/>
        <v>0</v>
      </c>
      <c r="BH761" s="205">
        <f t="shared" si="17"/>
        <v>0</v>
      </c>
      <c r="BI761" s="205">
        <f t="shared" si="18"/>
        <v>0</v>
      </c>
      <c r="BJ761" s="18" t="s">
        <v>80</v>
      </c>
      <c r="BK761" s="205">
        <f t="shared" si="19"/>
        <v>0</v>
      </c>
      <c r="BL761" s="18" t="s">
        <v>263</v>
      </c>
      <c r="BM761" s="204" t="s">
        <v>1847</v>
      </c>
    </row>
    <row r="762" spans="1:65" s="2" customFormat="1" ht="16.5" customHeight="1">
      <c r="A762" s="35"/>
      <c r="B762" s="36"/>
      <c r="C762" s="193" t="s">
        <v>1848</v>
      </c>
      <c r="D762" s="193" t="s">
        <v>173</v>
      </c>
      <c r="E762" s="194" t="s">
        <v>1849</v>
      </c>
      <c r="F762" s="195" t="s">
        <v>1850</v>
      </c>
      <c r="G762" s="196" t="s">
        <v>272</v>
      </c>
      <c r="H762" s="197">
        <v>1</v>
      </c>
      <c r="I762" s="198"/>
      <c r="J762" s="199">
        <f t="shared" si="10"/>
        <v>0</v>
      </c>
      <c r="K762" s="195" t="s">
        <v>21</v>
      </c>
      <c r="L762" s="40"/>
      <c r="M762" s="200" t="s">
        <v>21</v>
      </c>
      <c r="N762" s="201" t="s">
        <v>44</v>
      </c>
      <c r="O762" s="65"/>
      <c r="P762" s="202">
        <f t="shared" si="11"/>
        <v>0</v>
      </c>
      <c r="Q762" s="202">
        <v>0.00015</v>
      </c>
      <c r="R762" s="202">
        <f t="shared" si="12"/>
        <v>0.00015</v>
      </c>
      <c r="S762" s="202">
        <v>0</v>
      </c>
      <c r="T762" s="203">
        <f t="shared" si="13"/>
        <v>0</v>
      </c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R762" s="204" t="s">
        <v>263</v>
      </c>
      <c r="AT762" s="204" t="s">
        <v>173</v>
      </c>
      <c r="AU762" s="204" t="s">
        <v>82</v>
      </c>
      <c r="AY762" s="18" t="s">
        <v>171</v>
      </c>
      <c r="BE762" s="205">
        <f t="shared" si="14"/>
        <v>0</v>
      </c>
      <c r="BF762" s="205">
        <f t="shared" si="15"/>
        <v>0</v>
      </c>
      <c r="BG762" s="205">
        <f t="shared" si="16"/>
        <v>0</v>
      </c>
      <c r="BH762" s="205">
        <f t="shared" si="17"/>
        <v>0</v>
      </c>
      <c r="BI762" s="205">
        <f t="shared" si="18"/>
        <v>0</v>
      </c>
      <c r="BJ762" s="18" t="s">
        <v>80</v>
      </c>
      <c r="BK762" s="205">
        <f t="shared" si="19"/>
        <v>0</v>
      </c>
      <c r="BL762" s="18" t="s">
        <v>263</v>
      </c>
      <c r="BM762" s="204" t="s">
        <v>1851</v>
      </c>
    </row>
    <row r="763" spans="1:65" s="2" customFormat="1" ht="16.5" customHeight="1">
      <c r="A763" s="35"/>
      <c r="B763" s="36"/>
      <c r="C763" s="193" t="s">
        <v>1852</v>
      </c>
      <c r="D763" s="193" t="s">
        <v>173</v>
      </c>
      <c r="E763" s="194" t="s">
        <v>1853</v>
      </c>
      <c r="F763" s="195" t="s">
        <v>1854</v>
      </c>
      <c r="G763" s="196" t="s">
        <v>272</v>
      </c>
      <c r="H763" s="197">
        <v>1</v>
      </c>
      <c r="I763" s="198"/>
      <c r="J763" s="199">
        <f t="shared" si="10"/>
        <v>0</v>
      </c>
      <c r="K763" s="195" t="s">
        <v>21</v>
      </c>
      <c r="L763" s="40"/>
      <c r="M763" s="200" t="s">
        <v>21</v>
      </c>
      <c r="N763" s="201" t="s">
        <v>44</v>
      </c>
      <c r="O763" s="65"/>
      <c r="P763" s="202">
        <f t="shared" si="11"/>
        <v>0</v>
      </c>
      <c r="Q763" s="202">
        <v>0.00015</v>
      </c>
      <c r="R763" s="202">
        <f t="shared" si="12"/>
        <v>0.00015</v>
      </c>
      <c r="S763" s="202">
        <v>0</v>
      </c>
      <c r="T763" s="203">
        <f t="shared" si="13"/>
        <v>0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R763" s="204" t="s">
        <v>263</v>
      </c>
      <c r="AT763" s="204" t="s">
        <v>173</v>
      </c>
      <c r="AU763" s="204" t="s">
        <v>82</v>
      </c>
      <c r="AY763" s="18" t="s">
        <v>171</v>
      </c>
      <c r="BE763" s="205">
        <f t="shared" si="14"/>
        <v>0</v>
      </c>
      <c r="BF763" s="205">
        <f t="shared" si="15"/>
        <v>0</v>
      </c>
      <c r="BG763" s="205">
        <f t="shared" si="16"/>
        <v>0</v>
      </c>
      <c r="BH763" s="205">
        <f t="shared" si="17"/>
        <v>0</v>
      </c>
      <c r="BI763" s="205">
        <f t="shared" si="18"/>
        <v>0</v>
      </c>
      <c r="BJ763" s="18" t="s">
        <v>80</v>
      </c>
      <c r="BK763" s="205">
        <f t="shared" si="19"/>
        <v>0</v>
      </c>
      <c r="BL763" s="18" t="s">
        <v>263</v>
      </c>
      <c r="BM763" s="204" t="s">
        <v>1855</v>
      </c>
    </row>
    <row r="764" spans="1:65" s="2" customFormat="1" ht="16.5" customHeight="1">
      <c r="A764" s="35"/>
      <c r="B764" s="36"/>
      <c r="C764" s="193" t="s">
        <v>1856</v>
      </c>
      <c r="D764" s="193" t="s">
        <v>173</v>
      </c>
      <c r="E764" s="194" t="s">
        <v>1857</v>
      </c>
      <c r="F764" s="195" t="s">
        <v>1858</v>
      </c>
      <c r="G764" s="196" t="s">
        <v>272</v>
      </c>
      <c r="H764" s="197">
        <v>1</v>
      </c>
      <c r="I764" s="198"/>
      <c r="J764" s="199">
        <f t="shared" si="10"/>
        <v>0</v>
      </c>
      <c r="K764" s="195" t="s">
        <v>21</v>
      </c>
      <c r="L764" s="40"/>
      <c r="M764" s="200" t="s">
        <v>21</v>
      </c>
      <c r="N764" s="201" t="s">
        <v>44</v>
      </c>
      <c r="O764" s="65"/>
      <c r="P764" s="202">
        <f t="shared" si="11"/>
        <v>0</v>
      </c>
      <c r="Q764" s="202">
        <v>0.00015</v>
      </c>
      <c r="R764" s="202">
        <f t="shared" si="12"/>
        <v>0.00015</v>
      </c>
      <c r="S764" s="202">
        <v>0</v>
      </c>
      <c r="T764" s="203">
        <f t="shared" si="13"/>
        <v>0</v>
      </c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R764" s="204" t="s">
        <v>263</v>
      </c>
      <c r="AT764" s="204" t="s">
        <v>173</v>
      </c>
      <c r="AU764" s="204" t="s">
        <v>82</v>
      </c>
      <c r="AY764" s="18" t="s">
        <v>171</v>
      </c>
      <c r="BE764" s="205">
        <f t="shared" si="14"/>
        <v>0</v>
      </c>
      <c r="BF764" s="205">
        <f t="shared" si="15"/>
        <v>0</v>
      </c>
      <c r="BG764" s="205">
        <f t="shared" si="16"/>
        <v>0</v>
      </c>
      <c r="BH764" s="205">
        <f t="shared" si="17"/>
        <v>0</v>
      </c>
      <c r="BI764" s="205">
        <f t="shared" si="18"/>
        <v>0</v>
      </c>
      <c r="BJ764" s="18" t="s">
        <v>80</v>
      </c>
      <c r="BK764" s="205">
        <f t="shared" si="19"/>
        <v>0</v>
      </c>
      <c r="BL764" s="18" t="s">
        <v>263</v>
      </c>
      <c r="BM764" s="204" t="s">
        <v>1859</v>
      </c>
    </row>
    <row r="765" spans="1:65" s="2" customFormat="1" ht="21.75" customHeight="1">
      <c r="A765" s="35"/>
      <c r="B765" s="36"/>
      <c r="C765" s="193" t="s">
        <v>1860</v>
      </c>
      <c r="D765" s="193" t="s">
        <v>173</v>
      </c>
      <c r="E765" s="194" t="s">
        <v>1861</v>
      </c>
      <c r="F765" s="195" t="s">
        <v>1862</v>
      </c>
      <c r="G765" s="196" t="s">
        <v>597</v>
      </c>
      <c r="H765" s="197">
        <v>11</v>
      </c>
      <c r="I765" s="198"/>
      <c r="J765" s="199">
        <f t="shared" si="10"/>
        <v>0</v>
      </c>
      <c r="K765" s="195" t="s">
        <v>21</v>
      </c>
      <c r="L765" s="40"/>
      <c r="M765" s="200" t="s">
        <v>21</v>
      </c>
      <c r="N765" s="201" t="s">
        <v>44</v>
      </c>
      <c r="O765" s="65"/>
      <c r="P765" s="202">
        <f t="shared" si="11"/>
        <v>0</v>
      </c>
      <c r="Q765" s="202">
        <v>0.00015</v>
      </c>
      <c r="R765" s="202">
        <f t="shared" si="12"/>
        <v>0.0016499999999999998</v>
      </c>
      <c r="S765" s="202">
        <v>0</v>
      </c>
      <c r="T765" s="203">
        <f t="shared" si="13"/>
        <v>0</v>
      </c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R765" s="204" t="s">
        <v>263</v>
      </c>
      <c r="AT765" s="204" t="s">
        <v>173</v>
      </c>
      <c r="AU765" s="204" t="s">
        <v>82</v>
      </c>
      <c r="AY765" s="18" t="s">
        <v>171</v>
      </c>
      <c r="BE765" s="205">
        <f t="shared" si="14"/>
        <v>0</v>
      </c>
      <c r="BF765" s="205">
        <f t="shared" si="15"/>
        <v>0</v>
      </c>
      <c r="BG765" s="205">
        <f t="shared" si="16"/>
        <v>0</v>
      </c>
      <c r="BH765" s="205">
        <f t="shared" si="17"/>
        <v>0</v>
      </c>
      <c r="BI765" s="205">
        <f t="shared" si="18"/>
        <v>0</v>
      </c>
      <c r="BJ765" s="18" t="s">
        <v>80</v>
      </c>
      <c r="BK765" s="205">
        <f t="shared" si="19"/>
        <v>0</v>
      </c>
      <c r="BL765" s="18" t="s">
        <v>263</v>
      </c>
      <c r="BM765" s="204" t="s">
        <v>1863</v>
      </c>
    </row>
    <row r="766" spans="2:51" s="14" customFormat="1" ht="11.25">
      <c r="B766" s="217"/>
      <c r="C766" s="218"/>
      <c r="D766" s="208" t="s">
        <v>180</v>
      </c>
      <c r="E766" s="219" t="s">
        <v>21</v>
      </c>
      <c r="F766" s="220" t="s">
        <v>1864</v>
      </c>
      <c r="G766" s="218"/>
      <c r="H766" s="221">
        <v>11</v>
      </c>
      <c r="I766" s="222"/>
      <c r="J766" s="218"/>
      <c r="K766" s="218"/>
      <c r="L766" s="223"/>
      <c r="M766" s="224"/>
      <c r="N766" s="225"/>
      <c r="O766" s="225"/>
      <c r="P766" s="225"/>
      <c r="Q766" s="225"/>
      <c r="R766" s="225"/>
      <c r="S766" s="225"/>
      <c r="T766" s="226"/>
      <c r="AT766" s="227" t="s">
        <v>180</v>
      </c>
      <c r="AU766" s="227" t="s">
        <v>82</v>
      </c>
      <c r="AV766" s="14" t="s">
        <v>82</v>
      </c>
      <c r="AW766" s="14" t="s">
        <v>34</v>
      </c>
      <c r="AX766" s="14" t="s">
        <v>73</v>
      </c>
      <c r="AY766" s="227" t="s">
        <v>171</v>
      </c>
    </row>
    <row r="767" spans="2:51" s="15" customFormat="1" ht="11.25">
      <c r="B767" s="228"/>
      <c r="C767" s="229"/>
      <c r="D767" s="208" t="s">
        <v>180</v>
      </c>
      <c r="E767" s="230" t="s">
        <v>21</v>
      </c>
      <c r="F767" s="231" t="s">
        <v>182</v>
      </c>
      <c r="G767" s="229"/>
      <c r="H767" s="232">
        <v>11</v>
      </c>
      <c r="I767" s="233"/>
      <c r="J767" s="229"/>
      <c r="K767" s="229"/>
      <c r="L767" s="234"/>
      <c r="M767" s="235"/>
      <c r="N767" s="236"/>
      <c r="O767" s="236"/>
      <c r="P767" s="236"/>
      <c r="Q767" s="236"/>
      <c r="R767" s="236"/>
      <c r="S767" s="236"/>
      <c r="T767" s="237"/>
      <c r="AT767" s="238" t="s">
        <v>180</v>
      </c>
      <c r="AU767" s="238" t="s">
        <v>82</v>
      </c>
      <c r="AV767" s="15" t="s">
        <v>178</v>
      </c>
      <c r="AW767" s="15" t="s">
        <v>34</v>
      </c>
      <c r="AX767" s="15" t="s">
        <v>80</v>
      </c>
      <c r="AY767" s="238" t="s">
        <v>171</v>
      </c>
    </row>
    <row r="768" spans="1:65" s="2" customFormat="1" ht="21.75" customHeight="1">
      <c r="A768" s="35"/>
      <c r="B768" s="36"/>
      <c r="C768" s="193" t="s">
        <v>1865</v>
      </c>
      <c r="D768" s="193" t="s">
        <v>173</v>
      </c>
      <c r="E768" s="194" t="s">
        <v>1866</v>
      </c>
      <c r="F768" s="195" t="s">
        <v>1867</v>
      </c>
      <c r="G768" s="196" t="s">
        <v>308</v>
      </c>
      <c r="H768" s="197">
        <v>1</v>
      </c>
      <c r="I768" s="198"/>
      <c r="J768" s="199">
        <f aca="true" t="shared" si="20" ref="J768:J777">ROUND(I768*H768,2)</f>
        <v>0</v>
      </c>
      <c r="K768" s="195" t="s">
        <v>21</v>
      </c>
      <c r="L768" s="40"/>
      <c r="M768" s="200" t="s">
        <v>21</v>
      </c>
      <c r="N768" s="201" t="s">
        <v>44</v>
      </c>
      <c r="O768" s="65"/>
      <c r="P768" s="202">
        <f aca="true" t="shared" si="21" ref="P768:P777">O768*H768</f>
        <v>0</v>
      </c>
      <c r="Q768" s="202">
        <v>0.00015</v>
      </c>
      <c r="R768" s="202">
        <f aca="true" t="shared" si="22" ref="R768:R777">Q768*H768</f>
        <v>0.00015</v>
      </c>
      <c r="S768" s="202">
        <v>0</v>
      </c>
      <c r="T768" s="203">
        <f aca="true" t="shared" si="23" ref="T768:T777">S768*H768</f>
        <v>0</v>
      </c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R768" s="204" t="s">
        <v>263</v>
      </c>
      <c r="AT768" s="204" t="s">
        <v>173</v>
      </c>
      <c r="AU768" s="204" t="s">
        <v>82</v>
      </c>
      <c r="AY768" s="18" t="s">
        <v>171</v>
      </c>
      <c r="BE768" s="205">
        <f aca="true" t="shared" si="24" ref="BE768:BE777">IF(N768="základní",J768,0)</f>
        <v>0</v>
      </c>
      <c r="BF768" s="205">
        <f aca="true" t="shared" si="25" ref="BF768:BF777">IF(N768="snížená",J768,0)</f>
        <v>0</v>
      </c>
      <c r="BG768" s="205">
        <f aca="true" t="shared" si="26" ref="BG768:BG777">IF(N768="zákl. přenesená",J768,0)</f>
        <v>0</v>
      </c>
      <c r="BH768" s="205">
        <f aca="true" t="shared" si="27" ref="BH768:BH777">IF(N768="sníž. přenesená",J768,0)</f>
        <v>0</v>
      </c>
      <c r="BI768" s="205">
        <f aca="true" t="shared" si="28" ref="BI768:BI777">IF(N768="nulová",J768,0)</f>
        <v>0</v>
      </c>
      <c r="BJ768" s="18" t="s">
        <v>80</v>
      </c>
      <c r="BK768" s="205">
        <f aca="true" t="shared" si="29" ref="BK768:BK777">ROUND(I768*H768,2)</f>
        <v>0</v>
      </c>
      <c r="BL768" s="18" t="s">
        <v>263</v>
      </c>
      <c r="BM768" s="204" t="s">
        <v>1868</v>
      </c>
    </row>
    <row r="769" spans="1:65" s="2" customFormat="1" ht="21.75" customHeight="1">
      <c r="A769" s="35"/>
      <c r="B769" s="36"/>
      <c r="C769" s="193" t="s">
        <v>1869</v>
      </c>
      <c r="D769" s="193" t="s">
        <v>173</v>
      </c>
      <c r="E769" s="194" t="s">
        <v>1870</v>
      </c>
      <c r="F769" s="195" t="s">
        <v>1871</v>
      </c>
      <c r="G769" s="196" t="s">
        <v>308</v>
      </c>
      <c r="H769" s="197">
        <v>1</v>
      </c>
      <c r="I769" s="198"/>
      <c r="J769" s="199">
        <f t="shared" si="20"/>
        <v>0</v>
      </c>
      <c r="K769" s="195" t="s">
        <v>21</v>
      </c>
      <c r="L769" s="40"/>
      <c r="M769" s="200" t="s">
        <v>21</v>
      </c>
      <c r="N769" s="201" t="s">
        <v>44</v>
      </c>
      <c r="O769" s="65"/>
      <c r="P769" s="202">
        <f t="shared" si="21"/>
        <v>0</v>
      </c>
      <c r="Q769" s="202">
        <v>0.00015</v>
      </c>
      <c r="R769" s="202">
        <f t="shared" si="22"/>
        <v>0.00015</v>
      </c>
      <c r="S769" s="202">
        <v>0</v>
      </c>
      <c r="T769" s="203">
        <f t="shared" si="23"/>
        <v>0</v>
      </c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R769" s="204" t="s">
        <v>263</v>
      </c>
      <c r="AT769" s="204" t="s">
        <v>173</v>
      </c>
      <c r="AU769" s="204" t="s">
        <v>82</v>
      </c>
      <c r="AY769" s="18" t="s">
        <v>171</v>
      </c>
      <c r="BE769" s="205">
        <f t="shared" si="24"/>
        <v>0</v>
      </c>
      <c r="BF769" s="205">
        <f t="shared" si="25"/>
        <v>0</v>
      </c>
      <c r="BG769" s="205">
        <f t="shared" si="26"/>
        <v>0</v>
      </c>
      <c r="BH769" s="205">
        <f t="shared" si="27"/>
        <v>0</v>
      </c>
      <c r="BI769" s="205">
        <f t="shared" si="28"/>
        <v>0</v>
      </c>
      <c r="BJ769" s="18" t="s">
        <v>80</v>
      </c>
      <c r="BK769" s="205">
        <f t="shared" si="29"/>
        <v>0</v>
      </c>
      <c r="BL769" s="18" t="s">
        <v>263</v>
      </c>
      <c r="BM769" s="204" t="s">
        <v>1872</v>
      </c>
    </row>
    <row r="770" spans="1:65" s="2" customFormat="1" ht="21.75" customHeight="1">
      <c r="A770" s="35"/>
      <c r="B770" s="36"/>
      <c r="C770" s="193" t="s">
        <v>1873</v>
      </c>
      <c r="D770" s="193" t="s">
        <v>173</v>
      </c>
      <c r="E770" s="194" t="s">
        <v>1874</v>
      </c>
      <c r="F770" s="195" t="s">
        <v>1875</v>
      </c>
      <c r="G770" s="196" t="s">
        <v>308</v>
      </c>
      <c r="H770" s="197">
        <v>1</v>
      </c>
      <c r="I770" s="198"/>
      <c r="J770" s="199">
        <f t="shared" si="20"/>
        <v>0</v>
      </c>
      <c r="K770" s="195" t="s">
        <v>21</v>
      </c>
      <c r="L770" s="40"/>
      <c r="M770" s="200" t="s">
        <v>21</v>
      </c>
      <c r="N770" s="201" t="s">
        <v>44</v>
      </c>
      <c r="O770" s="65"/>
      <c r="P770" s="202">
        <f t="shared" si="21"/>
        <v>0</v>
      </c>
      <c r="Q770" s="202">
        <v>0.00015</v>
      </c>
      <c r="R770" s="202">
        <f t="shared" si="22"/>
        <v>0.00015</v>
      </c>
      <c r="S770" s="202">
        <v>0</v>
      </c>
      <c r="T770" s="203">
        <f t="shared" si="23"/>
        <v>0</v>
      </c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R770" s="204" t="s">
        <v>263</v>
      </c>
      <c r="AT770" s="204" t="s">
        <v>173</v>
      </c>
      <c r="AU770" s="204" t="s">
        <v>82</v>
      </c>
      <c r="AY770" s="18" t="s">
        <v>171</v>
      </c>
      <c r="BE770" s="205">
        <f t="shared" si="24"/>
        <v>0</v>
      </c>
      <c r="BF770" s="205">
        <f t="shared" si="25"/>
        <v>0</v>
      </c>
      <c r="BG770" s="205">
        <f t="shared" si="26"/>
        <v>0</v>
      </c>
      <c r="BH770" s="205">
        <f t="shared" si="27"/>
        <v>0</v>
      </c>
      <c r="BI770" s="205">
        <f t="shared" si="28"/>
        <v>0</v>
      </c>
      <c r="BJ770" s="18" t="s">
        <v>80</v>
      </c>
      <c r="BK770" s="205">
        <f t="shared" si="29"/>
        <v>0</v>
      </c>
      <c r="BL770" s="18" t="s">
        <v>263</v>
      </c>
      <c r="BM770" s="204" t="s">
        <v>1876</v>
      </c>
    </row>
    <row r="771" spans="1:65" s="2" customFormat="1" ht="21.75" customHeight="1">
      <c r="A771" s="35"/>
      <c r="B771" s="36"/>
      <c r="C771" s="193" t="s">
        <v>1877</v>
      </c>
      <c r="D771" s="193" t="s">
        <v>173</v>
      </c>
      <c r="E771" s="194" t="s">
        <v>1878</v>
      </c>
      <c r="F771" s="195" t="s">
        <v>1879</v>
      </c>
      <c r="G771" s="196" t="s">
        <v>272</v>
      </c>
      <c r="H771" s="197">
        <v>1</v>
      </c>
      <c r="I771" s="198"/>
      <c r="J771" s="199">
        <f t="shared" si="20"/>
        <v>0</v>
      </c>
      <c r="K771" s="195" t="s">
        <v>21</v>
      </c>
      <c r="L771" s="40"/>
      <c r="M771" s="200" t="s">
        <v>21</v>
      </c>
      <c r="N771" s="201" t="s">
        <v>44</v>
      </c>
      <c r="O771" s="65"/>
      <c r="P771" s="202">
        <f t="shared" si="21"/>
        <v>0</v>
      </c>
      <c r="Q771" s="202">
        <v>0.00015</v>
      </c>
      <c r="R771" s="202">
        <f t="shared" si="22"/>
        <v>0.00015</v>
      </c>
      <c r="S771" s="202">
        <v>0</v>
      </c>
      <c r="T771" s="203">
        <f t="shared" si="23"/>
        <v>0</v>
      </c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R771" s="204" t="s">
        <v>263</v>
      </c>
      <c r="AT771" s="204" t="s">
        <v>173</v>
      </c>
      <c r="AU771" s="204" t="s">
        <v>82</v>
      </c>
      <c r="AY771" s="18" t="s">
        <v>171</v>
      </c>
      <c r="BE771" s="205">
        <f t="shared" si="24"/>
        <v>0</v>
      </c>
      <c r="BF771" s="205">
        <f t="shared" si="25"/>
        <v>0</v>
      </c>
      <c r="BG771" s="205">
        <f t="shared" si="26"/>
        <v>0</v>
      </c>
      <c r="BH771" s="205">
        <f t="shared" si="27"/>
        <v>0</v>
      </c>
      <c r="BI771" s="205">
        <f t="shared" si="28"/>
        <v>0</v>
      </c>
      <c r="BJ771" s="18" t="s">
        <v>80</v>
      </c>
      <c r="BK771" s="205">
        <f t="shared" si="29"/>
        <v>0</v>
      </c>
      <c r="BL771" s="18" t="s">
        <v>263</v>
      </c>
      <c r="BM771" s="204" t="s">
        <v>1880</v>
      </c>
    </row>
    <row r="772" spans="1:65" s="2" customFormat="1" ht="21.75" customHeight="1">
      <c r="A772" s="35"/>
      <c r="B772" s="36"/>
      <c r="C772" s="193" t="s">
        <v>1881</v>
      </c>
      <c r="D772" s="193" t="s">
        <v>173</v>
      </c>
      <c r="E772" s="194" t="s">
        <v>1882</v>
      </c>
      <c r="F772" s="195" t="s">
        <v>1883</v>
      </c>
      <c r="G772" s="196" t="s">
        <v>272</v>
      </c>
      <c r="H772" s="197">
        <v>2</v>
      </c>
      <c r="I772" s="198"/>
      <c r="J772" s="199">
        <f t="shared" si="20"/>
        <v>0</v>
      </c>
      <c r="K772" s="195" t="s">
        <v>21</v>
      </c>
      <c r="L772" s="40"/>
      <c r="M772" s="200" t="s">
        <v>21</v>
      </c>
      <c r="N772" s="201" t="s">
        <v>44</v>
      </c>
      <c r="O772" s="65"/>
      <c r="P772" s="202">
        <f t="shared" si="21"/>
        <v>0</v>
      </c>
      <c r="Q772" s="202">
        <v>0.00015</v>
      </c>
      <c r="R772" s="202">
        <f t="shared" si="22"/>
        <v>0.0003</v>
      </c>
      <c r="S772" s="202">
        <v>0</v>
      </c>
      <c r="T772" s="203">
        <f t="shared" si="23"/>
        <v>0</v>
      </c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R772" s="204" t="s">
        <v>263</v>
      </c>
      <c r="AT772" s="204" t="s">
        <v>173</v>
      </c>
      <c r="AU772" s="204" t="s">
        <v>82</v>
      </c>
      <c r="AY772" s="18" t="s">
        <v>171</v>
      </c>
      <c r="BE772" s="205">
        <f t="shared" si="24"/>
        <v>0</v>
      </c>
      <c r="BF772" s="205">
        <f t="shared" si="25"/>
        <v>0</v>
      </c>
      <c r="BG772" s="205">
        <f t="shared" si="26"/>
        <v>0</v>
      </c>
      <c r="BH772" s="205">
        <f t="shared" si="27"/>
        <v>0</v>
      </c>
      <c r="BI772" s="205">
        <f t="shared" si="28"/>
        <v>0</v>
      </c>
      <c r="BJ772" s="18" t="s">
        <v>80</v>
      </c>
      <c r="BK772" s="205">
        <f t="shared" si="29"/>
        <v>0</v>
      </c>
      <c r="BL772" s="18" t="s">
        <v>263</v>
      </c>
      <c r="BM772" s="204" t="s">
        <v>1884</v>
      </c>
    </row>
    <row r="773" spans="1:65" s="2" customFormat="1" ht="21.75" customHeight="1">
      <c r="A773" s="35"/>
      <c r="B773" s="36"/>
      <c r="C773" s="193" t="s">
        <v>1885</v>
      </c>
      <c r="D773" s="193" t="s">
        <v>173</v>
      </c>
      <c r="E773" s="194" t="s">
        <v>1886</v>
      </c>
      <c r="F773" s="195" t="s">
        <v>1887</v>
      </c>
      <c r="G773" s="196" t="s">
        <v>272</v>
      </c>
      <c r="H773" s="197">
        <v>1</v>
      </c>
      <c r="I773" s="198"/>
      <c r="J773" s="199">
        <f t="shared" si="20"/>
        <v>0</v>
      </c>
      <c r="K773" s="195" t="s">
        <v>21</v>
      </c>
      <c r="L773" s="40"/>
      <c r="M773" s="200" t="s">
        <v>21</v>
      </c>
      <c r="N773" s="201" t="s">
        <v>44</v>
      </c>
      <c r="O773" s="65"/>
      <c r="P773" s="202">
        <f t="shared" si="21"/>
        <v>0</v>
      </c>
      <c r="Q773" s="202">
        <v>0.00015</v>
      </c>
      <c r="R773" s="202">
        <f t="shared" si="22"/>
        <v>0.00015</v>
      </c>
      <c r="S773" s="202">
        <v>0</v>
      </c>
      <c r="T773" s="203">
        <f t="shared" si="23"/>
        <v>0</v>
      </c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R773" s="204" t="s">
        <v>263</v>
      </c>
      <c r="AT773" s="204" t="s">
        <v>173</v>
      </c>
      <c r="AU773" s="204" t="s">
        <v>82</v>
      </c>
      <c r="AY773" s="18" t="s">
        <v>171</v>
      </c>
      <c r="BE773" s="205">
        <f t="shared" si="24"/>
        <v>0</v>
      </c>
      <c r="BF773" s="205">
        <f t="shared" si="25"/>
        <v>0</v>
      </c>
      <c r="BG773" s="205">
        <f t="shared" si="26"/>
        <v>0</v>
      </c>
      <c r="BH773" s="205">
        <f t="shared" si="27"/>
        <v>0</v>
      </c>
      <c r="BI773" s="205">
        <f t="shared" si="28"/>
        <v>0</v>
      </c>
      <c r="BJ773" s="18" t="s">
        <v>80</v>
      </c>
      <c r="BK773" s="205">
        <f t="shared" si="29"/>
        <v>0</v>
      </c>
      <c r="BL773" s="18" t="s">
        <v>263</v>
      </c>
      <c r="BM773" s="204" t="s">
        <v>1888</v>
      </c>
    </row>
    <row r="774" spans="1:65" s="2" customFormat="1" ht="21.75" customHeight="1">
      <c r="A774" s="35"/>
      <c r="B774" s="36"/>
      <c r="C774" s="193" t="s">
        <v>1889</v>
      </c>
      <c r="D774" s="193" t="s">
        <v>173</v>
      </c>
      <c r="E774" s="194" t="s">
        <v>1890</v>
      </c>
      <c r="F774" s="195" t="s">
        <v>1891</v>
      </c>
      <c r="G774" s="196" t="s">
        <v>272</v>
      </c>
      <c r="H774" s="197">
        <v>5</v>
      </c>
      <c r="I774" s="198"/>
      <c r="J774" s="199">
        <f t="shared" si="20"/>
        <v>0</v>
      </c>
      <c r="K774" s="195" t="s">
        <v>21</v>
      </c>
      <c r="L774" s="40"/>
      <c r="M774" s="200" t="s">
        <v>21</v>
      </c>
      <c r="N774" s="201" t="s">
        <v>44</v>
      </c>
      <c r="O774" s="65"/>
      <c r="P774" s="202">
        <f t="shared" si="21"/>
        <v>0</v>
      </c>
      <c r="Q774" s="202">
        <v>0.00015</v>
      </c>
      <c r="R774" s="202">
        <f t="shared" si="22"/>
        <v>0.0007499999999999999</v>
      </c>
      <c r="S774" s="202">
        <v>0</v>
      </c>
      <c r="T774" s="203">
        <f t="shared" si="23"/>
        <v>0</v>
      </c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R774" s="204" t="s">
        <v>263</v>
      </c>
      <c r="AT774" s="204" t="s">
        <v>173</v>
      </c>
      <c r="AU774" s="204" t="s">
        <v>82</v>
      </c>
      <c r="AY774" s="18" t="s">
        <v>171</v>
      </c>
      <c r="BE774" s="205">
        <f t="shared" si="24"/>
        <v>0</v>
      </c>
      <c r="BF774" s="205">
        <f t="shared" si="25"/>
        <v>0</v>
      </c>
      <c r="BG774" s="205">
        <f t="shared" si="26"/>
        <v>0</v>
      </c>
      <c r="BH774" s="205">
        <f t="shared" si="27"/>
        <v>0</v>
      </c>
      <c r="BI774" s="205">
        <f t="shared" si="28"/>
        <v>0</v>
      </c>
      <c r="BJ774" s="18" t="s">
        <v>80</v>
      </c>
      <c r="BK774" s="205">
        <f t="shared" si="29"/>
        <v>0</v>
      </c>
      <c r="BL774" s="18" t="s">
        <v>263</v>
      </c>
      <c r="BM774" s="204" t="s">
        <v>1892</v>
      </c>
    </row>
    <row r="775" spans="1:65" s="2" customFormat="1" ht="16.5" customHeight="1">
      <c r="A775" s="35"/>
      <c r="B775" s="36"/>
      <c r="C775" s="193" t="s">
        <v>1893</v>
      </c>
      <c r="D775" s="193" t="s">
        <v>173</v>
      </c>
      <c r="E775" s="194" t="s">
        <v>1894</v>
      </c>
      <c r="F775" s="195" t="s">
        <v>1895</v>
      </c>
      <c r="G775" s="196" t="s">
        <v>272</v>
      </c>
      <c r="H775" s="197">
        <v>6</v>
      </c>
      <c r="I775" s="198"/>
      <c r="J775" s="199">
        <f t="shared" si="20"/>
        <v>0</v>
      </c>
      <c r="K775" s="195" t="s">
        <v>21</v>
      </c>
      <c r="L775" s="40"/>
      <c r="M775" s="200" t="s">
        <v>21</v>
      </c>
      <c r="N775" s="201" t="s">
        <v>44</v>
      </c>
      <c r="O775" s="65"/>
      <c r="P775" s="202">
        <f t="shared" si="21"/>
        <v>0</v>
      </c>
      <c r="Q775" s="202">
        <v>0.00015</v>
      </c>
      <c r="R775" s="202">
        <f t="shared" si="22"/>
        <v>0.0009</v>
      </c>
      <c r="S775" s="202">
        <v>0</v>
      </c>
      <c r="T775" s="203">
        <f t="shared" si="23"/>
        <v>0</v>
      </c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R775" s="204" t="s">
        <v>263</v>
      </c>
      <c r="AT775" s="204" t="s">
        <v>173</v>
      </c>
      <c r="AU775" s="204" t="s">
        <v>82</v>
      </c>
      <c r="AY775" s="18" t="s">
        <v>171</v>
      </c>
      <c r="BE775" s="205">
        <f t="shared" si="24"/>
        <v>0</v>
      </c>
      <c r="BF775" s="205">
        <f t="shared" si="25"/>
        <v>0</v>
      </c>
      <c r="BG775" s="205">
        <f t="shared" si="26"/>
        <v>0</v>
      </c>
      <c r="BH775" s="205">
        <f t="shared" si="27"/>
        <v>0</v>
      </c>
      <c r="BI775" s="205">
        <f t="shared" si="28"/>
        <v>0</v>
      </c>
      <c r="BJ775" s="18" t="s">
        <v>80</v>
      </c>
      <c r="BK775" s="205">
        <f t="shared" si="29"/>
        <v>0</v>
      </c>
      <c r="BL775" s="18" t="s">
        <v>263</v>
      </c>
      <c r="BM775" s="204" t="s">
        <v>1896</v>
      </c>
    </row>
    <row r="776" spans="1:65" s="2" customFormat="1" ht="21.75" customHeight="1">
      <c r="A776" s="35"/>
      <c r="B776" s="36"/>
      <c r="C776" s="193" t="s">
        <v>1897</v>
      </c>
      <c r="D776" s="193" t="s">
        <v>173</v>
      </c>
      <c r="E776" s="194" t="s">
        <v>1898</v>
      </c>
      <c r="F776" s="195" t="s">
        <v>1899</v>
      </c>
      <c r="G776" s="196" t="s">
        <v>272</v>
      </c>
      <c r="H776" s="197">
        <v>1</v>
      </c>
      <c r="I776" s="198"/>
      <c r="J776" s="199">
        <f t="shared" si="20"/>
        <v>0</v>
      </c>
      <c r="K776" s="195" t="s">
        <v>21</v>
      </c>
      <c r="L776" s="40"/>
      <c r="M776" s="200" t="s">
        <v>21</v>
      </c>
      <c r="N776" s="201" t="s">
        <v>44</v>
      </c>
      <c r="O776" s="65"/>
      <c r="P776" s="202">
        <f t="shared" si="21"/>
        <v>0</v>
      </c>
      <c r="Q776" s="202">
        <v>0.00015</v>
      </c>
      <c r="R776" s="202">
        <f t="shared" si="22"/>
        <v>0.00015</v>
      </c>
      <c r="S776" s="202">
        <v>0</v>
      </c>
      <c r="T776" s="203">
        <f t="shared" si="23"/>
        <v>0</v>
      </c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R776" s="204" t="s">
        <v>263</v>
      </c>
      <c r="AT776" s="204" t="s">
        <v>173</v>
      </c>
      <c r="AU776" s="204" t="s">
        <v>82</v>
      </c>
      <c r="AY776" s="18" t="s">
        <v>171</v>
      </c>
      <c r="BE776" s="205">
        <f t="shared" si="24"/>
        <v>0</v>
      </c>
      <c r="BF776" s="205">
        <f t="shared" si="25"/>
        <v>0</v>
      </c>
      <c r="BG776" s="205">
        <f t="shared" si="26"/>
        <v>0</v>
      </c>
      <c r="BH776" s="205">
        <f t="shared" si="27"/>
        <v>0</v>
      </c>
      <c r="BI776" s="205">
        <f t="shared" si="28"/>
        <v>0</v>
      </c>
      <c r="BJ776" s="18" t="s">
        <v>80</v>
      </c>
      <c r="BK776" s="205">
        <f t="shared" si="29"/>
        <v>0</v>
      </c>
      <c r="BL776" s="18" t="s">
        <v>263</v>
      </c>
      <c r="BM776" s="204" t="s">
        <v>1900</v>
      </c>
    </row>
    <row r="777" spans="1:65" s="2" customFormat="1" ht="16.5" customHeight="1">
      <c r="A777" s="35"/>
      <c r="B777" s="36"/>
      <c r="C777" s="193" t="s">
        <v>1901</v>
      </c>
      <c r="D777" s="193" t="s">
        <v>173</v>
      </c>
      <c r="E777" s="194" t="s">
        <v>1902</v>
      </c>
      <c r="F777" s="195" t="s">
        <v>1903</v>
      </c>
      <c r="G777" s="196" t="s">
        <v>187</v>
      </c>
      <c r="H777" s="197">
        <v>3.4</v>
      </c>
      <c r="I777" s="198"/>
      <c r="J777" s="199">
        <f t="shared" si="20"/>
        <v>0</v>
      </c>
      <c r="K777" s="195" t="s">
        <v>177</v>
      </c>
      <c r="L777" s="40"/>
      <c r="M777" s="200" t="s">
        <v>21</v>
      </c>
      <c r="N777" s="201" t="s">
        <v>44</v>
      </c>
      <c r="O777" s="65"/>
      <c r="P777" s="202">
        <f t="shared" si="21"/>
        <v>0</v>
      </c>
      <c r="Q777" s="202">
        <v>0</v>
      </c>
      <c r="R777" s="202">
        <f t="shared" si="22"/>
        <v>0</v>
      </c>
      <c r="S777" s="202">
        <v>0.017</v>
      </c>
      <c r="T777" s="203">
        <f t="shared" si="23"/>
        <v>0.057800000000000004</v>
      </c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R777" s="204" t="s">
        <v>263</v>
      </c>
      <c r="AT777" s="204" t="s">
        <v>173</v>
      </c>
      <c r="AU777" s="204" t="s">
        <v>82</v>
      </c>
      <c r="AY777" s="18" t="s">
        <v>171</v>
      </c>
      <c r="BE777" s="205">
        <f t="shared" si="24"/>
        <v>0</v>
      </c>
      <c r="BF777" s="205">
        <f t="shared" si="25"/>
        <v>0</v>
      </c>
      <c r="BG777" s="205">
        <f t="shared" si="26"/>
        <v>0</v>
      </c>
      <c r="BH777" s="205">
        <f t="shared" si="27"/>
        <v>0</v>
      </c>
      <c r="BI777" s="205">
        <f t="shared" si="28"/>
        <v>0</v>
      </c>
      <c r="BJ777" s="18" t="s">
        <v>80</v>
      </c>
      <c r="BK777" s="205">
        <f t="shared" si="29"/>
        <v>0</v>
      </c>
      <c r="BL777" s="18" t="s">
        <v>263</v>
      </c>
      <c r="BM777" s="204" t="s">
        <v>1904</v>
      </c>
    </row>
    <row r="778" spans="2:51" s="13" customFormat="1" ht="11.25">
      <c r="B778" s="206"/>
      <c r="C778" s="207"/>
      <c r="D778" s="208" t="s">
        <v>180</v>
      </c>
      <c r="E778" s="209" t="s">
        <v>21</v>
      </c>
      <c r="F778" s="210" t="s">
        <v>1905</v>
      </c>
      <c r="G778" s="207"/>
      <c r="H778" s="209" t="s">
        <v>21</v>
      </c>
      <c r="I778" s="211"/>
      <c r="J778" s="207"/>
      <c r="K778" s="207"/>
      <c r="L778" s="212"/>
      <c r="M778" s="213"/>
      <c r="N778" s="214"/>
      <c r="O778" s="214"/>
      <c r="P778" s="214"/>
      <c r="Q778" s="214"/>
      <c r="R778" s="214"/>
      <c r="S778" s="214"/>
      <c r="T778" s="215"/>
      <c r="AT778" s="216" t="s">
        <v>180</v>
      </c>
      <c r="AU778" s="216" t="s">
        <v>82</v>
      </c>
      <c r="AV778" s="13" t="s">
        <v>80</v>
      </c>
      <c r="AW778" s="13" t="s">
        <v>34</v>
      </c>
      <c r="AX778" s="13" t="s">
        <v>73</v>
      </c>
      <c r="AY778" s="216" t="s">
        <v>171</v>
      </c>
    </row>
    <row r="779" spans="2:51" s="14" customFormat="1" ht="11.25">
      <c r="B779" s="217"/>
      <c r="C779" s="218"/>
      <c r="D779" s="208" t="s">
        <v>180</v>
      </c>
      <c r="E779" s="219" t="s">
        <v>21</v>
      </c>
      <c r="F779" s="220" t="s">
        <v>1906</v>
      </c>
      <c r="G779" s="218"/>
      <c r="H779" s="221">
        <v>3.4</v>
      </c>
      <c r="I779" s="222"/>
      <c r="J779" s="218"/>
      <c r="K779" s="218"/>
      <c r="L779" s="223"/>
      <c r="M779" s="224"/>
      <c r="N779" s="225"/>
      <c r="O779" s="225"/>
      <c r="P779" s="225"/>
      <c r="Q779" s="225"/>
      <c r="R779" s="225"/>
      <c r="S779" s="225"/>
      <c r="T779" s="226"/>
      <c r="AT779" s="227" t="s">
        <v>180</v>
      </c>
      <c r="AU779" s="227" t="s">
        <v>82</v>
      </c>
      <c r="AV779" s="14" t="s">
        <v>82</v>
      </c>
      <c r="AW779" s="14" t="s">
        <v>34</v>
      </c>
      <c r="AX779" s="14" t="s">
        <v>73</v>
      </c>
      <c r="AY779" s="227" t="s">
        <v>171</v>
      </c>
    </row>
    <row r="780" spans="2:51" s="15" customFormat="1" ht="11.25">
      <c r="B780" s="228"/>
      <c r="C780" s="229"/>
      <c r="D780" s="208" t="s">
        <v>180</v>
      </c>
      <c r="E780" s="230" t="s">
        <v>21</v>
      </c>
      <c r="F780" s="231" t="s">
        <v>182</v>
      </c>
      <c r="G780" s="229"/>
      <c r="H780" s="232">
        <v>3.4</v>
      </c>
      <c r="I780" s="233"/>
      <c r="J780" s="229"/>
      <c r="K780" s="229"/>
      <c r="L780" s="234"/>
      <c r="M780" s="235"/>
      <c r="N780" s="236"/>
      <c r="O780" s="236"/>
      <c r="P780" s="236"/>
      <c r="Q780" s="236"/>
      <c r="R780" s="236"/>
      <c r="S780" s="236"/>
      <c r="T780" s="237"/>
      <c r="AT780" s="238" t="s">
        <v>180</v>
      </c>
      <c r="AU780" s="238" t="s">
        <v>82</v>
      </c>
      <c r="AV780" s="15" t="s">
        <v>178</v>
      </c>
      <c r="AW780" s="15" t="s">
        <v>34</v>
      </c>
      <c r="AX780" s="15" t="s">
        <v>80</v>
      </c>
      <c r="AY780" s="238" t="s">
        <v>171</v>
      </c>
    </row>
    <row r="781" spans="1:65" s="2" customFormat="1" ht="16.5" customHeight="1">
      <c r="A781" s="35"/>
      <c r="B781" s="36"/>
      <c r="C781" s="193" t="s">
        <v>1907</v>
      </c>
      <c r="D781" s="193" t="s">
        <v>173</v>
      </c>
      <c r="E781" s="194" t="s">
        <v>1908</v>
      </c>
      <c r="F781" s="195" t="s">
        <v>1909</v>
      </c>
      <c r="G781" s="196" t="s">
        <v>187</v>
      </c>
      <c r="H781" s="197">
        <v>11.2</v>
      </c>
      <c r="I781" s="198"/>
      <c r="J781" s="199">
        <f>ROUND(I781*H781,2)</f>
        <v>0</v>
      </c>
      <c r="K781" s="195" t="s">
        <v>177</v>
      </c>
      <c r="L781" s="40"/>
      <c r="M781" s="200" t="s">
        <v>21</v>
      </c>
      <c r="N781" s="201" t="s">
        <v>44</v>
      </c>
      <c r="O781" s="65"/>
      <c r="P781" s="202">
        <f>O781*H781</f>
        <v>0</v>
      </c>
      <c r="Q781" s="202">
        <v>0</v>
      </c>
      <c r="R781" s="202">
        <f>Q781*H781</f>
        <v>0</v>
      </c>
      <c r="S781" s="202">
        <v>0.055</v>
      </c>
      <c r="T781" s="203">
        <f>S781*H781</f>
        <v>0.616</v>
      </c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R781" s="204" t="s">
        <v>263</v>
      </c>
      <c r="AT781" s="204" t="s">
        <v>173</v>
      </c>
      <c r="AU781" s="204" t="s">
        <v>82</v>
      </c>
      <c r="AY781" s="18" t="s">
        <v>171</v>
      </c>
      <c r="BE781" s="205">
        <f>IF(N781="základní",J781,0)</f>
        <v>0</v>
      </c>
      <c r="BF781" s="205">
        <f>IF(N781="snížená",J781,0)</f>
        <v>0</v>
      </c>
      <c r="BG781" s="205">
        <f>IF(N781="zákl. přenesená",J781,0)</f>
        <v>0</v>
      </c>
      <c r="BH781" s="205">
        <f>IF(N781="sníž. přenesená",J781,0)</f>
        <v>0</v>
      </c>
      <c r="BI781" s="205">
        <f>IF(N781="nulová",J781,0)</f>
        <v>0</v>
      </c>
      <c r="BJ781" s="18" t="s">
        <v>80</v>
      </c>
      <c r="BK781" s="205">
        <f>ROUND(I781*H781,2)</f>
        <v>0</v>
      </c>
      <c r="BL781" s="18" t="s">
        <v>263</v>
      </c>
      <c r="BM781" s="204" t="s">
        <v>1910</v>
      </c>
    </row>
    <row r="782" spans="2:51" s="13" customFormat="1" ht="11.25">
      <c r="B782" s="206"/>
      <c r="C782" s="207"/>
      <c r="D782" s="208" t="s">
        <v>180</v>
      </c>
      <c r="E782" s="209" t="s">
        <v>21</v>
      </c>
      <c r="F782" s="210" t="s">
        <v>1911</v>
      </c>
      <c r="G782" s="207"/>
      <c r="H782" s="209" t="s">
        <v>21</v>
      </c>
      <c r="I782" s="211"/>
      <c r="J782" s="207"/>
      <c r="K782" s="207"/>
      <c r="L782" s="212"/>
      <c r="M782" s="213"/>
      <c r="N782" s="214"/>
      <c r="O782" s="214"/>
      <c r="P782" s="214"/>
      <c r="Q782" s="214"/>
      <c r="R782" s="214"/>
      <c r="S782" s="214"/>
      <c r="T782" s="215"/>
      <c r="AT782" s="216" t="s">
        <v>180</v>
      </c>
      <c r="AU782" s="216" t="s">
        <v>82</v>
      </c>
      <c r="AV782" s="13" t="s">
        <v>80</v>
      </c>
      <c r="AW782" s="13" t="s">
        <v>34</v>
      </c>
      <c r="AX782" s="13" t="s">
        <v>73</v>
      </c>
      <c r="AY782" s="216" t="s">
        <v>171</v>
      </c>
    </row>
    <row r="783" spans="2:51" s="14" customFormat="1" ht="11.25">
      <c r="B783" s="217"/>
      <c r="C783" s="218"/>
      <c r="D783" s="208" t="s">
        <v>180</v>
      </c>
      <c r="E783" s="219" t="s">
        <v>21</v>
      </c>
      <c r="F783" s="220" t="s">
        <v>1912</v>
      </c>
      <c r="G783" s="218"/>
      <c r="H783" s="221">
        <v>11.2</v>
      </c>
      <c r="I783" s="222"/>
      <c r="J783" s="218"/>
      <c r="K783" s="218"/>
      <c r="L783" s="223"/>
      <c r="M783" s="224"/>
      <c r="N783" s="225"/>
      <c r="O783" s="225"/>
      <c r="P783" s="225"/>
      <c r="Q783" s="225"/>
      <c r="R783" s="225"/>
      <c r="S783" s="225"/>
      <c r="T783" s="226"/>
      <c r="AT783" s="227" t="s">
        <v>180</v>
      </c>
      <c r="AU783" s="227" t="s">
        <v>82</v>
      </c>
      <c r="AV783" s="14" t="s">
        <v>82</v>
      </c>
      <c r="AW783" s="14" t="s">
        <v>34</v>
      </c>
      <c r="AX783" s="14" t="s">
        <v>73</v>
      </c>
      <c r="AY783" s="227" t="s">
        <v>171</v>
      </c>
    </row>
    <row r="784" spans="2:51" s="15" customFormat="1" ht="11.25">
      <c r="B784" s="228"/>
      <c r="C784" s="229"/>
      <c r="D784" s="208" t="s">
        <v>180</v>
      </c>
      <c r="E784" s="230" t="s">
        <v>21</v>
      </c>
      <c r="F784" s="231" t="s">
        <v>182</v>
      </c>
      <c r="G784" s="229"/>
      <c r="H784" s="232">
        <v>11.2</v>
      </c>
      <c r="I784" s="233"/>
      <c r="J784" s="229"/>
      <c r="K784" s="229"/>
      <c r="L784" s="234"/>
      <c r="M784" s="235"/>
      <c r="N784" s="236"/>
      <c r="O784" s="236"/>
      <c r="P784" s="236"/>
      <c r="Q784" s="236"/>
      <c r="R784" s="236"/>
      <c r="S784" s="236"/>
      <c r="T784" s="237"/>
      <c r="AT784" s="238" t="s">
        <v>180</v>
      </c>
      <c r="AU784" s="238" t="s">
        <v>82</v>
      </c>
      <c r="AV784" s="15" t="s">
        <v>178</v>
      </c>
      <c r="AW784" s="15" t="s">
        <v>34</v>
      </c>
      <c r="AX784" s="15" t="s">
        <v>80</v>
      </c>
      <c r="AY784" s="238" t="s">
        <v>171</v>
      </c>
    </row>
    <row r="785" spans="1:65" s="2" customFormat="1" ht="16.5" customHeight="1">
      <c r="A785" s="35"/>
      <c r="B785" s="36"/>
      <c r="C785" s="193" t="s">
        <v>1913</v>
      </c>
      <c r="D785" s="193" t="s">
        <v>173</v>
      </c>
      <c r="E785" s="194" t="s">
        <v>1914</v>
      </c>
      <c r="F785" s="195" t="s">
        <v>1915</v>
      </c>
      <c r="G785" s="196" t="s">
        <v>187</v>
      </c>
      <c r="H785" s="197">
        <v>11.2</v>
      </c>
      <c r="I785" s="198"/>
      <c r="J785" s="199">
        <f>ROUND(I785*H785,2)</f>
        <v>0</v>
      </c>
      <c r="K785" s="195" t="s">
        <v>177</v>
      </c>
      <c r="L785" s="40"/>
      <c r="M785" s="200" t="s">
        <v>21</v>
      </c>
      <c r="N785" s="201" t="s">
        <v>44</v>
      </c>
      <c r="O785" s="65"/>
      <c r="P785" s="202">
        <f>O785*H785</f>
        <v>0</v>
      </c>
      <c r="Q785" s="202">
        <v>0</v>
      </c>
      <c r="R785" s="202">
        <f>Q785*H785</f>
        <v>0</v>
      </c>
      <c r="S785" s="202">
        <v>0.002</v>
      </c>
      <c r="T785" s="203">
        <f>S785*H785</f>
        <v>0.0224</v>
      </c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R785" s="204" t="s">
        <v>263</v>
      </c>
      <c r="AT785" s="204" t="s">
        <v>173</v>
      </c>
      <c r="AU785" s="204" t="s">
        <v>82</v>
      </c>
      <c r="AY785" s="18" t="s">
        <v>171</v>
      </c>
      <c r="BE785" s="205">
        <f>IF(N785="základní",J785,0)</f>
        <v>0</v>
      </c>
      <c r="BF785" s="205">
        <f>IF(N785="snížená",J785,0)</f>
        <v>0</v>
      </c>
      <c r="BG785" s="205">
        <f>IF(N785="zákl. přenesená",J785,0)</f>
        <v>0</v>
      </c>
      <c r="BH785" s="205">
        <f>IF(N785="sníž. přenesená",J785,0)</f>
        <v>0</v>
      </c>
      <c r="BI785" s="205">
        <f>IF(N785="nulová",J785,0)</f>
        <v>0</v>
      </c>
      <c r="BJ785" s="18" t="s">
        <v>80</v>
      </c>
      <c r="BK785" s="205">
        <f>ROUND(I785*H785,2)</f>
        <v>0</v>
      </c>
      <c r="BL785" s="18" t="s">
        <v>263</v>
      </c>
      <c r="BM785" s="204" t="s">
        <v>1916</v>
      </c>
    </row>
    <row r="786" spans="2:51" s="13" customFormat="1" ht="11.25">
      <c r="B786" s="206"/>
      <c r="C786" s="207"/>
      <c r="D786" s="208" t="s">
        <v>180</v>
      </c>
      <c r="E786" s="209" t="s">
        <v>21</v>
      </c>
      <c r="F786" s="210" t="s">
        <v>1911</v>
      </c>
      <c r="G786" s="207"/>
      <c r="H786" s="209" t="s">
        <v>21</v>
      </c>
      <c r="I786" s="211"/>
      <c r="J786" s="207"/>
      <c r="K786" s="207"/>
      <c r="L786" s="212"/>
      <c r="M786" s="213"/>
      <c r="N786" s="214"/>
      <c r="O786" s="214"/>
      <c r="P786" s="214"/>
      <c r="Q786" s="214"/>
      <c r="R786" s="214"/>
      <c r="S786" s="214"/>
      <c r="T786" s="215"/>
      <c r="AT786" s="216" t="s">
        <v>180</v>
      </c>
      <c r="AU786" s="216" t="s">
        <v>82</v>
      </c>
      <c r="AV786" s="13" t="s">
        <v>80</v>
      </c>
      <c r="AW786" s="13" t="s">
        <v>34</v>
      </c>
      <c r="AX786" s="13" t="s">
        <v>73</v>
      </c>
      <c r="AY786" s="216" t="s">
        <v>171</v>
      </c>
    </row>
    <row r="787" spans="2:51" s="14" customFormat="1" ht="11.25">
      <c r="B787" s="217"/>
      <c r="C787" s="218"/>
      <c r="D787" s="208" t="s">
        <v>180</v>
      </c>
      <c r="E787" s="219" t="s">
        <v>21</v>
      </c>
      <c r="F787" s="220" t="s">
        <v>1912</v>
      </c>
      <c r="G787" s="218"/>
      <c r="H787" s="221">
        <v>11.2</v>
      </c>
      <c r="I787" s="222"/>
      <c r="J787" s="218"/>
      <c r="K787" s="218"/>
      <c r="L787" s="223"/>
      <c r="M787" s="224"/>
      <c r="N787" s="225"/>
      <c r="O787" s="225"/>
      <c r="P787" s="225"/>
      <c r="Q787" s="225"/>
      <c r="R787" s="225"/>
      <c r="S787" s="225"/>
      <c r="T787" s="226"/>
      <c r="AT787" s="227" t="s">
        <v>180</v>
      </c>
      <c r="AU787" s="227" t="s">
        <v>82</v>
      </c>
      <c r="AV787" s="14" t="s">
        <v>82</v>
      </c>
      <c r="AW787" s="14" t="s">
        <v>34</v>
      </c>
      <c r="AX787" s="14" t="s">
        <v>73</v>
      </c>
      <c r="AY787" s="227" t="s">
        <v>171</v>
      </c>
    </row>
    <row r="788" spans="2:51" s="15" customFormat="1" ht="11.25">
      <c r="B788" s="228"/>
      <c r="C788" s="229"/>
      <c r="D788" s="208" t="s">
        <v>180</v>
      </c>
      <c r="E788" s="230" t="s">
        <v>21</v>
      </c>
      <c r="F788" s="231" t="s">
        <v>182</v>
      </c>
      <c r="G788" s="229"/>
      <c r="H788" s="232">
        <v>11.2</v>
      </c>
      <c r="I788" s="233"/>
      <c r="J788" s="229"/>
      <c r="K788" s="229"/>
      <c r="L788" s="234"/>
      <c r="M788" s="235"/>
      <c r="N788" s="236"/>
      <c r="O788" s="236"/>
      <c r="P788" s="236"/>
      <c r="Q788" s="236"/>
      <c r="R788" s="236"/>
      <c r="S788" s="236"/>
      <c r="T788" s="237"/>
      <c r="AT788" s="238" t="s">
        <v>180</v>
      </c>
      <c r="AU788" s="238" t="s">
        <v>82</v>
      </c>
      <c r="AV788" s="15" t="s">
        <v>178</v>
      </c>
      <c r="AW788" s="15" t="s">
        <v>34</v>
      </c>
      <c r="AX788" s="15" t="s">
        <v>80</v>
      </c>
      <c r="AY788" s="238" t="s">
        <v>171</v>
      </c>
    </row>
    <row r="789" spans="1:65" s="2" customFormat="1" ht="16.5" customHeight="1">
      <c r="A789" s="35"/>
      <c r="B789" s="36"/>
      <c r="C789" s="193" t="s">
        <v>1917</v>
      </c>
      <c r="D789" s="193" t="s">
        <v>173</v>
      </c>
      <c r="E789" s="194" t="s">
        <v>1918</v>
      </c>
      <c r="F789" s="195" t="s">
        <v>1919</v>
      </c>
      <c r="G789" s="196" t="s">
        <v>176</v>
      </c>
      <c r="H789" s="197">
        <v>1</v>
      </c>
      <c r="I789" s="198"/>
      <c r="J789" s="199">
        <f>ROUND(I789*H789,2)</f>
        <v>0</v>
      </c>
      <c r="K789" s="195" t="s">
        <v>177</v>
      </c>
      <c r="L789" s="40"/>
      <c r="M789" s="200" t="s">
        <v>21</v>
      </c>
      <c r="N789" s="201" t="s">
        <v>44</v>
      </c>
      <c r="O789" s="65"/>
      <c r="P789" s="202">
        <f>O789*H789</f>
        <v>0</v>
      </c>
      <c r="Q789" s="202">
        <v>0</v>
      </c>
      <c r="R789" s="202">
        <f>Q789*H789</f>
        <v>0</v>
      </c>
      <c r="S789" s="202">
        <v>0.015</v>
      </c>
      <c r="T789" s="203">
        <f>S789*H789</f>
        <v>0.015</v>
      </c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R789" s="204" t="s">
        <v>263</v>
      </c>
      <c r="AT789" s="204" t="s">
        <v>173</v>
      </c>
      <c r="AU789" s="204" t="s">
        <v>82</v>
      </c>
      <c r="AY789" s="18" t="s">
        <v>171</v>
      </c>
      <c r="BE789" s="205">
        <f>IF(N789="základní",J789,0)</f>
        <v>0</v>
      </c>
      <c r="BF789" s="205">
        <f>IF(N789="snížená",J789,0)</f>
        <v>0</v>
      </c>
      <c r="BG789" s="205">
        <f>IF(N789="zákl. přenesená",J789,0)</f>
        <v>0</v>
      </c>
      <c r="BH789" s="205">
        <f>IF(N789="sníž. přenesená",J789,0)</f>
        <v>0</v>
      </c>
      <c r="BI789" s="205">
        <f>IF(N789="nulová",J789,0)</f>
        <v>0</v>
      </c>
      <c r="BJ789" s="18" t="s">
        <v>80</v>
      </c>
      <c r="BK789" s="205">
        <f>ROUND(I789*H789,2)</f>
        <v>0</v>
      </c>
      <c r="BL789" s="18" t="s">
        <v>263</v>
      </c>
      <c r="BM789" s="204" t="s">
        <v>1920</v>
      </c>
    </row>
    <row r="790" spans="2:51" s="13" customFormat="1" ht="11.25">
      <c r="B790" s="206"/>
      <c r="C790" s="207"/>
      <c r="D790" s="208" t="s">
        <v>180</v>
      </c>
      <c r="E790" s="209" t="s">
        <v>21</v>
      </c>
      <c r="F790" s="210" t="s">
        <v>218</v>
      </c>
      <c r="G790" s="207"/>
      <c r="H790" s="209" t="s">
        <v>21</v>
      </c>
      <c r="I790" s="211"/>
      <c r="J790" s="207"/>
      <c r="K790" s="207"/>
      <c r="L790" s="212"/>
      <c r="M790" s="213"/>
      <c r="N790" s="214"/>
      <c r="O790" s="214"/>
      <c r="P790" s="214"/>
      <c r="Q790" s="214"/>
      <c r="R790" s="214"/>
      <c r="S790" s="214"/>
      <c r="T790" s="215"/>
      <c r="AT790" s="216" t="s">
        <v>180</v>
      </c>
      <c r="AU790" s="216" t="s">
        <v>82</v>
      </c>
      <c r="AV790" s="13" t="s">
        <v>80</v>
      </c>
      <c r="AW790" s="13" t="s">
        <v>34</v>
      </c>
      <c r="AX790" s="13" t="s">
        <v>73</v>
      </c>
      <c r="AY790" s="216" t="s">
        <v>171</v>
      </c>
    </row>
    <row r="791" spans="2:51" s="13" customFormat="1" ht="11.25">
      <c r="B791" s="206"/>
      <c r="C791" s="207"/>
      <c r="D791" s="208" t="s">
        <v>180</v>
      </c>
      <c r="E791" s="209" t="s">
        <v>21</v>
      </c>
      <c r="F791" s="210" t="s">
        <v>1921</v>
      </c>
      <c r="G791" s="207"/>
      <c r="H791" s="209" t="s">
        <v>21</v>
      </c>
      <c r="I791" s="211"/>
      <c r="J791" s="207"/>
      <c r="K791" s="207"/>
      <c r="L791" s="212"/>
      <c r="M791" s="213"/>
      <c r="N791" s="214"/>
      <c r="O791" s="214"/>
      <c r="P791" s="214"/>
      <c r="Q791" s="214"/>
      <c r="R791" s="214"/>
      <c r="S791" s="214"/>
      <c r="T791" s="215"/>
      <c r="AT791" s="216" t="s">
        <v>180</v>
      </c>
      <c r="AU791" s="216" t="s">
        <v>82</v>
      </c>
      <c r="AV791" s="13" t="s">
        <v>80</v>
      </c>
      <c r="AW791" s="13" t="s">
        <v>34</v>
      </c>
      <c r="AX791" s="13" t="s">
        <v>73</v>
      </c>
      <c r="AY791" s="216" t="s">
        <v>171</v>
      </c>
    </row>
    <row r="792" spans="2:51" s="14" customFormat="1" ht="11.25">
      <c r="B792" s="217"/>
      <c r="C792" s="218"/>
      <c r="D792" s="208" t="s">
        <v>180</v>
      </c>
      <c r="E792" s="219" t="s">
        <v>21</v>
      </c>
      <c r="F792" s="220" t="s">
        <v>1220</v>
      </c>
      <c r="G792" s="218"/>
      <c r="H792" s="221">
        <v>1</v>
      </c>
      <c r="I792" s="222"/>
      <c r="J792" s="218"/>
      <c r="K792" s="218"/>
      <c r="L792" s="223"/>
      <c r="M792" s="224"/>
      <c r="N792" s="225"/>
      <c r="O792" s="225"/>
      <c r="P792" s="225"/>
      <c r="Q792" s="225"/>
      <c r="R792" s="225"/>
      <c r="S792" s="225"/>
      <c r="T792" s="226"/>
      <c r="AT792" s="227" t="s">
        <v>180</v>
      </c>
      <c r="AU792" s="227" t="s">
        <v>82</v>
      </c>
      <c r="AV792" s="14" t="s">
        <v>82</v>
      </c>
      <c r="AW792" s="14" t="s">
        <v>34</v>
      </c>
      <c r="AX792" s="14" t="s">
        <v>73</v>
      </c>
      <c r="AY792" s="227" t="s">
        <v>171</v>
      </c>
    </row>
    <row r="793" spans="2:51" s="15" customFormat="1" ht="11.25">
      <c r="B793" s="228"/>
      <c r="C793" s="229"/>
      <c r="D793" s="208" t="s">
        <v>180</v>
      </c>
      <c r="E793" s="230" t="s">
        <v>21</v>
      </c>
      <c r="F793" s="231" t="s">
        <v>182</v>
      </c>
      <c r="G793" s="229"/>
      <c r="H793" s="232">
        <v>1</v>
      </c>
      <c r="I793" s="233"/>
      <c r="J793" s="229"/>
      <c r="K793" s="229"/>
      <c r="L793" s="234"/>
      <c r="M793" s="235"/>
      <c r="N793" s="236"/>
      <c r="O793" s="236"/>
      <c r="P793" s="236"/>
      <c r="Q793" s="236"/>
      <c r="R793" s="236"/>
      <c r="S793" s="236"/>
      <c r="T793" s="237"/>
      <c r="AT793" s="238" t="s">
        <v>180</v>
      </c>
      <c r="AU793" s="238" t="s">
        <v>82</v>
      </c>
      <c r="AV793" s="15" t="s">
        <v>178</v>
      </c>
      <c r="AW793" s="15" t="s">
        <v>34</v>
      </c>
      <c r="AX793" s="15" t="s">
        <v>80</v>
      </c>
      <c r="AY793" s="238" t="s">
        <v>171</v>
      </c>
    </row>
    <row r="794" spans="1:65" s="2" customFormat="1" ht="16.5" customHeight="1">
      <c r="A794" s="35"/>
      <c r="B794" s="36"/>
      <c r="C794" s="193" t="s">
        <v>1922</v>
      </c>
      <c r="D794" s="193" t="s">
        <v>173</v>
      </c>
      <c r="E794" s="194" t="s">
        <v>1923</v>
      </c>
      <c r="F794" s="195" t="s">
        <v>1924</v>
      </c>
      <c r="G794" s="196" t="s">
        <v>272</v>
      </c>
      <c r="H794" s="197">
        <v>4</v>
      </c>
      <c r="I794" s="198"/>
      <c r="J794" s="199">
        <f>ROUND(I794*H794,2)</f>
        <v>0</v>
      </c>
      <c r="K794" s="195" t="s">
        <v>21</v>
      </c>
      <c r="L794" s="40"/>
      <c r="M794" s="200" t="s">
        <v>21</v>
      </c>
      <c r="N794" s="201" t="s">
        <v>44</v>
      </c>
      <c r="O794" s="65"/>
      <c r="P794" s="202">
        <f>O794*H794</f>
        <v>0</v>
      </c>
      <c r="Q794" s="202">
        <v>0</v>
      </c>
      <c r="R794" s="202">
        <f>Q794*H794</f>
        <v>0</v>
      </c>
      <c r="S794" s="202">
        <v>0.0001</v>
      </c>
      <c r="T794" s="203">
        <f>S794*H794</f>
        <v>0.0004</v>
      </c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R794" s="204" t="s">
        <v>263</v>
      </c>
      <c r="AT794" s="204" t="s">
        <v>173</v>
      </c>
      <c r="AU794" s="204" t="s">
        <v>82</v>
      </c>
      <c r="AY794" s="18" t="s">
        <v>171</v>
      </c>
      <c r="BE794" s="205">
        <f>IF(N794="základní",J794,0)</f>
        <v>0</v>
      </c>
      <c r="BF794" s="205">
        <f>IF(N794="snížená",J794,0)</f>
        <v>0</v>
      </c>
      <c r="BG794" s="205">
        <f>IF(N794="zákl. přenesená",J794,0)</f>
        <v>0</v>
      </c>
      <c r="BH794" s="205">
        <f>IF(N794="sníž. přenesená",J794,0)</f>
        <v>0</v>
      </c>
      <c r="BI794" s="205">
        <f>IF(N794="nulová",J794,0)</f>
        <v>0</v>
      </c>
      <c r="BJ794" s="18" t="s">
        <v>80</v>
      </c>
      <c r="BK794" s="205">
        <f>ROUND(I794*H794,2)</f>
        <v>0</v>
      </c>
      <c r="BL794" s="18" t="s">
        <v>263</v>
      </c>
      <c r="BM794" s="204" t="s">
        <v>1925</v>
      </c>
    </row>
    <row r="795" spans="2:51" s="14" customFormat="1" ht="11.25">
      <c r="B795" s="217"/>
      <c r="C795" s="218"/>
      <c r="D795" s="208" t="s">
        <v>180</v>
      </c>
      <c r="E795" s="219" t="s">
        <v>21</v>
      </c>
      <c r="F795" s="220" t="s">
        <v>178</v>
      </c>
      <c r="G795" s="218"/>
      <c r="H795" s="221">
        <v>4</v>
      </c>
      <c r="I795" s="222"/>
      <c r="J795" s="218"/>
      <c r="K795" s="218"/>
      <c r="L795" s="223"/>
      <c r="M795" s="224"/>
      <c r="N795" s="225"/>
      <c r="O795" s="225"/>
      <c r="P795" s="225"/>
      <c r="Q795" s="225"/>
      <c r="R795" s="225"/>
      <c r="S795" s="225"/>
      <c r="T795" s="226"/>
      <c r="AT795" s="227" t="s">
        <v>180</v>
      </c>
      <c r="AU795" s="227" t="s">
        <v>82</v>
      </c>
      <c r="AV795" s="14" t="s">
        <v>82</v>
      </c>
      <c r="AW795" s="14" t="s">
        <v>34</v>
      </c>
      <c r="AX795" s="14" t="s">
        <v>73</v>
      </c>
      <c r="AY795" s="227" t="s">
        <v>171</v>
      </c>
    </row>
    <row r="796" spans="2:51" s="15" customFormat="1" ht="11.25">
      <c r="B796" s="228"/>
      <c r="C796" s="229"/>
      <c r="D796" s="208" t="s">
        <v>180</v>
      </c>
      <c r="E796" s="230" t="s">
        <v>21</v>
      </c>
      <c r="F796" s="231" t="s">
        <v>182</v>
      </c>
      <c r="G796" s="229"/>
      <c r="H796" s="232">
        <v>4</v>
      </c>
      <c r="I796" s="233"/>
      <c r="J796" s="229"/>
      <c r="K796" s="229"/>
      <c r="L796" s="234"/>
      <c r="M796" s="235"/>
      <c r="N796" s="236"/>
      <c r="O796" s="236"/>
      <c r="P796" s="236"/>
      <c r="Q796" s="236"/>
      <c r="R796" s="236"/>
      <c r="S796" s="236"/>
      <c r="T796" s="237"/>
      <c r="AT796" s="238" t="s">
        <v>180</v>
      </c>
      <c r="AU796" s="238" t="s">
        <v>82</v>
      </c>
      <c r="AV796" s="15" t="s">
        <v>178</v>
      </c>
      <c r="AW796" s="15" t="s">
        <v>34</v>
      </c>
      <c r="AX796" s="15" t="s">
        <v>80</v>
      </c>
      <c r="AY796" s="238" t="s">
        <v>171</v>
      </c>
    </row>
    <row r="797" spans="1:65" s="2" customFormat="1" ht="16.5" customHeight="1">
      <c r="A797" s="35"/>
      <c r="B797" s="36"/>
      <c r="C797" s="193" t="s">
        <v>1926</v>
      </c>
      <c r="D797" s="193" t="s">
        <v>173</v>
      </c>
      <c r="E797" s="194" t="s">
        <v>1927</v>
      </c>
      <c r="F797" s="195" t="s">
        <v>1928</v>
      </c>
      <c r="G797" s="196" t="s">
        <v>597</v>
      </c>
      <c r="H797" s="197">
        <v>15.4</v>
      </c>
      <c r="I797" s="198"/>
      <c r="J797" s="199">
        <f>ROUND(I797*H797,2)</f>
        <v>0</v>
      </c>
      <c r="K797" s="195" t="s">
        <v>21</v>
      </c>
      <c r="L797" s="40"/>
      <c r="M797" s="200" t="s">
        <v>21</v>
      </c>
      <c r="N797" s="201" t="s">
        <v>44</v>
      </c>
      <c r="O797" s="65"/>
      <c r="P797" s="202">
        <f>O797*H797</f>
        <v>0</v>
      </c>
      <c r="Q797" s="202">
        <v>0</v>
      </c>
      <c r="R797" s="202">
        <f>Q797*H797</f>
        <v>0</v>
      </c>
      <c r="S797" s="202">
        <v>0.0001</v>
      </c>
      <c r="T797" s="203">
        <f>S797*H797</f>
        <v>0.0015400000000000001</v>
      </c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R797" s="204" t="s">
        <v>263</v>
      </c>
      <c r="AT797" s="204" t="s">
        <v>173</v>
      </c>
      <c r="AU797" s="204" t="s">
        <v>82</v>
      </c>
      <c r="AY797" s="18" t="s">
        <v>171</v>
      </c>
      <c r="BE797" s="205">
        <f>IF(N797="základní",J797,0)</f>
        <v>0</v>
      </c>
      <c r="BF797" s="205">
        <f>IF(N797="snížená",J797,0)</f>
        <v>0</v>
      </c>
      <c r="BG797" s="205">
        <f>IF(N797="zákl. přenesená",J797,0)</f>
        <v>0</v>
      </c>
      <c r="BH797" s="205">
        <f>IF(N797="sníž. přenesená",J797,0)</f>
        <v>0</v>
      </c>
      <c r="BI797" s="205">
        <f>IF(N797="nulová",J797,0)</f>
        <v>0</v>
      </c>
      <c r="BJ797" s="18" t="s">
        <v>80</v>
      </c>
      <c r="BK797" s="205">
        <f>ROUND(I797*H797,2)</f>
        <v>0</v>
      </c>
      <c r="BL797" s="18" t="s">
        <v>263</v>
      </c>
      <c r="BM797" s="204" t="s">
        <v>1929</v>
      </c>
    </row>
    <row r="798" spans="2:51" s="14" customFormat="1" ht="11.25">
      <c r="B798" s="217"/>
      <c r="C798" s="218"/>
      <c r="D798" s="208" t="s">
        <v>180</v>
      </c>
      <c r="E798" s="219" t="s">
        <v>21</v>
      </c>
      <c r="F798" s="220" t="s">
        <v>1930</v>
      </c>
      <c r="G798" s="218"/>
      <c r="H798" s="221">
        <v>15.4</v>
      </c>
      <c r="I798" s="222"/>
      <c r="J798" s="218"/>
      <c r="K798" s="218"/>
      <c r="L798" s="223"/>
      <c r="M798" s="224"/>
      <c r="N798" s="225"/>
      <c r="O798" s="225"/>
      <c r="P798" s="225"/>
      <c r="Q798" s="225"/>
      <c r="R798" s="225"/>
      <c r="S798" s="225"/>
      <c r="T798" s="226"/>
      <c r="AT798" s="227" t="s">
        <v>180</v>
      </c>
      <c r="AU798" s="227" t="s">
        <v>82</v>
      </c>
      <c r="AV798" s="14" t="s">
        <v>82</v>
      </c>
      <c r="AW798" s="14" t="s">
        <v>34</v>
      </c>
      <c r="AX798" s="14" t="s">
        <v>73</v>
      </c>
      <c r="AY798" s="227" t="s">
        <v>171</v>
      </c>
    </row>
    <row r="799" spans="2:51" s="15" customFormat="1" ht="11.25">
      <c r="B799" s="228"/>
      <c r="C799" s="229"/>
      <c r="D799" s="208" t="s">
        <v>180</v>
      </c>
      <c r="E799" s="230" t="s">
        <v>21</v>
      </c>
      <c r="F799" s="231" t="s">
        <v>182</v>
      </c>
      <c r="G799" s="229"/>
      <c r="H799" s="232">
        <v>15.4</v>
      </c>
      <c r="I799" s="233"/>
      <c r="J799" s="229"/>
      <c r="K799" s="229"/>
      <c r="L799" s="234"/>
      <c r="M799" s="235"/>
      <c r="N799" s="236"/>
      <c r="O799" s="236"/>
      <c r="P799" s="236"/>
      <c r="Q799" s="236"/>
      <c r="R799" s="236"/>
      <c r="S799" s="236"/>
      <c r="T799" s="237"/>
      <c r="AT799" s="238" t="s">
        <v>180</v>
      </c>
      <c r="AU799" s="238" t="s">
        <v>82</v>
      </c>
      <c r="AV799" s="15" t="s">
        <v>178</v>
      </c>
      <c r="AW799" s="15" t="s">
        <v>34</v>
      </c>
      <c r="AX799" s="15" t="s">
        <v>80</v>
      </c>
      <c r="AY799" s="238" t="s">
        <v>171</v>
      </c>
    </row>
    <row r="800" spans="1:65" s="2" customFormat="1" ht="16.5" customHeight="1">
      <c r="A800" s="35"/>
      <c r="B800" s="36"/>
      <c r="C800" s="193" t="s">
        <v>1931</v>
      </c>
      <c r="D800" s="193" t="s">
        <v>173</v>
      </c>
      <c r="E800" s="194" t="s">
        <v>1932</v>
      </c>
      <c r="F800" s="195" t="s">
        <v>1933</v>
      </c>
      <c r="G800" s="196" t="s">
        <v>597</v>
      </c>
      <c r="H800" s="197">
        <v>4</v>
      </c>
      <c r="I800" s="198"/>
      <c r="J800" s="199">
        <f>ROUND(I800*H800,2)</f>
        <v>0</v>
      </c>
      <c r="K800" s="195" t="s">
        <v>21</v>
      </c>
      <c r="L800" s="40"/>
      <c r="M800" s="200" t="s">
        <v>21</v>
      </c>
      <c r="N800" s="201" t="s">
        <v>44</v>
      </c>
      <c r="O800" s="65"/>
      <c r="P800" s="202">
        <f>O800*H800</f>
        <v>0</v>
      </c>
      <c r="Q800" s="202">
        <v>0</v>
      </c>
      <c r="R800" s="202">
        <f>Q800*H800</f>
        <v>0</v>
      </c>
      <c r="S800" s="202">
        <v>0.0001</v>
      </c>
      <c r="T800" s="203">
        <f>S800*H800</f>
        <v>0.0004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204" t="s">
        <v>263</v>
      </c>
      <c r="AT800" s="204" t="s">
        <v>173</v>
      </c>
      <c r="AU800" s="204" t="s">
        <v>82</v>
      </c>
      <c r="AY800" s="18" t="s">
        <v>171</v>
      </c>
      <c r="BE800" s="205">
        <f>IF(N800="základní",J800,0)</f>
        <v>0</v>
      </c>
      <c r="BF800" s="205">
        <f>IF(N800="snížená",J800,0)</f>
        <v>0</v>
      </c>
      <c r="BG800" s="205">
        <f>IF(N800="zákl. přenesená",J800,0)</f>
        <v>0</v>
      </c>
      <c r="BH800" s="205">
        <f>IF(N800="sníž. přenesená",J800,0)</f>
        <v>0</v>
      </c>
      <c r="BI800" s="205">
        <f>IF(N800="nulová",J800,0)</f>
        <v>0</v>
      </c>
      <c r="BJ800" s="18" t="s">
        <v>80</v>
      </c>
      <c r="BK800" s="205">
        <f>ROUND(I800*H800,2)</f>
        <v>0</v>
      </c>
      <c r="BL800" s="18" t="s">
        <v>263</v>
      </c>
      <c r="BM800" s="204" t="s">
        <v>1934</v>
      </c>
    </row>
    <row r="801" spans="2:51" s="14" customFormat="1" ht="11.25">
      <c r="B801" s="217"/>
      <c r="C801" s="218"/>
      <c r="D801" s="208" t="s">
        <v>180</v>
      </c>
      <c r="E801" s="219" t="s">
        <v>21</v>
      </c>
      <c r="F801" s="220" t="s">
        <v>1935</v>
      </c>
      <c r="G801" s="218"/>
      <c r="H801" s="221">
        <v>4</v>
      </c>
      <c r="I801" s="222"/>
      <c r="J801" s="218"/>
      <c r="K801" s="218"/>
      <c r="L801" s="223"/>
      <c r="M801" s="224"/>
      <c r="N801" s="225"/>
      <c r="O801" s="225"/>
      <c r="P801" s="225"/>
      <c r="Q801" s="225"/>
      <c r="R801" s="225"/>
      <c r="S801" s="225"/>
      <c r="T801" s="226"/>
      <c r="AT801" s="227" t="s">
        <v>180</v>
      </c>
      <c r="AU801" s="227" t="s">
        <v>82</v>
      </c>
      <c r="AV801" s="14" t="s">
        <v>82</v>
      </c>
      <c r="AW801" s="14" t="s">
        <v>34</v>
      </c>
      <c r="AX801" s="14" t="s">
        <v>73</v>
      </c>
      <c r="AY801" s="227" t="s">
        <v>171</v>
      </c>
    </row>
    <row r="802" spans="2:51" s="15" customFormat="1" ht="11.25">
      <c r="B802" s="228"/>
      <c r="C802" s="229"/>
      <c r="D802" s="208" t="s">
        <v>180</v>
      </c>
      <c r="E802" s="230" t="s">
        <v>21</v>
      </c>
      <c r="F802" s="231" t="s">
        <v>182</v>
      </c>
      <c r="G802" s="229"/>
      <c r="H802" s="232">
        <v>4</v>
      </c>
      <c r="I802" s="233"/>
      <c r="J802" s="229"/>
      <c r="K802" s="229"/>
      <c r="L802" s="234"/>
      <c r="M802" s="235"/>
      <c r="N802" s="236"/>
      <c r="O802" s="236"/>
      <c r="P802" s="236"/>
      <c r="Q802" s="236"/>
      <c r="R802" s="236"/>
      <c r="S802" s="236"/>
      <c r="T802" s="237"/>
      <c r="AT802" s="238" t="s">
        <v>180</v>
      </c>
      <c r="AU802" s="238" t="s">
        <v>82</v>
      </c>
      <c r="AV802" s="15" t="s">
        <v>178</v>
      </c>
      <c r="AW802" s="15" t="s">
        <v>34</v>
      </c>
      <c r="AX802" s="15" t="s">
        <v>80</v>
      </c>
      <c r="AY802" s="238" t="s">
        <v>171</v>
      </c>
    </row>
    <row r="803" spans="2:63" s="12" customFormat="1" ht="22.9" customHeight="1">
      <c r="B803" s="177"/>
      <c r="C803" s="178"/>
      <c r="D803" s="179" t="s">
        <v>72</v>
      </c>
      <c r="E803" s="191" t="s">
        <v>1936</v>
      </c>
      <c r="F803" s="191" t="s">
        <v>1937</v>
      </c>
      <c r="G803" s="178"/>
      <c r="H803" s="178"/>
      <c r="I803" s="181"/>
      <c r="J803" s="192">
        <f>BK803</f>
        <v>0</v>
      </c>
      <c r="K803" s="178"/>
      <c r="L803" s="183"/>
      <c r="M803" s="184"/>
      <c r="N803" s="185"/>
      <c r="O803" s="185"/>
      <c r="P803" s="186">
        <f>SUM(P804:P847)</f>
        <v>0</v>
      </c>
      <c r="Q803" s="185"/>
      <c r="R803" s="186">
        <f>SUM(R804:R847)</f>
        <v>0.2727528</v>
      </c>
      <c r="S803" s="185"/>
      <c r="T803" s="187">
        <f>SUM(T804:T847)</f>
        <v>0</v>
      </c>
      <c r="AR803" s="188" t="s">
        <v>82</v>
      </c>
      <c r="AT803" s="189" t="s">
        <v>72</v>
      </c>
      <c r="AU803" s="189" t="s">
        <v>80</v>
      </c>
      <c r="AY803" s="188" t="s">
        <v>171</v>
      </c>
      <c r="BK803" s="190">
        <f>SUM(BK804:BK847)</f>
        <v>0</v>
      </c>
    </row>
    <row r="804" spans="1:65" s="2" customFormat="1" ht="16.5" customHeight="1">
      <c r="A804" s="35"/>
      <c r="B804" s="36"/>
      <c r="C804" s="193" t="s">
        <v>1938</v>
      </c>
      <c r="D804" s="193" t="s">
        <v>173</v>
      </c>
      <c r="E804" s="194" t="s">
        <v>1939</v>
      </c>
      <c r="F804" s="195" t="s">
        <v>1940</v>
      </c>
      <c r="G804" s="196" t="s">
        <v>262</v>
      </c>
      <c r="H804" s="197">
        <v>7.56</v>
      </c>
      <c r="I804" s="198"/>
      <c r="J804" s="199">
        <f>ROUND(I804*H804,2)</f>
        <v>0</v>
      </c>
      <c r="K804" s="195" t="s">
        <v>177</v>
      </c>
      <c r="L804" s="40"/>
      <c r="M804" s="200" t="s">
        <v>21</v>
      </c>
      <c r="N804" s="201" t="s">
        <v>44</v>
      </c>
      <c r="O804" s="65"/>
      <c r="P804" s="202">
        <f>O804*H804</f>
        <v>0</v>
      </c>
      <c r="Q804" s="202">
        <v>0.00043</v>
      </c>
      <c r="R804" s="202">
        <f>Q804*H804</f>
        <v>0.0032508</v>
      </c>
      <c r="S804" s="202">
        <v>0</v>
      </c>
      <c r="T804" s="203">
        <f>S804*H804</f>
        <v>0</v>
      </c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R804" s="204" t="s">
        <v>263</v>
      </c>
      <c r="AT804" s="204" t="s">
        <v>173</v>
      </c>
      <c r="AU804" s="204" t="s">
        <v>82</v>
      </c>
      <c r="AY804" s="18" t="s">
        <v>171</v>
      </c>
      <c r="BE804" s="205">
        <f>IF(N804="základní",J804,0)</f>
        <v>0</v>
      </c>
      <c r="BF804" s="205">
        <f>IF(N804="snížená",J804,0)</f>
        <v>0</v>
      </c>
      <c r="BG804" s="205">
        <f>IF(N804="zákl. přenesená",J804,0)</f>
        <v>0</v>
      </c>
      <c r="BH804" s="205">
        <f>IF(N804="sníž. přenesená",J804,0)</f>
        <v>0</v>
      </c>
      <c r="BI804" s="205">
        <f>IF(N804="nulová",J804,0)</f>
        <v>0</v>
      </c>
      <c r="BJ804" s="18" t="s">
        <v>80</v>
      </c>
      <c r="BK804" s="205">
        <f>ROUND(I804*H804,2)</f>
        <v>0</v>
      </c>
      <c r="BL804" s="18" t="s">
        <v>263</v>
      </c>
      <c r="BM804" s="204" t="s">
        <v>1941</v>
      </c>
    </row>
    <row r="805" spans="2:51" s="13" customFormat="1" ht="11.25">
      <c r="B805" s="206"/>
      <c r="C805" s="207"/>
      <c r="D805" s="208" t="s">
        <v>180</v>
      </c>
      <c r="E805" s="209" t="s">
        <v>21</v>
      </c>
      <c r="F805" s="210" t="s">
        <v>1942</v>
      </c>
      <c r="G805" s="207"/>
      <c r="H805" s="209" t="s">
        <v>21</v>
      </c>
      <c r="I805" s="211"/>
      <c r="J805" s="207"/>
      <c r="K805" s="207"/>
      <c r="L805" s="212"/>
      <c r="M805" s="213"/>
      <c r="N805" s="214"/>
      <c r="O805" s="214"/>
      <c r="P805" s="214"/>
      <c r="Q805" s="214"/>
      <c r="R805" s="214"/>
      <c r="S805" s="214"/>
      <c r="T805" s="215"/>
      <c r="AT805" s="216" t="s">
        <v>180</v>
      </c>
      <c r="AU805" s="216" t="s">
        <v>82</v>
      </c>
      <c r="AV805" s="13" t="s">
        <v>80</v>
      </c>
      <c r="AW805" s="13" t="s">
        <v>34</v>
      </c>
      <c r="AX805" s="13" t="s">
        <v>73</v>
      </c>
      <c r="AY805" s="216" t="s">
        <v>171</v>
      </c>
    </row>
    <row r="806" spans="2:51" s="14" customFormat="1" ht="11.25">
      <c r="B806" s="217"/>
      <c r="C806" s="218"/>
      <c r="D806" s="208" t="s">
        <v>180</v>
      </c>
      <c r="E806" s="219" t="s">
        <v>21</v>
      </c>
      <c r="F806" s="220" t="s">
        <v>1943</v>
      </c>
      <c r="G806" s="218"/>
      <c r="H806" s="221">
        <v>5.96</v>
      </c>
      <c r="I806" s="222"/>
      <c r="J806" s="218"/>
      <c r="K806" s="218"/>
      <c r="L806" s="223"/>
      <c r="M806" s="224"/>
      <c r="N806" s="225"/>
      <c r="O806" s="225"/>
      <c r="P806" s="225"/>
      <c r="Q806" s="225"/>
      <c r="R806" s="225"/>
      <c r="S806" s="225"/>
      <c r="T806" s="226"/>
      <c r="AT806" s="227" t="s">
        <v>180</v>
      </c>
      <c r="AU806" s="227" t="s">
        <v>82</v>
      </c>
      <c r="AV806" s="14" t="s">
        <v>82</v>
      </c>
      <c r="AW806" s="14" t="s">
        <v>34</v>
      </c>
      <c r="AX806" s="14" t="s">
        <v>73</v>
      </c>
      <c r="AY806" s="227" t="s">
        <v>171</v>
      </c>
    </row>
    <row r="807" spans="2:51" s="13" customFormat="1" ht="11.25">
      <c r="B807" s="206"/>
      <c r="C807" s="207"/>
      <c r="D807" s="208" t="s">
        <v>180</v>
      </c>
      <c r="E807" s="209" t="s">
        <v>21</v>
      </c>
      <c r="F807" s="210" t="s">
        <v>218</v>
      </c>
      <c r="G807" s="207"/>
      <c r="H807" s="209" t="s">
        <v>21</v>
      </c>
      <c r="I807" s="211"/>
      <c r="J807" s="207"/>
      <c r="K807" s="207"/>
      <c r="L807" s="212"/>
      <c r="M807" s="213"/>
      <c r="N807" s="214"/>
      <c r="O807" s="214"/>
      <c r="P807" s="214"/>
      <c r="Q807" s="214"/>
      <c r="R807" s="214"/>
      <c r="S807" s="214"/>
      <c r="T807" s="215"/>
      <c r="AT807" s="216" t="s">
        <v>180</v>
      </c>
      <c r="AU807" s="216" t="s">
        <v>82</v>
      </c>
      <c r="AV807" s="13" t="s">
        <v>80</v>
      </c>
      <c r="AW807" s="13" t="s">
        <v>34</v>
      </c>
      <c r="AX807" s="13" t="s">
        <v>73</v>
      </c>
      <c r="AY807" s="216" t="s">
        <v>171</v>
      </c>
    </row>
    <row r="808" spans="2:51" s="13" customFormat="1" ht="11.25">
      <c r="B808" s="206"/>
      <c r="C808" s="207"/>
      <c r="D808" s="208" t="s">
        <v>180</v>
      </c>
      <c r="E808" s="209" t="s">
        <v>21</v>
      </c>
      <c r="F808" s="210" t="s">
        <v>1944</v>
      </c>
      <c r="G808" s="207"/>
      <c r="H808" s="209" t="s">
        <v>21</v>
      </c>
      <c r="I808" s="211"/>
      <c r="J808" s="207"/>
      <c r="K808" s="207"/>
      <c r="L808" s="212"/>
      <c r="M808" s="213"/>
      <c r="N808" s="214"/>
      <c r="O808" s="214"/>
      <c r="P808" s="214"/>
      <c r="Q808" s="214"/>
      <c r="R808" s="214"/>
      <c r="S808" s="214"/>
      <c r="T808" s="215"/>
      <c r="AT808" s="216" t="s">
        <v>180</v>
      </c>
      <c r="AU808" s="216" t="s">
        <v>82</v>
      </c>
      <c r="AV808" s="13" t="s">
        <v>80</v>
      </c>
      <c r="AW808" s="13" t="s">
        <v>34</v>
      </c>
      <c r="AX808" s="13" t="s">
        <v>73</v>
      </c>
      <c r="AY808" s="216" t="s">
        <v>171</v>
      </c>
    </row>
    <row r="809" spans="2:51" s="14" customFormat="1" ht="11.25">
      <c r="B809" s="217"/>
      <c r="C809" s="218"/>
      <c r="D809" s="208" t="s">
        <v>180</v>
      </c>
      <c r="E809" s="219" t="s">
        <v>21</v>
      </c>
      <c r="F809" s="220" t="s">
        <v>1945</v>
      </c>
      <c r="G809" s="218"/>
      <c r="H809" s="221">
        <v>1.6</v>
      </c>
      <c r="I809" s="222"/>
      <c r="J809" s="218"/>
      <c r="K809" s="218"/>
      <c r="L809" s="223"/>
      <c r="M809" s="224"/>
      <c r="N809" s="225"/>
      <c r="O809" s="225"/>
      <c r="P809" s="225"/>
      <c r="Q809" s="225"/>
      <c r="R809" s="225"/>
      <c r="S809" s="225"/>
      <c r="T809" s="226"/>
      <c r="AT809" s="227" t="s">
        <v>180</v>
      </c>
      <c r="AU809" s="227" t="s">
        <v>82</v>
      </c>
      <c r="AV809" s="14" t="s">
        <v>82</v>
      </c>
      <c r="AW809" s="14" t="s">
        <v>34</v>
      </c>
      <c r="AX809" s="14" t="s">
        <v>73</v>
      </c>
      <c r="AY809" s="227" t="s">
        <v>171</v>
      </c>
    </row>
    <row r="810" spans="2:51" s="15" customFormat="1" ht="11.25">
      <c r="B810" s="228"/>
      <c r="C810" s="229"/>
      <c r="D810" s="208" t="s">
        <v>180</v>
      </c>
      <c r="E810" s="230" t="s">
        <v>21</v>
      </c>
      <c r="F810" s="231" t="s">
        <v>182</v>
      </c>
      <c r="G810" s="229"/>
      <c r="H810" s="232">
        <v>7.56</v>
      </c>
      <c r="I810" s="233"/>
      <c r="J810" s="229"/>
      <c r="K810" s="229"/>
      <c r="L810" s="234"/>
      <c r="M810" s="235"/>
      <c r="N810" s="236"/>
      <c r="O810" s="236"/>
      <c r="P810" s="236"/>
      <c r="Q810" s="236"/>
      <c r="R810" s="236"/>
      <c r="S810" s="236"/>
      <c r="T810" s="237"/>
      <c r="AT810" s="238" t="s">
        <v>180</v>
      </c>
      <c r="AU810" s="238" t="s">
        <v>82</v>
      </c>
      <c r="AV810" s="15" t="s">
        <v>178</v>
      </c>
      <c r="AW810" s="15" t="s">
        <v>34</v>
      </c>
      <c r="AX810" s="15" t="s">
        <v>80</v>
      </c>
      <c r="AY810" s="238" t="s">
        <v>171</v>
      </c>
    </row>
    <row r="811" spans="1:65" s="2" customFormat="1" ht="21.75" customHeight="1">
      <c r="A811" s="35"/>
      <c r="B811" s="36"/>
      <c r="C811" s="193" t="s">
        <v>1946</v>
      </c>
      <c r="D811" s="193" t="s">
        <v>173</v>
      </c>
      <c r="E811" s="194" t="s">
        <v>1947</v>
      </c>
      <c r="F811" s="195" t="s">
        <v>1948</v>
      </c>
      <c r="G811" s="196" t="s">
        <v>187</v>
      </c>
      <c r="H811" s="197">
        <v>7.79</v>
      </c>
      <c r="I811" s="198"/>
      <c r="J811" s="199">
        <f>ROUND(I811*H811,2)</f>
        <v>0</v>
      </c>
      <c r="K811" s="195" t="s">
        <v>21</v>
      </c>
      <c r="L811" s="40"/>
      <c r="M811" s="200" t="s">
        <v>21</v>
      </c>
      <c r="N811" s="201" t="s">
        <v>44</v>
      </c>
      <c r="O811" s="65"/>
      <c r="P811" s="202">
        <f>O811*H811</f>
        <v>0</v>
      </c>
      <c r="Q811" s="202">
        <v>0.00822</v>
      </c>
      <c r="R811" s="202">
        <f>Q811*H811</f>
        <v>0.0640338</v>
      </c>
      <c r="S811" s="202">
        <v>0</v>
      </c>
      <c r="T811" s="203">
        <f>S811*H811</f>
        <v>0</v>
      </c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R811" s="204" t="s">
        <v>263</v>
      </c>
      <c r="AT811" s="204" t="s">
        <v>173</v>
      </c>
      <c r="AU811" s="204" t="s">
        <v>82</v>
      </c>
      <c r="AY811" s="18" t="s">
        <v>171</v>
      </c>
      <c r="BE811" s="205">
        <f>IF(N811="základní",J811,0)</f>
        <v>0</v>
      </c>
      <c r="BF811" s="205">
        <f>IF(N811="snížená",J811,0)</f>
        <v>0</v>
      </c>
      <c r="BG811" s="205">
        <f>IF(N811="zákl. přenesená",J811,0)</f>
        <v>0</v>
      </c>
      <c r="BH811" s="205">
        <f>IF(N811="sníž. přenesená",J811,0)</f>
        <v>0</v>
      </c>
      <c r="BI811" s="205">
        <f>IF(N811="nulová",J811,0)</f>
        <v>0</v>
      </c>
      <c r="BJ811" s="18" t="s">
        <v>80</v>
      </c>
      <c r="BK811" s="205">
        <f>ROUND(I811*H811,2)</f>
        <v>0</v>
      </c>
      <c r="BL811" s="18" t="s">
        <v>263</v>
      </c>
      <c r="BM811" s="204" t="s">
        <v>1949</v>
      </c>
    </row>
    <row r="812" spans="2:51" s="13" customFormat="1" ht="11.25">
      <c r="B812" s="206"/>
      <c r="C812" s="207"/>
      <c r="D812" s="208" t="s">
        <v>180</v>
      </c>
      <c r="E812" s="209" t="s">
        <v>21</v>
      </c>
      <c r="F812" s="210" t="s">
        <v>1301</v>
      </c>
      <c r="G812" s="207"/>
      <c r="H812" s="209" t="s">
        <v>21</v>
      </c>
      <c r="I812" s="211"/>
      <c r="J812" s="207"/>
      <c r="K812" s="207"/>
      <c r="L812" s="212"/>
      <c r="M812" s="213"/>
      <c r="N812" s="214"/>
      <c r="O812" s="214"/>
      <c r="P812" s="214"/>
      <c r="Q812" s="214"/>
      <c r="R812" s="214"/>
      <c r="S812" s="214"/>
      <c r="T812" s="215"/>
      <c r="AT812" s="216" t="s">
        <v>180</v>
      </c>
      <c r="AU812" s="216" t="s">
        <v>82</v>
      </c>
      <c r="AV812" s="13" t="s">
        <v>80</v>
      </c>
      <c r="AW812" s="13" t="s">
        <v>34</v>
      </c>
      <c r="AX812" s="13" t="s">
        <v>73</v>
      </c>
      <c r="AY812" s="216" t="s">
        <v>171</v>
      </c>
    </row>
    <row r="813" spans="2:51" s="14" customFormat="1" ht="11.25">
      <c r="B813" s="217"/>
      <c r="C813" s="218"/>
      <c r="D813" s="208" t="s">
        <v>180</v>
      </c>
      <c r="E813" s="219" t="s">
        <v>21</v>
      </c>
      <c r="F813" s="220" t="s">
        <v>1950</v>
      </c>
      <c r="G813" s="218"/>
      <c r="H813" s="221">
        <v>0</v>
      </c>
      <c r="I813" s="222"/>
      <c r="J813" s="218"/>
      <c r="K813" s="218"/>
      <c r="L813" s="223"/>
      <c r="M813" s="224"/>
      <c r="N813" s="225"/>
      <c r="O813" s="225"/>
      <c r="P813" s="225"/>
      <c r="Q813" s="225"/>
      <c r="R813" s="225"/>
      <c r="S813" s="225"/>
      <c r="T813" s="226"/>
      <c r="AT813" s="227" t="s">
        <v>180</v>
      </c>
      <c r="AU813" s="227" t="s">
        <v>82</v>
      </c>
      <c r="AV813" s="14" t="s">
        <v>82</v>
      </c>
      <c r="AW813" s="14" t="s">
        <v>34</v>
      </c>
      <c r="AX813" s="14" t="s">
        <v>73</v>
      </c>
      <c r="AY813" s="227" t="s">
        <v>171</v>
      </c>
    </row>
    <row r="814" spans="2:51" s="13" customFormat="1" ht="11.25">
      <c r="B814" s="206"/>
      <c r="C814" s="207"/>
      <c r="D814" s="208" t="s">
        <v>180</v>
      </c>
      <c r="E814" s="209" t="s">
        <v>21</v>
      </c>
      <c r="F814" s="210" t="s">
        <v>1951</v>
      </c>
      <c r="G814" s="207"/>
      <c r="H814" s="209" t="s">
        <v>21</v>
      </c>
      <c r="I814" s="211"/>
      <c r="J814" s="207"/>
      <c r="K814" s="207"/>
      <c r="L814" s="212"/>
      <c r="M814" s="213"/>
      <c r="N814" s="214"/>
      <c r="O814" s="214"/>
      <c r="P814" s="214"/>
      <c r="Q814" s="214"/>
      <c r="R814" s="214"/>
      <c r="S814" s="214"/>
      <c r="T814" s="215"/>
      <c r="AT814" s="216" t="s">
        <v>180</v>
      </c>
      <c r="AU814" s="216" t="s">
        <v>82</v>
      </c>
      <c r="AV814" s="13" t="s">
        <v>80</v>
      </c>
      <c r="AW814" s="13" t="s">
        <v>34</v>
      </c>
      <c r="AX814" s="13" t="s">
        <v>73</v>
      </c>
      <c r="AY814" s="216" t="s">
        <v>171</v>
      </c>
    </row>
    <row r="815" spans="2:51" s="14" customFormat="1" ht="11.25">
      <c r="B815" s="217"/>
      <c r="C815" s="218"/>
      <c r="D815" s="208" t="s">
        <v>180</v>
      </c>
      <c r="E815" s="219" t="s">
        <v>21</v>
      </c>
      <c r="F815" s="220" t="s">
        <v>1952</v>
      </c>
      <c r="G815" s="218"/>
      <c r="H815" s="221">
        <v>0</v>
      </c>
      <c r="I815" s="222"/>
      <c r="J815" s="218"/>
      <c r="K815" s="218"/>
      <c r="L815" s="223"/>
      <c r="M815" s="224"/>
      <c r="N815" s="225"/>
      <c r="O815" s="225"/>
      <c r="P815" s="225"/>
      <c r="Q815" s="225"/>
      <c r="R815" s="225"/>
      <c r="S815" s="225"/>
      <c r="T815" s="226"/>
      <c r="AT815" s="227" t="s">
        <v>180</v>
      </c>
      <c r="AU815" s="227" t="s">
        <v>82</v>
      </c>
      <c r="AV815" s="14" t="s">
        <v>82</v>
      </c>
      <c r="AW815" s="14" t="s">
        <v>34</v>
      </c>
      <c r="AX815" s="14" t="s">
        <v>73</v>
      </c>
      <c r="AY815" s="227" t="s">
        <v>171</v>
      </c>
    </row>
    <row r="816" spans="2:51" s="14" customFormat="1" ht="11.25">
      <c r="B816" s="217"/>
      <c r="C816" s="218"/>
      <c r="D816" s="208" t="s">
        <v>180</v>
      </c>
      <c r="E816" s="219" t="s">
        <v>21</v>
      </c>
      <c r="F816" s="220" t="s">
        <v>1181</v>
      </c>
      <c r="G816" s="218"/>
      <c r="H816" s="221">
        <v>4.79</v>
      </c>
      <c r="I816" s="222"/>
      <c r="J816" s="218"/>
      <c r="K816" s="218"/>
      <c r="L816" s="223"/>
      <c r="M816" s="224"/>
      <c r="N816" s="225"/>
      <c r="O816" s="225"/>
      <c r="P816" s="225"/>
      <c r="Q816" s="225"/>
      <c r="R816" s="225"/>
      <c r="S816" s="225"/>
      <c r="T816" s="226"/>
      <c r="AT816" s="227" t="s">
        <v>180</v>
      </c>
      <c r="AU816" s="227" t="s">
        <v>82</v>
      </c>
      <c r="AV816" s="14" t="s">
        <v>82</v>
      </c>
      <c r="AW816" s="14" t="s">
        <v>34</v>
      </c>
      <c r="AX816" s="14" t="s">
        <v>73</v>
      </c>
      <c r="AY816" s="227" t="s">
        <v>171</v>
      </c>
    </row>
    <row r="817" spans="2:51" s="13" customFormat="1" ht="11.25">
      <c r="B817" s="206"/>
      <c r="C817" s="207"/>
      <c r="D817" s="208" t="s">
        <v>180</v>
      </c>
      <c r="E817" s="209" t="s">
        <v>21</v>
      </c>
      <c r="F817" s="210" t="s">
        <v>1951</v>
      </c>
      <c r="G817" s="207"/>
      <c r="H817" s="209" t="s">
        <v>21</v>
      </c>
      <c r="I817" s="211"/>
      <c r="J817" s="207"/>
      <c r="K817" s="207"/>
      <c r="L817" s="212"/>
      <c r="M817" s="213"/>
      <c r="N817" s="214"/>
      <c r="O817" s="214"/>
      <c r="P817" s="214"/>
      <c r="Q817" s="214"/>
      <c r="R817" s="214"/>
      <c r="S817" s="214"/>
      <c r="T817" s="215"/>
      <c r="AT817" s="216" t="s">
        <v>180</v>
      </c>
      <c r="AU817" s="216" t="s">
        <v>82</v>
      </c>
      <c r="AV817" s="13" t="s">
        <v>80</v>
      </c>
      <c r="AW817" s="13" t="s">
        <v>34</v>
      </c>
      <c r="AX817" s="13" t="s">
        <v>73</v>
      </c>
      <c r="AY817" s="216" t="s">
        <v>171</v>
      </c>
    </row>
    <row r="818" spans="2:51" s="14" customFormat="1" ht="11.25">
      <c r="B818" s="217"/>
      <c r="C818" s="218"/>
      <c r="D818" s="208" t="s">
        <v>180</v>
      </c>
      <c r="E818" s="219" t="s">
        <v>21</v>
      </c>
      <c r="F818" s="220" t="s">
        <v>1953</v>
      </c>
      <c r="G818" s="218"/>
      <c r="H818" s="221">
        <v>-0.64</v>
      </c>
      <c r="I818" s="222"/>
      <c r="J818" s="218"/>
      <c r="K818" s="218"/>
      <c r="L818" s="223"/>
      <c r="M818" s="224"/>
      <c r="N818" s="225"/>
      <c r="O818" s="225"/>
      <c r="P818" s="225"/>
      <c r="Q818" s="225"/>
      <c r="R818" s="225"/>
      <c r="S818" s="225"/>
      <c r="T818" s="226"/>
      <c r="AT818" s="227" t="s">
        <v>180</v>
      </c>
      <c r="AU818" s="227" t="s">
        <v>82</v>
      </c>
      <c r="AV818" s="14" t="s">
        <v>82</v>
      </c>
      <c r="AW818" s="14" t="s">
        <v>34</v>
      </c>
      <c r="AX818" s="14" t="s">
        <v>73</v>
      </c>
      <c r="AY818" s="227" t="s">
        <v>171</v>
      </c>
    </row>
    <row r="819" spans="2:51" s="16" customFormat="1" ht="11.25">
      <c r="B819" s="260"/>
      <c r="C819" s="261"/>
      <c r="D819" s="208" t="s">
        <v>180</v>
      </c>
      <c r="E819" s="262" t="s">
        <v>1167</v>
      </c>
      <c r="F819" s="263" t="s">
        <v>1356</v>
      </c>
      <c r="G819" s="261"/>
      <c r="H819" s="264">
        <v>4.15</v>
      </c>
      <c r="I819" s="265"/>
      <c r="J819" s="261"/>
      <c r="K819" s="261"/>
      <c r="L819" s="266"/>
      <c r="M819" s="267"/>
      <c r="N819" s="268"/>
      <c r="O819" s="268"/>
      <c r="P819" s="268"/>
      <c r="Q819" s="268"/>
      <c r="R819" s="268"/>
      <c r="S819" s="268"/>
      <c r="T819" s="269"/>
      <c r="AT819" s="270" t="s">
        <v>180</v>
      </c>
      <c r="AU819" s="270" t="s">
        <v>82</v>
      </c>
      <c r="AV819" s="16" t="s">
        <v>92</v>
      </c>
      <c r="AW819" s="16" t="s">
        <v>34</v>
      </c>
      <c r="AX819" s="16" t="s">
        <v>73</v>
      </c>
      <c r="AY819" s="270" t="s">
        <v>171</v>
      </c>
    </row>
    <row r="820" spans="2:51" s="14" customFormat="1" ht="11.25">
      <c r="B820" s="217"/>
      <c r="C820" s="218"/>
      <c r="D820" s="208" t="s">
        <v>180</v>
      </c>
      <c r="E820" s="219" t="s">
        <v>21</v>
      </c>
      <c r="F820" s="220" t="s">
        <v>1186</v>
      </c>
      <c r="G820" s="218"/>
      <c r="H820" s="221">
        <v>3.64</v>
      </c>
      <c r="I820" s="222"/>
      <c r="J820" s="218"/>
      <c r="K820" s="218"/>
      <c r="L820" s="223"/>
      <c r="M820" s="224"/>
      <c r="N820" s="225"/>
      <c r="O820" s="225"/>
      <c r="P820" s="225"/>
      <c r="Q820" s="225"/>
      <c r="R820" s="225"/>
      <c r="S820" s="225"/>
      <c r="T820" s="226"/>
      <c r="AT820" s="227" t="s">
        <v>180</v>
      </c>
      <c r="AU820" s="227" t="s">
        <v>82</v>
      </c>
      <c r="AV820" s="14" t="s">
        <v>82</v>
      </c>
      <c r="AW820" s="14" t="s">
        <v>34</v>
      </c>
      <c r="AX820" s="14" t="s">
        <v>73</v>
      </c>
      <c r="AY820" s="227" t="s">
        <v>171</v>
      </c>
    </row>
    <row r="821" spans="2:51" s="16" customFormat="1" ht="11.25">
      <c r="B821" s="260"/>
      <c r="C821" s="261"/>
      <c r="D821" s="208" t="s">
        <v>180</v>
      </c>
      <c r="E821" s="262" t="s">
        <v>1169</v>
      </c>
      <c r="F821" s="263" t="s">
        <v>1356</v>
      </c>
      <c r="G821" s="261"/>
      <c r="H821" s="264">
        <v>3.64</v>
      </c>
      <c r="I821" s="265"/>
      <c r="J821" s="261"/>
      <c r="K821" s="261"/>
      <c r="L821" s="266"/>
      <c r="M821" s="267"/>
      <c r="N821" s="268"/>
      <c r="O821" s="268"/>
      <c r="P821" s="268"/>
      <c r="Q821" s="268"/>
      <c r="R821" s="268"/>
      <c r="S821" s="268"/>
      <c r="T821" s="269"/>
      <c r="AT821" s="270" t="s">
        <v>180</v>
      </c>
      <c r="AU821" s="270" t="s">
        <v>82</v>
      </c>
      <c r="AV821" s="16" t="s">
        <v>92</v>
      </c>
      <c r="AW821" s="16" t="s">
        <v>34</v>
      </c>
      <c r="AX821" s="16" t="s">
        <v>73</v>
      </c>
      <c r="AY821" s="270" t="s">
        <v>171</v>
      </c>
    </row>
    <row r="822" spans="2:51" s="15" customFormat="1" ht="11.25">
      <c r="B822" s="228"/>
      <c r="C822" s="229"/>
      <c r="D822" s="208" t="s">
        <v>180</v>
      </c>
      <c r="E822" s="230" t="s">
        <v>21</v>
      </c>
      <c r="F822" s="231" t="s">
        <v>182</v>
      </c>
      <c r="G822" s="229"/>
      <c r="H822" s="232">
        <v>7.790000000000001</v>
      </c>
      <c r="I822" s="233"/>
      <c r="J822" s="229"/>
      <c r="K822" s="229"/>
      <c r="L822" s="234"/>
      <c r="M822" s="235"/>
      <c r="N822" s="236"/>
      <c r="O822" s="236"/>
      <c r="P822" s="236"/>
      <c r="Q822" s="236"/>
      <c r="R822" s="236"/>
      <c r="S822" s="236"/>
      <c r="T822" s="237"/>
      <c r="AT822" s="238" t="s">
        <v>180</v>
      </c>
      <c r="AU822" s="238" t="s">
        <v>82</v>
      </c>
      <c r="AV822" s="15" t="s">
        <v>178</v>
      </c>
      <c r="AW822" s="15" t="s">
        <v>34</v>
      </c>
      <c r="AX822" s="15" t="s">
        <v>80</v>
      </c>
      <c r="AY822" s="238" t="s">
        <v>171</v>
      </c>
    </row>
    <row r="823" spans="1:65" s="2" customFormat="1" ht="33.75" customHeight="1">
      <c r="A823" s="35"/>
      <c r="B823" s="36"/>
      <c r="C823" s="247" t="s">
        <v>1954</v>
      </c>
      <c r="D823" s="247" t="s">
        <v>357</v>
      </c>
      <c r="E823" s="248" t="s">
        <v>1955</v>
      </c>
      <c r="F823" s="249" t="s">
        <v>1956</v>
      </c>
      <c r="G823" s="250" t="s">
        <v>187</v>
      </c>
      <c r="H823" s="251">
        <v>5.09</v>
      </c>
      <c r="I823" s="252"/>
      <c r="J823" s="253">
        <f>ROUND(I823*H823,2)</f>
        <v>0</v>
      </c>
      <c r="K823" s="249" t="s">
        <v>21</v>
      </c>
      <c r="L823" s="254"/>
      <c r="M823" s="255" t="s">
        <v>21</v>
      </c>
      <c r="N823" s="256" t="s">
        <v>44</v>
      </c>
      <c r="O823" s="65"/>
      <c r="P823" s="202">
        <f>O823*H823</f>
        <v>0</v>
      </c>
      <c r="Q823" s="202">
        <v>0.0207</v>
      </c>
      <c r="R823" s="202">
        <f>Q823*H823</f>
        <v>0.105363</v>
      </c>
      <c r="S823" s="202">
        <v>0</v>
      </c>
      <c r="T823" s="203">
        <f>S823*H823</f>
        <v>0</v>
      </c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R823" s="204" t="s">
        <v>439</v>
      </c>
      <c r="AT823" s="204" t="s">
        <v>357</v>
      </c>
      <c r="AU823" s="204" t="s">
        <v>82</v>
      </c>
      <c r="AY823" s="18" t="s">
        <v>171</v>
      </c>
      <c r="BE823" s="205">
        <f>IF(N823="základní",J823,0)</f>
        <v>0</v>
      </c>
      <c r="BF823" s="205">
        <f>IF(N823="snížená",J823,0)</f>
        <v>0</v>
      </c>
      <c r="BG823" s="205">
        <f>IF(N823="zákl. přenesená",J823,0)</f>
        <v>0</v>
      </c>
      <c r="BH823" s="205">
        <f>IF(N823="sníž. přenesená",J823,0)</f>
        <v>0</v>
      </c>
      <c r="BI823" s="205">
        <f>IF(N823="nulová",J823,0)</f>
        <v>0</v>
      </c>
      <c r="BJ823" s="18" t="s">
        <v>80</v>
      </c>
      <c r="BK823" s="205">
        <f>ROUND(I823*H823,2)</f>
        <v>0</v>
      </c>
      <c r="BL823" s="18" t="s">
        <v>263</v>
      </c>
      <c r="BM823" s="204" t="s">
        <v>1957</v>
      </c>
    </row>
    <row r="824" spans="1:47" s="2" customFormat="1" ht="39">
      <c r="A824" s="35"/>
      <c r="B824" s="36"/>
      <c r="C824" s="37"/>
      <c r="D824" s="208" t="s">
        <v>1958</v>
      </c>
      <c r="E824" s="37"/>
      <c r="F824" s="271" t="s">
        <v>1959</v>
      </c>
      <c r="G824" s="37"/>
      <c r="H824" s="37"/>
      <c r="I824" s="116"/>
      <c r="J824" s="37"/>
      <c r="K824" s="37"/>
      <c r="L824" s="40"/>
      <c r="M824" s="272"/>
      <c r="N824" s="273"/>
      <c r="O824" s="65"/>
      <c r="P824" s="65"/>
      <c r="Q824" s="65"/>
      <c r="R824" s="65"/>
      <c r="S824" s="65"/>
      <c r="T824" s="66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T824" s="18" t="s">
        <v>1958</v>
      </c>
      <c r="AU824" s="18" t="s">
        <v>82</v>
      </c>
    </row>
    <row r="825" spans="2:51" s="14" customFormat="1" ht="11.25">
      <c r="B825" s="217"/>
      <c r="C825" s="218"/>
      <c r="D825" s="208" t="s">
        <v>180</v>
      </c>
      <c r="E825" s="219" t="s">
        <v>21</v>
      </c>
      <c r="F825" s="220" t="s">
        <v>1167</v>
      </c>
      <c r="G825" s="218"/>
      <c r="H825" s="221">
        <v>4.15</v>
      </c>
      <c r="I825" s="222"/>
      <c r="J825" s="218"/>
      <c r="K825" s="218"/>
      <c r="L825" s="223"/>
      <c r="M825" s="224"/>
      <c r="N825" s="225"/>
      <c r="O825" s="225"/>
      <c r="P825" s="225"/>
      <c r="Q825" s="225"/>
      <c r="R825" s="225"/>
      <c r="S825" s="225"/>
      <c r="T825" s="226"/>
      <c r="AT825" s="227" t="s">
        <v>180</v>
      </c>
      <c r="AU825" s="227" t="s">
        <v>82</v>
      </c>
      <c r="AV825" s="14" t="s">
        <v>82</v>
      </c>
      <c r="AW825" s="14" t="s">
        <v>34</v>
      </c>
      <c r="AX825" s="14" t="s">
        <v>73</v>
      </c>
      <c r="AY825" s="227" t="s">
        <v>171</v>
      </c>
    </row>
    <row r="826" spans="2:51" s="13" customFormat="1" ht="11.25">
      <c r="B826" s="206"/>
      <c r="C826" s="207"/>
      <c r="D826" s="208" t="s">
        <v>180</v>
      </c>
      <c r="E826" s="209" t="s">
        <v>21</v>
      </c>
      <c r="F826" s="210" t="s">
        <v>1960</v>
      </c>
      <c r="G826" s="207"/>
      <c r="H826" s="209" t="s">
        <v>21</v>
      </c>
      <c r="I826" s="211"/>
      <c r="J826" s="207"/>
      <c r="K826" s="207"/>
      <c r="L826" s="212"/>
      <c r="M826" s="213"/>
      <c r="N826" s="214"/>
      <c r="O826" s="214"/>
      <c r="P826" s="214"/>
      <c r="Q826" s="214"/>
      <c r="R826" s="214"/>
      <c r="S826" s="214"/>
      <c r="T826" s="215"/>
      <c r="AT826" s="216" t="s">
        <v>180</v>
      </c>
      <c r="AU826" s="216" t="s">
        <v>82</v>
      </c>
      <c r="AV826" s="13" t="s">
        <v>80</v>
      </c>
      <c r="AW826" s="13" t="s">
        <v>34</v>
      </c>
      <c r="AX826" s="13" t="s">
        <v>73</v>
      </c>
      <c r="AY826" s="216" t="s">
        <v>171</v>
      </c>
    </row>
    <row r="827" spans="2:51" s="13" customFormat="1" ht="11.25">
      <c r="B827" s="206"/>
      <c r="C827" s="207"/>
      <c r="D827" s="208" t="s">
        <v>180</v>
      </c>
      <c r="E827" s="209" t="s">
        <v>21</v>
      </c>
      <c r="F827" s="210" t="s">
        <v>1942</v>
      </c>
      <c r="G827" s="207"/>
      <c r="H827" s="209" t="s">
        <v>21</v>
      </c>
      <c r="I827" s="211"/>
      <c r="J827" s="207"/>
      <c r="K827" s="207"/>
      <c r="L827" s="212"/>
      <c r="M827" s="213"/>
      <c r="N827" s="214"/>
      <c r="O827" s="214"/>
      <c r="P827" s="214"/>
      <c r="Q827" s="214"/>
      <c r="R827" s="214"/>
      <c r="S827" s="214"/>
      <c r="T827" s="215"/>
      <c r="AT827" s="216" t="s">
        <v>180</v>
      </c>
      <c r="AU827" s="216" t="s">
        <v>82</v>
      </c>
      <c r="AV827" s="13" t="s">
        <v>80</v>
      </c>
      <c r="AW827" s="13" t="s">
        <v>34</v>
      </c>
      <c r="AX827" s="13" t="s">
        <v>73</v>
      </c>
      <c r="AY827" s="216" t="s">
        <v>171</v>
      </c>
    </row>
    <row r="828" spans="2:51" s="14" customFormat="1" ht="11.25">
      <c r="B828" s="217"/>
      <c r="C828" s="218"/>
      <c r="D828" s="208" t="s">
        <v>180</v>
      </c>
      <c r="E828" s="219" t="s">
        <v>21</v>
      </c>
      <c r="F828" s="220" t="s">
        <v>1961</v>
      </c>
      <c r="G828" s="218"/>
      <c r="H828" s="221">
        <v>0.477</v>
      </c>
      <c r="I828" s="222"/>
      <c r="J828" s="218"/>
      <c r="K828" s="218"/>
      <c r="L828" s="223"/>
      <c r="M828" s="224"/>
      <c r="N828" s="225"/>
      <c r="O828" s="225"/>
      <c r="P828" s="225"/>
      <c r="Q828" s="225"/>
      <c r="R828" s="225"/>
      <c r="S828" s="225"/>
      <c r="T828" s="226"/>
      <c r="AT828" s="227" t="s">
        <v>180</v>
      </c>
      <c r="AU828" s="227" t="s">
        <v>82</v>
      </c>
      <c r="AV828" s="14" t="s">
        <v>82</v>
      </c>
      <c r="AW828" s="14" t="s">
        <v>34</v>
      </c>
      <c r="AX828" s="14" t="s">
        <v>73</v>
      </c>
      <c r="AY828" s="227" t="s">
        <v>171</v>
      </c>
    </row>
    <row r="829" spans="2:51" s="13" customFormat="1" ht="11.25">
      <c r="B829" s="206"/>
      <c r="C829" s="207"/>
      <c r="D829" s="208" t="s">
        <v>180</v>
      </c>
      <c r="E829" s="209" t="s">
        <v>21</v>
      </c>
      <c r="F829" s="210" t="s">
        <v>1617</v>
      </c>
      <c r="G829" s="207"/>
      <c r="H829" s="209" t="s">
        <v>21</v>
      </c>
      <c r="I829" s="211"/>
      <c r="J829" s="207"/>
      <c r="K829" s="207"/>
      <c r="L829" s="212"/>
      <c r="M829" s="213"/>
      <c r="N829" s="214"/>
      <c r="O829" s="214"/>
      <c r="P829" s="214"/>
      <c r="Q829" s="214"/>
      <c r="R829" s="214"/>
      <c r="S829" s="214"/>
      <c r="T829" s="215"/>
      <c r="AT829" s="216" t="s">
        <v>180</v>
      </c>
      <c r="AU829" s="216" t="s">
        <v>82</v>
      </c>
      <c r="AV829" s="13" t="s">
        <v>80</v>
      </c>
      <c r="AW829" s="13" t="s">
        <v>34</v>
      </c>
      <c r="AX829" s="13" t="s">
        <v>73</v>
      </c>
      <c r="AY829" s="216" t="s">
        <v>171</v>
      </c>
    </row>
    <row r="830" spans="2:51" s="14" customFormat="1" ht="11.25">
      <c r="B830" s="217"/>
      <c r="C830" s="218"/>
      <c r="D830" s="208" t="s">
        <v>180</v>
      </c>
      <c r="E830" s="219" t="s">
        <v>21</v>
      </c>
      <c r="F830" s="220" t="s">
        <v>1962</v>
      </c>
      <c r="G830" s="218"/>
      <c r="H830" s="221">
        <v>0.415</v>
      </c>
      <c r="I830" s="222"/>
      <c r="J830" s="218"/>
      <c r="K830" s="218"/>
      <c r="L830" s="223"/>
      <c r="M830" s="224"/>
      <c r="N830" s="225"/>
      <c r="O830" s="225"/>
      <c r="P830" s="225"/>
      <c r="Q830" s="225"/>
      <c r="R830" s="225"/>
      <c r="S830" s="225"/>
      <c r="T830" s="226"/>
      <c r="AT830" s="227" t="s">
        <v>180</v>
      </c>
      <c r="AU830" s="227" t="s">
        <v>82</v>
      </c>
      <c r="AV830" s="14" t="s">
        <v>82</v>
      </c>
      <c r="AW830" s="14" t="s">
        <v>34</v>
      </c>
      <c r="AX830" s="14" t="s">
        <v>73</v>
      </c>
      <c r="AY830" s="227" t="s">
        <v>171</v>
      </c>
    </row>
    <row r="831" spans="2:51" s="14" customFormat="1" ht="11.25">
      <c r="B831" s="217"/>
      <c r="C831" s="218"/>
      <c r="D831" s="208" t="s">
        <v>180</v>
      </c>
      <c r="E831" s="219" t="s">
        <v>21</v>
      </c>
      <c r="F831" s="220" t="s">
        <v>1963</v>
      </c>
      <c r="G831" s="218"/>
      <c r="H831" s="221">
        <v>0.048</v>
      </c>
      <c r="I831" s="222"/>
      <c r="J831" s="218"/>
      <c r="K831" s="218"/>
      <c r="L831" s="223"/>
      <c r="M831" s="224"/>
      <c r="N831" s="225"/>
      <c r="O831" s="225"/>
      <c r="P831" s="225"/>
      <c r="Q831" s="225"/>
      <c r="R831" s="225"/>
      <c r="S831" s="225"/>
      <c r="T831" s="226"/>
      <c r="AT831" s="227" t="s">
        <v>180</v>
      </c>
      <c r="AU831" s="227" t="s">
        <v>82</v>
      </c>
      <c r="AV831" s="14" t="s">
        <v>82</v>
      </c>
      <c r="AW831" s="14" t="s">
        <v>34</v>
      </c>
      <c r="AX831" s="14" t="s">
        <v>73</v>
      </c>
      <c r="AY831" s="227" t="s">
        <v>171</v>
      </c>
    </row>
    <row r="832" spans="2:51" s="15" customFormat="1" ht="11.25">
      <c r="B832" s="228"/>
      <c r="C832" s="229"/>
      <c r="D832" s="208" t="s">
        <v>180</v>
      </c>
      <c r="E832" s="230" t="s">
        <v>21</v>
      </c>
      <c r="F832" s="231" t="s">
        <v>182</v>
      </c>
      <c r="G832" s="229"/>
      <c r="H832" s="232">
        <v>5.090000000000001</v>
      </c>
      <c r="I832" s="233"/>
      <c r="J832" s="229"/>
      <c r="K832" s="229"/>
      <c r="L832" s="234"/>
      <c r="M832" s="235"/>
      <c r="N832" s="236"/>
      <c r="O832" s="236"/>
      <c r="P832" s="236"/>
      <c r="Q832" s="236"/>
      <c r="R832" s="236"/>
      <c r="S832" s="236"/>
      <c r="T832" s="237"/>
      <c r="AT832" s="238" t="s">
        <v>180</v>
      </c>
      <c r="AU832" s="238" t="s">
        <v>82</v>
      </c>
      <c r="AV832" s="15" t="s">
        <v>178</v>
      </c>
      <c r="AW832" s="15" t="s">
        <v>34</v>
      </c>
      <c r="AX832" s="15" t="s">
        <v>80</v>
      </c>
      <c r="AY832" s="238" t="s">
        <v>171</v>
      </c>
    </row>
    <row r="833" spans="1:65" s="2" customFormat="1" ht="21.75" customHeight="1">
      <c r="A833" s="35"/>
      <c r="B833" s="36"/>
      <c r="C833" s="247" t="s">
        <v>1964</v>
      </c>
      <c r="D833" s="247" t="s">
        <v>357</v>
      </c>
      <c r="E833" s="248" t="s">
        <v>1965</v>
      </c>
      <c r="F833" s="249" t="s">
        <v>1966</v>
      </c>
      <c r="G833" s="250" t="s">
        <v>187</v>
      </c>
      <c r="H833" s="251">
        <v>4.836</v>
      </c>
      <c r="I833" s="252"/>
      <c r="J833" s="253">
        <f>ROUND(I833*H833,2)</f>
        <v>0</v>
      </c>
      <c r="K833" s="249" t="s">
        <v>21</v>
      </c>
      <c r="L833" s="254"/>
      <c r="M833" s="255" t="s">
        <v>21</v>
      </c>
      <c r="N833" s="256" t="s">
        <v>44</v>
      </c>
      <c r="O833" s="65"/>
      <c r="P833" s="202">
        <f>O833*H833</f>
        <v>0</v>
      </c>
      <c r="Q833" s="202">
        <v>0.0207</v>
      </c>
      <c r="R833" s="202">
        <f>Q833*H833</f>
        <v>0.1001052</v>
      </c>
      <c r="S833" s="202">
        <v>0</v>
      </c>
      <c r="T833" s="203">
        <f>S833*H833</f>
        <v>0</v>
      </c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R833" s="204" t="s">
        <v>439</v>
      </c>
      <c r="AT833" s="204" t="s">
        <v>357</v>
      </c>
      <c r="AU833" s="204" t="s">
        <v>82</v>
      </c>
      <c r="AY833" s="18" t="s">
        <v>171</v>
      </c>
      <c r="BE833" s="205">
        <f>IF(N833="základní",J833,0)</f>
        <v>0</v>
      </c>
      <c r="BF833" s="205">
        <f>IF(N833="snížená",J833,0)</f>
        <v>0</v>
      </c>
      <c r="BG833" s="205">
        <f>IF(N833="zákl. přenesená",J833,0)</f>
        <v>0</v>
      </c>
      <c r="BH833" s="205">
        <f>IF(N833="sníž. přenesená",J833,0)</f>
        <v>0</v>
      </c>
      <c r="BI833" s="205">
        <f>IF(N833="nulová",J833,0)</f>
        <v>0</v>
      </c>
      <c r="BJ833" s="18" t="s">
        <v>80</v>
      </c>
      <c r="BK833" s="205">
        <f>ROUND(I833*H833,2)</f>
        <v>0</v>
      </c>
      <c r="BL833" s="18" t="s">
        <v>263</v>
      </c>
      <c r="BM833" s="204" t="s">
        <v>1967</v>
      </c>
    </row>
    <row r="834" spans="1:47" s="2" customFormat="1" ht="39">
      <c r="A834" s="35"/>
      <c r="B834" s="36"/>
      <c r="C834" s="37"/>
      <c r="D834" s="208" t="s">
        <v>1958</v>
      </c>
      <c r="E834" s="37"/>
      <c r="F834" s="271" t="s">
        <v>1959</v>
      </c>
      <c r="G834" s="37"/>
      <c r="H834" s="37"/>
      <c r="I834" s="116"/>
      <c r="J834" s="37"/>
      <c r="K834" s="37"/>
      <c r="L834" s="40"/>
      <c r="M834" s="272"/>
      <c r="N834" s="273"/>
      <c r="O834" s="65"/>
      <c r="P834" s="65"/>
      <c r="Q834" s="65"/>
      <c r="R834" s="65"/>
      <c r="S834" s="65"/>
      <c r="T834" s="66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T834" s="18" t="s">
        <v>1958</v>
      </c>
      <c r="AU834" s="18" t="s">
        <v>82</v>
      </c>
    </row>
    <row r="835" spans="2:51" s="14" customFormat="1" ht="11.25">
      <c r="B835" s="217"/>
      <c r="C835" s="218"/>
      <c r="D835" s="208" t="s">
        <v>180</v>
      </c>
      <c r="E835" s="219" t="s">
        <v>21</v>
      </c>
      <c r="F835" s="220" t="s">
        <v>1169</v>
      </c>
      <c r="G835" s="218"/>
      <c r="H835" s="221">
        <v>3.64</v>
      </c>
      <c r="I835" s="222"/>
      <c r="J835" s="218"/>
      <c r="K835" s="218"/>
      <c r="L835" s="223"/>
      <c r="M835" s="224"/>
      <c r="N835" s="225"/>
      <c r="O835" s="225"/>
      <c r="P835" s="225"/>
      <c r="Q835" s="225"/>
      <c r="R835" s="225"/>
      <c r="S835" s="225"/>
      <c r="T835" s="226"/>
      <c r="AT835" s="227" t="s">
        <v>180</v>
      </c>
      <c r="AU835" s="227" t="s">
        <v>82</v>
      </c>
      <c r="AV835" s="14" t="s">
        <v>82</v>
      </c>
      <c r="AW835" s="14" t="s">
        <v>34</v>
      </c>
      <c r="AX835" s="14" t="s">
        <v>73</v>
      </c>
      <c r="AY835" s="227" t="s">
        <v>171</v>
      </c>
    </row>
    <row r="836" spans="2:51" s="13" customFormat="1" ht="11.25">
      <c r="B836" s="206"/>
      <c r="C836" s="207"/>
      <c r="D836" s="208" t="s">
        <v>180</v>
      </c>
      <c r="E836" s="209" t="s">
        <v>21</v>
      </c>
      <c r="F836" s="210" t="s">
        <v>1960</v>
      </c>
      <c r="G836" s="207"/>
      <c r="H836" s="209" t="s">
        <v>21</v>
      </c>
      <c r="I836" s="211"/>
      <c r="J836" s="207"/>
      <c r="K836" s="207"/>
      <c r="L836" s="212"/>
      <c r="M836" s="213"/>
      <c r="N836" s="214"/>
      <c r="O836" s="214"/>
      <c r="P836" s="214"/>
      <c r="Q836" s="214"/>
      <c r="R836" s="214"/>
      <c r="S836" s="214"/>
      <c r="T836" s="215"/>
      <c r="AT836" s="216" t="s">
        <v>180</v>
      </c>
      <c r="AU836" s="216" t="s">
        <v>82</v>
      </c>
      <c r="AV836" s="13" t="s">
        <v>80</v>
      </c>
      <c r="AW836" s="13" t="s">
        <v>34</v>
      </c>
      <c r="AX836" s="13" t="s">
        <v>73</v>
      </c>
      <c r="AY836" s="216" t="s">
        <v>171</v>
      </c>
    </row>
    <row r="837" spans="2:51" s="13" customFormat="1" ht="11.25">
      <c r="B837" s="206"/>
      <c r="C837" s="207"/>
      <c r="D837" s="208" t="s">
        <v>180</v>
      </c>
      <c r="E837" s="209" t="s">
        <v>21</v>
      </c>
      <c r="F837" s="210" t="s">
        <v>1942</v>
      </c>
      <c r="G837" s="207"/>
      <c r="H837" s="209" t="s">
        <v>21</v>
      </c>
      <c r="I837" s="211"/>
      <c r="J837" s="207"/>
      <c r="K837" s="207"/>
      <c r="L837" s="212"/>
      <c r="M837" s="213"/>
      <c r="N837" s="214"/>
      <c r="O837" s="214"/>
      <c r="P837" s="214"/>
      <c r="Q837" s="214"/>
      <c r="R837" s="214"/>
      <c r="S837" s="214"/>
      <c r="T837" s="215"/>
      <c r="AT837" s="216" t="s">
        <v>180</v>
      </c>
      <c r="AU837" s="216" t="s">
        <v>82</v>
      </c>
      <c r="AV837" s="13" t="s">
        <v>80</v>
      </c>
      <c r="AW837" s="13" t="s">
        <v>34</v>
      </c>
      <c r="AX837" s="13" t="s">
        <v>73</v>
      </c>
      <c r="AY837" s="216" t="s">
        <v>171</v>
      </c>
    </row>
    <row r="838" spans="2:51" s="14" customFormat="1" ht="11.25">
      <c r="B838" s="217"/>
      <c r="C838" s="218"/>
      <c r="D838" s="208" t="s">
        <v>180</v>
      </c>
      <c r="E838" s="219" t="s">
        <v>21</v>
      </c>
      <c r="F838" s="220" t="s">
        <v>1968</v>
      </c>
      <c r="G838" s="218"/>
      <c r="H838" s="221">
        <v>0.596</v>
      </c>
      <c r="I838" s="222"/>
      <c r="J838" s="218"/>
      <c r="K838" s="218"/>
      <c r="L838" s="223"/>
      <c r="M838" s="224"/>
      <c r="N838" s="225"/>
      <c r="O838" s="225"/>
      <c r="P838" s="225"/>
      <c r="Q838" s="225"/>
      <c r="R838" s="225"/>
      <c r="S838" s="225"/>
      <c r="T838" s="226"/>
      <c r="AT838" s="227" t="s">
        <v>180</v>
      </c>
      <c r="AU838" s="227" t="s">
        <v>82</v>
      </c>
      <c r="AV838" s="14" t="s">
        <v>82</v>
      </c>
      <c r="AW838" s="14" t="s">
        <v>34</v>
      </c>
      <c r="AX838" s="14" t="s">
        <v>73</v>
      </c>
      <c r="AY838" s="227" t="s">
        <v>171</v>
      </c>
    </row>
    <row r="839" spans="2:51" s="13" customFormat="1" ht="11.25">
      <c r="B839" s="206"/>
      <c r="C839" s="207"/>
      <c r="D839" s="208" t="s">
        <v>180</v>
      </c>
      <c r="E839" s="209" t="s">
        <v>21</v>
      </c>
      <c r="F839" s="210" t="s">
        <v>218</v>
      </c>
      <c r="G839" s="207"/>
      <c r="H839" s="209" t="s">
        <v>21</v>
      </c>
      <c r="I839" s="211"/>
      <c r="J839" s="207"/>
      <c r="K839" s="207"/>
      <c r="L839" s="212"/>
      <c r="M839" s="213"/>
      <c r="N839" s="214"/>
      <c r="O839" s="214"/>
      <c r="P839" s="214"/>
      <c r="Q839" s="214"/>
      <c r="R839" s="214"/>
      <c r="S839" s="214"/>
      <c r="T839" s="215"/>
      <c r="AT839" s="216" t="s">
        <v>180</v>
      </c>
      <c r="AU839" s="216" t="s">
        <v>82</v>
      </c>
      <c r="AV839" s="13" t="s">
        <v>80</v>
      </c>
      <c r="AW839" s="13" t="s">
        <v>34</v>
      </c>
      <c r="AX839" s="13" t="s">
        <v>73</v>
      </c>
      <c r="AY839" s="216" t="s">
        <v>171</v>
      </c>
    </row>
    <row r="840" spans="2:51" s="13" customFormat="1" ht="11.25">
      <c r="B840" s="206"/>
      <c r="C840" s="207"/>
      <c r="D840" s="208" t="s">
        <v>180</v>
      </c>
      <c r="E840" s="209" t="s">
        <v>21</v>
      </c>
      <c r="F840" s="210" t="s">
        <v>1944</v>
      </c>
      <c r="G840" s="207"/>
      <c r="H840" s="209" t="s">
        <v>21</v>
      </c>
      <c r="I840" s="211"/>
      <c r="J840" s="207"/>
      <c r="K840" s="207"/>
      <c r="L840" s="212"/>
      <c r="M840" s="213"/>
      <c r="N840" s="214"/>
      <c r="O840" s="214"/>
      <c r="P840" s="214"/>
      <c r="Q840" s="214"/>
      <c r="R840" s="214"/>
      <c r="S840" s="214"/>
      <c r="T840" s="215"/>
      <c r="AT840" s="216" t="s">
        <v>180</v>
      </c>
      <c r="AU840" s="216" t="s">
        <v>82</v>
      </c>
      <c r="AV840" s="13" t="s">
        <v>80</v>
      </c>
      <c r="AW840" s="13" t="s">
        <v>34</v>
      </c>
      <c r="AX840" s="13" t="s">
        <v>73</v>
      </c>
      <c r="AY840" s="216" t="s">
        <v>171</v>
      </c>
    </row>
    <row r="841" spans="2:51" s="14" customFormat="1" ht="11.25">
      <c r="B841" s="217"/>
      <c r="C841" s="218"/>
      <c r="D841" s="208" t="s">
        <v>180</v>
      </c>
      <c r="E841" s="219" t="s">
        <v>21</v>
      </c>
      <c r="F841" s="220" t="s">
        <v>1969</v>
      </c>
      <c r="G841" s="218"/>
      <c r="H841" s="221">
        <v>0.16</v>
      </c>
      <c r="I841" s="222"/>
      <c r="J841" s="218"/>
      <c r="K841" s="218"/>
      <c r="L841" s="223"/>
      <c r="M841" s="224"/>
      <c r="N841" s="225"/>
      <c r="O841" s="225"/>
      <c r="P841" s="225"/>
      <c r="Q841" s="225"/>
      <c r="R841" s="225"/>
      <c r="S841" s="225"/>
      <c r="T841" s="226"/>
      <c r="AT841" s="227" t="s">
        <v>180</v>
      </c>
      <c r="AU841" s="227" t="s">
        <v>82</v>
      </c>
      <c r="AV841" s="14" t="s">
        <v>82</v>
      </c>
      <c r="AW841" s="14" t="s">
        <v>34</v>
      </c>
      <c r="AX841" s="14" t="s">
        <v>73</v>
      </c>
      <c r="AY841" s="227" t="s">
        <v>171</v>
      </c>
    </row>
    <row r="842" spans="2:51" s="13" customFormat="1" ht="11.25">
      <c r="B842" s="206"/>
      <c r="C842" s="207"/>
      <c r="D842" s="208" t="s">
        <v>180</v>
      </c>
      <c r="E842" s="209" t="s">
        <v>21</v>
      </c>
      <c r="F842" s="210" t="s">
        <v>1617</v>
      </c>
      <c r="G842" s="207"/>
      <c r="H842" s="209" t="s">
        <v>21</v>
      </c>
      <c r="I842" s="211"/>
      <c r="J842" s="207"/>
      <c r="K842" s="207"/>
      <c r="L842" s="212"/>
      <c r="M842" s="213"/>
      <c r="N842" s="214"/>
      <c r="O842" s="214"/>
      <c r="P842" s="214"/>
      <c r="Q842" s="214"/>
      <c r="R842" s="214"/>
      <c r="S842" s="214"/>
      <c r="T842" s="215"/>
      <c r="AT842" s="216" t="s">
        <v>180</v>
      </c>
      <c r="AU842" s="216" t="s">
        <v>82</v>
      </c>
      <c r="AV842" s="13" t="s">
        <v>80</v>
      </c>
      <c r="AW842" s="13" t="s">
        <v>34</v>
      </c>
      <c r="AX842" s="13" t="s">
        <v>73</v>
      </c>
      <c r="AY842" s="216" t="s">
        <v>171</v>
      </c>
    </row>
    <row r="843" spans="2:51" s="14" customFormat="1" ht="11.25">
      <c r="B843" s="217"/>
      <c r="C843" s="218"/>
      <c r="D843" s="208" t="s">
        <v>180</v>
      </c>
      <c r="E843" s="219" t="s">
        <v>21</v>
      </c>
      <c r="F843" s="220" t="s">
        <v>1970</v>
      </c>
      <c r="G843" s="218"/>
      <c r="H843" s="221">
        <v>0.364</v>
      </c>
      <c r="I843" s="222"/>
      <c r="J843" s="218"/>
      <c r="K843" s="218"/>
      <c r="L843" s="223"/>
      <c r="M843" s="224"/>
      <c r="N843" s="225"/>
      <c r="O843" s="225"/>
      <c r="P843" s="225"/>
      <c r="Q843" s="225"/>
      <c r="R843" s="225"/>
      <c r="S843" s="225"/>
      <c r="T843" s="226"/>
      <c r="AT843" s="227" t="s">
        <v>180</v>
      </c>
      <c r="AU843" s="227" t="s">
        <v>82</v>
      </c>
      <c r="AV843" s="14" t="s">
        <v>82</v>
      </c>
      <c r="AW843" s="14" t="s">
        <v>34</v>
      </c>
      <c r="AX843" s="14" t="s">
        <v>73</v>
      </c>
      <c r="AY843" s="227" t="s">
        <v>171</v>
      </c>
    </row>
    <row r="844" spans="2:51" s="14" customFormat="1" ht="11.25">
      <c r="B844" s="217"/>
      <c r="C844" s="218"/>
      <c r="D844" s="208" t="s">
        <v>180</v>
      </c>
      <c r="E844" s="219" t="s">
        <v>21</v>
      </c>
      <c r="F844" s="220" t="s">
        <v>1971</v>
      </c>
      <c r="G844" s="218"/>
      <c r="H844" s="221">
        <v>0.06</v>
      </c>
      <c r="I844" s="222"/>
      <c r="J844" s="218"/>
      <c r="K844" s="218"/>
      <c r="L844" s="223"/>
      <c r="M844" s="224"/>
      <c r="N844" s="225"/>
      <c r="O844" s="225"/>
      <c r="P844" s="225"/>
      <c r="Q844" s="225"/>
      <c r="R844" s="225"/>
      <c r="S844" s="225"/>
      <c r="T844" s="226"/>
      <c r="AT844" s="227" t="s">
        <v>180</v>
      </c>
      <c r="AU844" s="227" t="s">
        <v>82</v>
      </c>
      <c r="AV844" s="14" t="s">
        <v>82</v>
      </c>
      <c r="AW844" s="14" t="s">
        <v>34</v>
      </c>
      <c r="AX844" s="14" t="s">
        <v>73</v>
      </c>
      <c r="AY844" s="227" t="s">
        <v>171</v>
      </c>
    </row>
    <row r="845" spans="2:51" s="14" customFormat="1" ht="11.25">
      <c r="B845" s="217"/>
      <c r="C845" s="218"/>
      <c r="D845" s="208" t="s">
        <v>180</v>
      </c>
      <c r="E845" s="219" t="s">
        <v>21</v>
      </c>
      <c r="F845" s="220" t="s">
        <v>1972</v>
      </c>
      <c r="G845" s="218"/>
      <c r="H845" s="221">
        <v>0.016</v>
      </c>
      <c r="I845" s="222"/>
      <c r="J845" s="218"/>
      <c r="K845" s="218"/>
      <c r="L845" s="223"/>
      <c r="M845" s="224"/>
      <c r="N845" s="225"/>
      <c r="O845" s="225"/>
      <c r="P845" s="225"/>
      <c r="Q845" s="225"/>
      <c r="R845" s="225"/>
      <c r="S845" s="225"/>
      <c r="T845" s="226"/>
      <c r="AT845" s="227" t="s">
        <v>180</v>
      </c>
      <c r="AU845" s="227" t="s">
        <v>82</v>
      </c>
      <c r="AV845" s="14" t="s">
        <v>82</v>
      </c>
      <c r="AW845" s="14" t="s">
        <v>34</v>
      </c>
      <c r="AX845" s="14" t="s">
        <v>73</v>
      </c>
      <c r="AY845" s="227" t="s">
        <v>171</v>
      </c>
    </row>
    <row r="846" spans="2:51" s="15" customFormat="1" ht="11.25">
      <c r="B846" s="228"/>
      <c r="C846" s="229"/>
      <c r="D846" s="208" t="s">
        <v>180</v>
      </c>
      <c r="E846" s="230" t="s">
        <v>21</v>
      </c>
      <c r="F846" s="231" t="s">
        <v>182</v>
      </c>
      <c r="G846" s="229"/>
      <c r="H846" s="232">
        <v>4.835999999999999</v>
      </c>
      <c r="I846" s="233"/>
      <c r="J846" s="229"/>
      <c r="K846" s="229"/>
      <c r="L846" s="234"/>
      <c r="M846" s="235"/>
      <c r="N846" s="236"/>
      <c r="O846" s="236"/>
      <c r="P846" s="236"/>
      <c r="Q846" s="236"/>
      <c r="R846" s="236"/>
      <c r="S846" s="236"/>
      <c r="T846" s="237"/>
      <c r="AT846" s="238" t="s">
        <v>180</v>
      </c>
      <c r="AU846" s="238" t="s">
        <v>82</v>
      </c>
      <c r="AV846" s="15" t="s">
        <v>178</v>
      </c>
      <c r="AW846" s="15" t="s">
        <v>34</v>
      </c>
      <c r="AX846" s="15" t="s">
        <v>80</v>
      </c>
      <c r="AY846" s="238" t="s">
        <v>171</v>
      </c>
    </row>
    <row r="847" spans="1:65" s="2" customFormat="1" ht="21.75" customHeight="1">
      <c r="A847" s="35"/>
      <c r="B847" s="36"/>
      <c r="C847" s="193" t="s">
        <v>1973</v>
      </c>
      <c r="D847" s="193" t="s">
        <v>173</v>
      </c>
      <c r="E847" s="194" t="s">
        <v>1974</v>
      </c>
      <c r="F847" s="195" t="s">
        <v>1975</v>
      </c>
      <c r="G847" s="196" t="s">
        <v>235</v>
      </c>
      <c r="H847" s="197">
        <v>0.273</v>
      </c>
      <c r="I847" s="198"/>
      <c r="J847" s="199">
        <f>ROUND(I847*H847,2)</f>
        <v>0</v>
      </c>
      <c r="K847" s="195" t="s">
        <v>177</v>
      </c>
      <c r="L847" s="40"/>
      <c r="M847" s="200" t="s">
        <v>21</v>
      </c>
      <c r="N847" s="201" t="s">
        <v>44</v>
      </c>
      <c r="O847" s="65"/>
      <c r="P847" s="202">
        <f>O847*H847</f>
        <v>0</v>
      </c>
      <c r="Q847" s="202">
        <v>0</v>
      </c>
      <c r="R847" s="202">
        <f>Q847*H847</f>
        <v>0</v>
      </c>
      <c r="S847" s="202">
        <v>0</v>
      </c>
      <c r="T847" s="203">
        <f>S847*H847</f>
        <v>0</v>
      </c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R847" s="204" t="s">
        <v>263</v>
      </c>
      <c r="AT847" s="204" t="s">
        <v>173</v>
      </c>
      <c r="AU847" s="204" t="s">
        <v>82</v>
      </c>
      <c r="AY847" s="18" t="s">
        <v>171</v>
      </c>
      <c r="BE847" s="205">
        <f>IF(N847="základní",J847,0)</f>
        <v>0</v>
      </c>
      <c r="BF847" s="205">
        <f>IF(N847="snížená",J847,0)</f>
        <v>0</v>
      </c>
      <c r="BG847" s="205">
        <f>IF(N847="zákl. přenesená",J847,0)</f>
        <v>0</v>
      </c>
      <c r="BH847" s="205">
        <f>IF(N847="sníž. přenesená",J847,0)</f>
        <v>0</v>
      </c>
      <c r="BI847" s="205">
        <f>IF(N847="nulová",J847,0)</f>
        <v>0</v>
      </c>
      <c r="BJ847" s="18" t="s">
        <v>80</v>
      </c>
      <c r="BK847" s="205">
        <f>ROUND(I847*H847,2)</f>
        <v>0</v>
      </c>
      <c r="BL847" s="18" t="s">
        <v>263</v>
      </c>
      <c r="BM847" s="204" t="s">
        <v>1976</v>
      </c>
    </row>
    <row r="848" spans="2:63" s="12" customFormat="1" ht="22.9" customHeight="1">
      <c r="B848" s="177"/>
      <c r="C848" s="178"/>
      <c r="D848" s="179" t="s">
        <v>72</v>
      </c>
      <c r="E848" s="191" t="s">
        <v>1977</v>
      </c>
      <c r="F848" s="191" t="s">
        <v>1978</v>
      </c>
      <c r="G848" s="178"/>
      <c r="H848" s="178"/>
      <c r="I848" s="181"/>
      <c r="J848" s="192">
        <f>BK848</f>
        <v>0</v>
      </c>
      <c r="K848" s="178"/>
      <c r="L848" s="183"/>
      <c r="M848" s="184"/>
      <c r="N848" s="185"/>
      <c r="O848" s="185"/>
      <c r="P848" s="186">
        <f>SUM(P849:P853)</f>
        <v>0</v>
      </c>
      <c r="Q848" s="185"/>
      <c r="R848" s="186">
        <f>SUM(R849:R853)</f>
        <v>0</v>
      </c>
      <c r="S848" s="185"/>
      <c r="T848" s="187">
        <f>SUM(T849:T853)</f>
        <v>2.6550000000000002</v>
      </c>
      <c r="AR848" s="188" t="s">
        <v>82</v>
      </c>
      <c r="AT848" s="189" t="s">
        <v>72</v>
      </c>
      <c r="AU848" s="189" t="s">
        <v>80</v>
      </c>
      <c r="AY848" s="188" t="s">
        <v>171</v>
      </c>
      <c r="BK848" s="190">
        <f>SUM(BK849:BK853)</f>
        <v>0</v>
      </c>
    </row>
    <row r="849" spans="1:65" s="2" customFormat="1" ht="16.5" customHeight="1">
      <c r="A849" s="35"/>
      <c r="B849" s="36"/>
      <c r="C849" s="193" t="s">
        <v>1979</v>
      </c>
      <c r="D849" s="193" t="s">
        <v>173</v>
      </c>
      <c r="E849" s="194" t="s">
        <v>1980</v>
      </c>
      <c r="F849" s="195" t="s">
        <v>1981</v>
      </c>
      <c r="G849" s="196" t="s">
        <v>187</v>
      </c>
      <c r="H849" s="197">
        <v>106.2</v>
      </c>
      <c r="I849" s="198"/>
      <c r="J849" s="199">
        <f>ROUND(I849*H849,2)</f>
        <v>0</v>
      </c>
      <c r="K849" s="195" t="s">
        <v>177</v>
      </c>
      <c r="L849" s="40"/>
      <c r="M849" s="200" t="s">
        <v>21</v>
      </c>
      <c r="N849" s="201" t="s">
        <v>44</v>
      </c>
      <c r="O849" s="65"/>
      <c r="P849" s="202">
        <f>O849*H849</f>
        <v>0</v>
      </c>
      <c r="Q849" s="202">
        <v>0</v>
      </c>
      <c r="R849" s="202">
        <f>Q849*H849</f>
        <v>0</v>
      </c>
      <c r="S849" s="202">
        <v>0.025</v>
      </c>
      <c r="T849" s="203">
        <f>S849*H849</f>
        <v>2.6550000000000002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204" t="s">
        <v>263</v>
      </c>
      <c r="AT849" s="204" t="s">
        <v>173</v>
      </c>
      <c r="AU849" s="204" t="s">
        <v>82</v>
      </c>
      <c r="AY849" s="18" t="s">
        <v>171</v>
      </c>
      <c r="BE849" s="205">
        <f>IF(N849="základní",J849,0)</f>
        <v>0</v>
      </c>
      <c r="BF849" s="205">
        <f>IF(N849="snížená",J849,0)</f>
        <v>0</v>
      </c>
      <c r="BG849" s="205">
        <f>IF(N849="zákl. přenesená",J849,0)</f>
        <v>0</v>
      </c>
      <c r="BH849" s="205">
        <f>IF(N849="sníž. přenesená",J849,0)</f>
        <v>0</v>
      </c>
      <c r="BI849" s="205">
        <f>IF(N849="nulová",J849,0)</f>
        <v>0</v>
      </c>
      <c r="BJ849" s="18" t="s">
        <v>80</v>
      </c>
      <c r="BK849" s="205">
        <f>ROUND(I849*H849,2)</f>
        <v>0</v>
      </c>
      <c r="BL849" s="18" t="s">
        <v>263</v>
      </c>
      <c r="BM849" s="204" t="s">
        <v>1982</v>
      </c>
    </row>
    <row r="850" spans="2:51" s="13" customFormat="1" ht="11.25">
      <c r="B850" s="206"/>
      <c r="C850" s="207"/>
      <c r="D850" s="208" t="s">
        <v>180</v>
      </c>
      <c r="E850" s="209" t="s">
        <v>21</v>
      </c>
      <c r="F850" s="210" t="s">
        <v>218</v>
      </c>
      <c r="G850" s="207"/>
      <c r="H850" s="209" t="s">
        <v>21</v>
      </c>
      <c r="I850" s="211"/>
      <c r="J850" s="207"/>
      <c r="K850" s="207"/>
      <c r="L850" s="212"/>
      <c r="M850" s="213"/>
      <c r="N850" s="214"/>
      <c r="O850" s="214"/>
      <c r="P850" s="214"/>
      <c r="Q850" s="214"/>
      <c r="R850" s="214"/>
      <c r="S850" s="214"/>
      <c r="T850" s="215"/>
      <c r="AT850" s="216" t="s">
        <v>180</v>
      </c>
      <c r="AU850" s="216" t="s">
        <v>82</v>
      </c>
      <c r="AV850" s="13" t="s">
        <v>80</v>
      </c>
      <c r="AW850" s="13" t="s">
        <v>34</v>
      </c>
      <c r="AX850" s="13" t="s">
        <v>73</v>
      </c>
      <c r="AY850" s="216" t="s">
        <v>171</v>
      </c>
    </row>
    <row r="851" spans="2:51" s="13" customFormat="1" ht="11.25">
      <c r="B851" s="206"/>
      <c r="C851" s="207"/>
      <c r="D851" s="208" t="s">
        <v>180</v>
      </c>
      <c r="E851" s="209" t="s">
        <v>21</v>
      </c>
      <c r="F851" s="210" t="s">
        <v>219</v>
      </c>
      <c r="G851" s="207"/>
      <c r="H851" s="209" t="s">
        <v>21</v>
      </c>
      <c r="I851" s="211"/>
      <c r="J851" s="207"/>
      <c r="K851" s="207"/>
      <c r="L851" s="212"/>
      <c r="M851" s="213"/>
      <c r="N851" s="214"/>
      <c r="O851" s="214"/>
      <c r="P851" s="214"/>
      <c r="Q851" s="214"/>
      <c r="R851" s="214"/>
      <c r="S851" s="214"/>
      <c r="T851" s="215"/>
      <c r="AT851" s="216" t="s">
        <v>180</v>
      </c>
      <c r="AU851" s="216" t="s">
        <v>82</v>
      </c>
      <c r="AV851" s="13" t="s">
        <v>80</v>
      </c>
      <c r="AW851" s="13" t="s">
        <v>34</v>
      </c>
      <c r="AX851" s="13" t="s">
        <v>73</v>
      </c>
      <c r="AY851" s="216" t="s">
        <v>171</v>
      </c>
    </row>
    <row r="852" spans="2:51" s="14" customFormat="1" ht="11.25">
      <c r="B852" s="217"/>
      <c r="C852" s="218"/>
      <c r="D852" s="208" t="s">
        <v>180</v>
      </c>
      <c r="E852" s="219" t="s">
        <v>21</v>
      </c>
      <c r="F852" s="220" t="s">
        <v>1983</v>
      </c>
      <c r="G852" s="218"/>
      <c r="H852" s="221">
        <v>106.2</v>
      </c>
      <c r="I852" s="222"/>
      <c r="J852" s="218"/>
      <c r="K852" s="218"/>
      <c r="L852" s="223"/>
      <c r="M852" s="224"/>
      <c r="N852" s="225"/>
      <c r="O852" s="225"/>
      <c r="P852" s="225"/>
      <c r="Q852" s="225"/>
      <c r="R852" s="225"/>
      <c r="S852" s="225"/>
      <c r="T852" s="226"/>
      <c r="AT852" s="227" t="s">
        <v>180</v>
      </c>
      <c r="AU852" s="227" t="s">
        <v>82</v>
      </c>
      <c r="AV852" s="14" t="s">
        <v>82</v>
      </c>
      <c r="AW852" s="14" t="s">
        <v>34</v>
      </c>
      <c r="AX852" s="14" t="s">
        <v>73</v>
      </c>
      <c r="AY852" s="227" t="s">
        <v>171</v>
      </c>
    </row>
    <row r="853" spans="2:51" s="15" customFormat="1" ht="11.25">
      <c r="B853" s="228"/>
      <c r="C853" s="229"/>
      <c r="D853" s="208" t="s">
        <v>180</v>
      </c>
      <c r="E853" s="230" t="s">
        <v>21</v>
      </c>
      <c r="F853" s="231" t="s">
        <v>182</v>
      </c>
      <c r="G853" s="229"/>
      <c r="H853" s="232">
        <v>106.2</v>
      </c>
      <c r="I853" s="233"/>
      <c r="J853" s="229"/>
      <c r="K853" s="229"/>
      <c r="L853" s="234"/>
      <c r="M853" s="235"/>
      <c r="N853" s="236"/>
      <c r="O853" s="236"/>
      <c r="P853" s="236"/>
      <c r="Q853" s="236"/>
      <c r="R853" s="236"/>
      <c r="S853" s="236"/>
      <c r="T853" s="237"/>
      <c r="AT853" s="238" t="s">
        <v>180</v>
      </c>
      <c r="AU853" s="238" t="s">
        <v>82</v>
      </c>
      <c r="AV853" s="15" t="s">
        <v>178</v>
      </c>
      <c r="AW853" s="15" t="s">
        <v>34</v>
      </c>
      <c r="AX853" s="15" t="s">
        <v>80</v>
      </c>
      <c r="AY853" s="238" t="s">
        <v>171</v>
      </c>
    </row>
    <row r="854" spans="2:63" s="12" customFormat="1" ht="22.9" customHeight="1">
      <c r="B854" s="177"/>
      <c r="C854" s="178"/>
      <c r="D854" s="179" t="s">
        <v>72</v>
      </c>
      <c r="E854" s="191" t="s">
        <v>1984</v>
      </c>
      <c r="F854" s="191" t="s">
        <v>1985</v>
      </c>
      <c r="G854" s="178"/>
      <c r="H854" s="178"/>
      <c r="I854" s="181"/>
      <c r="J854" s="192">
        <f>BK854</f>
        <v>0</v>
      </c>
      <c r="K854" s="178"/>
      <c r="L854" s="183"/>
      <c r="M854" s="184"/>
      <c r="N854" s="185"/>
      <c r="O854" s="185"/>
      <c r="P854" s="186">
        <f>SUM(P855:P901)</f>
        <v>0</v>
      </c>
      <c r="Q854" s="185"/>
      <c r="R854" s="186">
        <f>SUM(R855:R901)</f>
        <v>0.7416963500000001</v>
      </c>
      <c r="S854" s="185"/>
      <c r="T854" s="187">
        <f>SUM(T855:T901)</f>
        <v>0.017569500000000002</v>
      </c>
      <c r="AR854" s="188" t="s">
        <v>82</v>
      </c>
      <c r="AT854" s="189" t="s">
        <v>72</v>
      </c>
      <c r="AU854" s="189" t="s">
        <v>80</v>
      </c>
      <c r="AY854" s="188" t="s">
        <v>171</v>
      </c>
      <c r="BK854" s="190">
        <f>SUM(BK855:BK901)</f>
        <v>0</v>
      </c>
    </row>
    <row r="855" spans="1:65" s="2" customFormat="1" ht="16.5" customHeight="1">
      <c r="A855" s="35"/>
      <c r="B855" s="36"/>
      <c r="C855" s="193" t="s">
        <v>1986</v>
      </c>
      <c r="D855" s="193" t="s">
        <v>173</v>
      </c>
      <c r="E855" s="194" t="s">
        <v>1987</v>
      </c>
      <c r="F855" s="195" t="s">
        <v>1988</v>
      </c>
      <c r="G855" s="196" t="s">
        <v>187</v>
      </c>
      <c r="H855" s="197">
        <v>5.389</v>
      </c>
      <c r="I855" s="198"/>
      <c r="J855" s="199">
        <f>ROUND(I855*H855,2)</f>
        <v>0</v>
      </c>
      <c r="K855" s="195" t="s">
        <v>177</v>
      </c>
      <c r="L855" s="40"/>
      <c r="M855" s="200" t="s">
        <v>21</v>
      </c>
      <c r="N855" s="201" t="s">
        <v>44</v>
      </c>
      <c r="O855" s="65"/>
      <c r="P855" s="202">
        <f>O855*H855</f>
        <v>0</v>
      </c>
      <c r="Q855" s="202">
        <v>0</v>
      </c>
      <c r="R855" s="202">
        <f>Q855*H855</f>
        <v>0</v>
      </c>
      <c r="S855" s="202">
        <v>0.003</v>
      </c>
      <c r="T855" s="203">
        <f>S855*H855</f>
        <v>0.016167</v>
      </c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R855" s="204" t="s">
        <v>263</v>
      </c>
      <c r="AT855" s="204" t="s">
        <v>173</v>
      </c>
      <c r="AU855" s="204" t="s">
        <v>82</v>
      </c>
      <c r="AY855" s="18" t="s">
        <v>171</v>
      </c>
      <c r="BE855" s="205">
        <f>IF(N855="základní",J855,0)</f>
        <v>0</v>
      </c>
      <c r="BF855" s="205">
        <f>IF(N855="snížená",J855,0)</f>
        <v>0</v>
      </c>
      <c r="BG855" s="205">
        <f>IF(N855="zákl. přenesená",J855,0)</f>
        <v>0</v>
      </c>
      <c r="BH855" s="205">
        <f>IF(N855="sníž. přenesená",J855,0)</f>
        <v>0</v>
      </c>
      <c r="BI855" s="205">
        <f>IF(N855="nulová",J855,0)</f>
        <v>0</v>
      </c>
      <c r="BJ855" s="18" t="s">
        <v>80</v>
      </c>
      <c r="BK855" s="205">
        <f>ROUND(I855*H855,2)</f>
        <v>0</v>
      </c>
      <c r="BL855" s="18" t="s">
        <v>263</v>
      </c>
      <c r="BM855" s="204" t="s">
        <v>1989</v>
      </c>
    </row>
    <row r="856" spans="2:51" s="13" customFormat="1" ht="11.25">
      <c r="B856" s="206"/>
      <c r="C856" s="207"/>
      <c r="D856" s="208" t="s">
        <v>180</v>
      </c>
      <c r="E856" s="209" t="s">
        <v>21</v>
      </c>
      <c r="F856" s="210" t="s">
        <v>1761</v>
      </c>
      <c r="G856" s="207"/>
      <c r="H856" s="209" t="s">
        <v>21</v>
      </c>
      <c r="I856" s="211"/>
      <c r="J856" s="207"/>
      <c r="K856" s="207"/>
      <c r="L856" s="212"/>
      <c r="M856" s="213"/>
      <c r="N856" s="214"/>
      <c r="O856" s="214"/>
      <c r="P856" s="214"/>
      <c r="Q856" s="214"/>
      <c r="R856" s="214"/>
      <c r="S856" s="214"/>
      <c r="T856" s="215"/>
      <c r="AT856" s="216" t="s">
        <v>180</v>
      </c>
      <c r="AU856" s="216" t="s">
        <v>82</v>
      </c>
      <c r="AV856" s="13" t="s">
        <v>80</v>
      </c>
      <c r="AW856" s="13" t="s">
        <v>34</v>
      </c>
      <c r="AX856" s="13" t="s">
        <v>73</v>
      </c>
      <c r="AY856" s="216" t="s">
        <v>171</v>
      </c>
    </row>
    <row r="857" spans="2:51" s="14" customFormat="1" ht="11.25">
      <c r="B857" s="217"/>
      <c r="C857" s="218"/>
      <c r="D857" s="208" t="s">
        <v>180</v>
      </c>
      <c r="E857" s="219" t="s">
        <v>21</v>
      </c>
      <c r="F857" s="220" t="s">
        <v>1990</v>
      </c>
      <c r="G857" s="218"/>
      <c r="H857" s="221">
        <v>5.389</v>
      </c>
      <c r="I857" s="222"/>
      <c r="J857" s="218"/>
      <c r="K857" s="218"/>
      <c r="L857" s="223"/>
      <c r="M857" s="224"/>
      <c r="N857" s="225"/>
      <c r="O857" s="225"/>
      <c r="P857" s="225"/>
      <c r="Q857" s="225"/>
      <c r="R857" s="225"/>
      <c r="S857" s="225"/>
      <c r="T857" s="226"/>
      <c r="AT857" s="227" t="s">
        <v>180</v>
      </c>
      <c r="AU857" s="227" t="s">
        <v>82</v>
      </c>
      <c r="AV857" s="14" t="s">
        <v>82</v>
      </c>
      <c r="AW857" s="14" t="s">
        <v>34</v>
      </c>
      <c r="AX857" s="14" t="s">
        <v>73</v>
      </c>
      <c r="AY857" s="227" t="s">
        <v>171</v>
      </c>
    </row>
    <row r="858" spans="2:51" s="15" customFormat="1" ht="11.25">
      <c r="B858" s="228"/>
      <c r="C858" s="229"/>
      <c r="D858" s="208" t="s">
        <v>180</v>
      </c>
      <c r="E858" s="230" t="s">
        <v>21</v>
      </c>
      <c r="F858" s="231" t="s">
        <v>182</v>
      </c>
      <c r="G858" s="229"/>
      <c r="H858" s="232">
        <v>5.389</v>
      </c>
      <c r="I858" s="233"/>
      <c r="J858" s="229"/>
      <c r="K858" s="229"/>
      <c r="L858" s="234"/>
      <c r="M858" s="235"/>
      <c r="N858" s="236"/>
      <c r="O858" s="236"/>
      <c r="P858" s="236"/>
      <c r="Q858" s="236"/>
      <c r="R858" s="236"/>
      <c r="S858" s="236"/>
      <c r="T858" s="237"/>
      <c r="AT858" s="238" t="s">
        <v>180</v>
      </c>
      <c r="AU858" s="238" t="s">
        <v>82</v>
      </c>
      <c r="AV858" s="15" t="s">
        <v>178</v>
      </c>
      <c r="AW858" s="15" t="s">
        <v>34</v>
      </c>
      <c r="AX858" s="15" t="s">
        <v>80</v>
      </c>
      <c r="AY858" s="238" t="s">
        <v>171</v>
      </c>
    </row>
    <row r="859" spans="1:65" s="2" customFormat="1" ht="16.5" customHeight="1">
      <c r="A859" s="35"/>
      <c r="B859" s="36"/>
      <c r="C859" s="193" t="s">
        <v>1991</v>
      </c>
      <c r="D859" s="193" t="s">
        <v>173</v>
      </c>
      <c r="E859" s="194" t="s">
        <v>1992</v>
      </c>
      <c r="F859" s="195" t="s">
        <v>1993</v>
      </c>
      <c r="G859" s="196" t="s">
        <v>187</v>
      </c>
      <c r="H859" s="197">
        <v>33.44</v>
      </c>
      <c r="I859" s="198"/>
      <c r="J859" s="199">
        <f>ROUND(I859*H859,2)</f>
        <v>0</v>
      </c>
      <c r="K859" s="195" t="s">
        <v>21</v>
      </c>
      <c r="L859" s="40"/>
      <c r="M859" s="200" t="s">
        <v>21</v>
      </c>
      <c r="N859" s="201" t="s">
        <v>44</v>
      </c>
      <c r="O859" s="65"/>
      <c r="P859" s="202">
        <f>O859*H859</f>
        <v>0</v>
      </c>
      <c r="Q859" s="202">
        <v>0.0003</v>
      </c>
      <c r="R859" s="202">
        <f>Q859*H859</f>
        <v>0.010032</v>
      </c>
      <c r="S859" s="202">
        <v>0</v>
      </c>
      <c r="T859" s="203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204" t="s">
        <v>263</v>
      </c>
      <c r="AT859" s="204" t="s">
        <v>173</v>
      </c>
      <c r="AU859" s="204" t="s">
        <v>82</v>
      </c>
      <c r="AY859" s="18" t="s">
        <v>171</v>
      </c>
      <c r="BE859" s="205">
        <f>IF(N859="základní",J859,0)</f>
        <v>0</v>
      </c>
      <c r="BF859" s="205">
        <f>IF(N859="snížená",J859,0)</f>
        <v>0</v>
      </c>
      <c r="BG859" s="205">
        <f>IF(N859="zákl. přenesená",J859,0)</f>
        <v>0</v>
      </c>
      <c r="BH859" s="205">
        <f>IF(N859="sníž. přenesená",J859,0)</f>
        <v>0</v>
      </c>
      <c r="BI859" s="205">
        <f>IF(N859="nulová",J859,0)</f>
        <v>0</v>
      </c>
      <c r="BJ859" s="18" t="s">
        <v>80</v>
      </c>
      <c r="BK859" s="205">
        <f>ROUND(I859*H859,2)</f>
        <v>0</v>
      </c>
      <c r="BL859" s="18" t="s">
        <v>263</v>
      </c>
      <c r="BM859" s="204" t="s">
        <v>1994</v>
      </c>
    </row>
    <row r="860" spans="2:51" s="14" customFormat="1" ht="11.25">
      <c r="B860" s="217"/>
      <c r="C860" s="218"/>
      <c r="D860" s="208" t="s">
        <v>180</v>
      </c>
      <c r="E860" s="219" t="s">
        <v>21</v>
      </c>
      <c r="F860" s="220" t="s">
        <v>1179</v>
      </c>
      <c r="G860" s="218"/>
      <c r="H860" s="221">
        <v>33.44</v>
      </c>
      <c r="I860" s="222"/>
      <c r="J860" s="218"/>
      <c r="K860" s="218"/>
      <c r="L860" s="223"/>
      <c r="M860" s="224"/>
      <c r="N860" s="225"/>
      <c r="O860" s="225"/>
      <c r="P860" s="225"/>
      <c r="Q860" s="225"/>
      <c r="R860" s="225"/>
      <c r="S860" s="225"/>
      <c r="T860" s="226"/>
      <c r="AT860" s="227" t="s">
        <v>180</v>
      </c>
      <c r="AU860" s="227" t="s">
        <v>82</v>
      </c>
      <c r="AV860" s="14" t="s">
        <v>82</v>
      </c>
      <c r="AW860" s="14" t="s">
        <v>34</v>
      </c>
      <c r="AX860" s="14" t="s">
        <v>73</v>
      </c>
      <c r="AY860" s="227" t="s">
        <v>171</v>
      </c>
    </row>
    <row r="861" spans="2:51" s="16" customFormat="1" ht="11.25">
      <c r="B861" s="260"/>
      <c r="C861" s="261"/>
      <c r="D861" s="208" t="s">
        <v>180</v>
      </c>
      <c r="E861" s="262" t="s">
        <v>21</v>
      </c>
      <c r="F861" s="263" t="s">
        <v>1356</v>
      </c>
      <c r="G861" s="261"/>
      <c r="H861" s="264">
        <v>33.44</v>
      </c>
      <c r="I861" s="265"/>
      <c r="J861" s="261"/>
      <c r="K861" s="261"/>
      <c r="L861" s="266"/>
      <c r="M861" s="267"/>
      <c r="N861" s="268"/>
      <c r="O861" s="268"/>
      <c r="P861" s="268"/>
      <c r="Q861" s="268"/>
      <c r="R861" s="268"/>
      <c r="S861" s="268"/>
      <c r="T861" s="269"/>
      <c r="AT861" s="270" t="s">
        <v>180</v>
      </c>
      <c r="AU861" s="270" t="s">
        <v>82</v>
      </c>
      <c r="AV861" s="16" t="s">
        <v>92</v>
      </c>
      <c r="AW861" s="16" t="s">
        <v>34</v>
      </c>
      <c r="AX861" s="16" t="s">
        <v>73</v>
      </c>
      <c r="AY861" s="270" t="s">
        <v>171</v>
      </c>
    </row>
    <row r="862" spans="2:51" s="15" customFormat="1" ht="11.25">
      <c r="B862" s="228"/>
      <c r="C862" s="229"/>
      <c r="D862" s="208" t="s">
        <v>180</v>
      </c>
      <c r="E862" s="230" t="s">
        <v>21</v>
      </c>
      <c r="F862" s="231" t="s">
        <v>182</v>
      </c>
      <c r="G862" s="229"/>
      <c r="H862" s="232">
        <v>33.44</v>
      </c>
      <c r="I862" s="233"/>
      <c r="J862" s="229"/>
      <c r="K862" s="229"/>
      <c r="L862" s="234"/>
      <c r="M862" s="235"/>
      <c r="N862" s="236"/>
      <c r="O862" s="236"/>
      <c r="P862" s="236"/>
      <c r="Q862" s="236"/>
      <c r="R862" s="236"/>
      <c r="S862" s="236"/>
      <c r="T862" s="237"/>
      <c r="AT862" s="238" t="s">
        <v>180</v>
      </c>
      <c r="AU862" s="238" t="s">
        <v>82</v>
      </c>
      <c r="AV862" s="15" t="s">
        <v>178</v>
      </c>
      <c r="AW862" s="15" t="s">
        <v>34</v>
      </c>
      <c r="AX862" s="15" t="s">
        <v>80</v>
      </c>
      <c r="AY862" s="238" t="s">
        <v>171</v>
      </c>
    </row>
    <row r="863" spans="1:65" s="2" customFormat="1" ht="21.75" customHeight="1">
      <c r="A863" s="35"/>
      <c r="B863" s="36"/>
      <c r="C863" s="247" t="s">
        <v>1995</v>
      </c>
      <c r="D863" s="247" t="s">
        <v>357</v>
      </c>
      <c r="E863" s="248" t="s">
        <v>1996</v>
      </c>
      <c r="F863" s="249" t="s">
        <v>1997</v>
      </c>
      <c r="G863" s="250" t="s">
        <v>187</v>
      </c>
      <c r="H863" s="251">
        <v>40.462</v>
      </c>
      <c r="I863" s="252"/>
      <c r="J863" s="253">
        <f>ROUND(I863*H863,2)</f>
        <v>0</v>
      </c>
      <c r="K863" s="249" t="s">
        <v>177</v>
      </c>
      <c r="L863" s="254"/>
      <c r="M863" s="255" t="s">
        <v>21</v>
      </c>
      <c r="N863" s="256" t="s">
        <v>44</v>
      </c>
      <c r="O863" s="65"/>
      <c r="P863" s="202">
        <f>O863*H863</f>
        <v>0</v>
      </c>
      <c r="Q863" s="202">
        <v>0.0018</v>
      </c>
      <c r="R863" s="202">
        <f>Q863*H863</f>
        <v>0.07283160000000001</v>
      </c>
      <c r="S863" s="202">
        <v>0</v>
      </c>
      <c r="T863" s="203">
        <f>S863*H863</f>
        <v>0</v>
      </c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R863" s="204" t="s">
        <v>439</v>
      </c>
      <c r="AT863" s="204" t="s">
        <v>357</v>
      </c>
      <c r="AU863" s="204" t="s">
        <v>82</v>
      </c>
      <c r="AY863" s="18" t="s">
        <v>171</v>
      </c>
      <c r="BE863" s="205">
        <f>IF(N863="základní",J863,0)</f>
        <v>0</v>
      </c>
      <c r="BF863" s="205">
        <f>IF(N863="snížená",J863,0)</f>
        <v>0</v>
      </c>
      <c r="BG863" s="205">
        <f>IF(N863="zákl. přenesená",J863,0)</f>
        <v>0</v>
      </c>
      <c r="BH863" s="205">
        <f>IF(N863="sníž. přenesená",J863,0)</f>
        <v>0</v>
      </c>
      <c r="BI863" s="205">
        <f>IF(N863="nulová",J863,0)</f>
        <v>0</v>
      </c>
      <c r="BJ863" s="18" t="s">
        <v>80</v>
      </c>
      <c r="BK863" s="205">
        <f>ROUND(I863*H863,2)</f>
        <v>0</v>
      </c>
      <c r="BL863" s="18" t="s">
        <v>263</v>
      </c>
      <c r="BM863" s="204" t="s">
        <v>1998</v>
      </c>
    </row>
    <row r="864" spans="1:47" s="2" customFormat="1" ht="58.5">
      <c r="A864" s="35"/>
      <c r="B864" s="36"/>
      <c r="C864" s="37"/>
      <c r="D864" s="208" t="s">
        <v>1958</v>
      </c>
      <c r="E864" s="37"/>
      <c r="F864" s="271" t="s">
        <v>1999</v>
      </c>
      <c r="G864" s="37"/>
      <c r="H864" s="37"/>
      <c r="I864" s="116"/>
      <c r="J864" s="37"/>
      <c r="K864" s="37"/>
      <c r="L864" s="40"/>
      <c r="M864" s="272"/>
      <c r="N864" s="273"/>
      <c r="O864" s="65"/>
      <c r="P864" s="65"/>
      <c r="Q864" s="65"/>
      <c r="R864" s="65"/>
      <c r="S864" s="65"/>
      <c r="T864" s="66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T864" s="18" t="s">
        <v>1958</v>
      </c>
      <c r="AU864" s="18" t="s">
        <v>82</v>
      </c>
    </row>
    <row r="865" spans="2:51" s="14" customFormat="1" ht="11.25">
      <c r="B865" s="217"/>
      <c r="C865" s="218"/>
      <c r="D865" s="208" t="s">
        <v>180</v>
      </c>
      <c r="E865" s="219" t="s">
        <v>21</v>
      </c>
      <c r="F865" s="220" t="s">
        <v>1179</v>
      </c>
      <c r="G865" s="218"/>
      <c r="H865" s="221">
        <v>33.44</v>
      </c>
      <c r="I865" s="222"/>
      <c r="J865" s="218"/>
      <c r="K865" s="218"/>
      <c r="L865" s="223"/>
      <c r="M865" s="224"/>
      <c r="N865" s="225"/>
      <c r="O865" s="225"/>
      <c r="P865" s="225"/>
      <c r="Q865" s="225"/>
      <c r="R865" s="225"/>
      <c r="S865" s="225"/>
      <c r="T865" s="226"/>
      <c r="AT865" s="227" t="s">
        <v>180</v>
      </c>
      <c r="AU865" s="227" t="s">
        <v>82</v>
      </c>
      <c r="AV865" s="14" t="s">
        <v>82</v>
      </c>
      <c r="AW865" s="14" t="s">
        <v>34</v>
      </c>
      <c r="AX865" s="14" t="s">
        <v>73</v>
      </c>
      <c r="AY865" s="227" t="s">
        <v>171</v>
      </c>
    </row>
    <row r="866" spans="2:51" s="13" customFormat="1" ht="11.25">
      <c r="B866" s="206"/>
      <c r="C866" s="207"/>
      <c r="D866" s="208" t="s">
        <v>180</v>
      </c>
      <c r="E866" s="209" t="s">
        <v>21</v>
      </c>
      <c r="F866" s="210" t="s">
        <v>1617</v>
      </c>
      <c r="G866" s="207"/>
      <c r="H866" s="209" t="s">
        <v>21</v>
      </c>
      <c r="I866" s="211"/>
      <c r="J866" s="207"/>
      <c r="K866" s="207"/>
      <c r="L866" s="212"/>
      <c r="M866" s="213"/>
      <c r="N866" s="214"/>
      <c r="O866" s="214"/>
      <c r="P866" s="214"/>
      <c r="Q866" s="214"/>
      <c r="R866" s="214"/>
      <c r="S866" s="214"/>
      <c r="T866" s="215"/>
      <c r="AT866" s="216" t="s">
        <v>180</v>
      </c>
      <c r="AU866" s="216" t="s">
        <v>82</v>
      </c>
      <c r="AV866" s="13" t="s">
        <v>80</v>
      </c>
      <c r="AW866" s="13" t="s">
        <v>34</v>
      </c>
      <c r="AX866" s="13" t="s">
        <v>73</v>
      </c>
      <c r="AY866" s="216" t="s">
        <v>171</v>
      </c>
    </row>
    <row r="867" spans="2:51" s="14" customFormat="1" ht="11.25">
      <c r="B867" s="217"/>
      <c r="C867" s="218"/>
      <c r="D867" s="208" t="s">
        <v>180</v>
      </c>
      <c r="E867" s="219" t="s">
        <v>21</v>
      </c>
      <c r="F867" s="220" t="s">
        <v>2000</v>
      </c>
      <c r="G867" s="218"/>
      <c r="H867" s="221">
        <v>3.344</v>
      </c>
      <c r="I867" s="222"/>
      <c r="J867" s="218"/>
      <c r="K867" s="218"/>
      <c r="L867" s="223"/>
      <c r="M867" s="224"/>
      <c r="N867" s="225"/>
      <c r="O867" s="225"/>
      <c r="P867" s="225"/>
      <c r="Q867" s="225"/>
      <c r="R867" s="225"/>
      <c r="S867" s="225"/>
      <c r="T867" s="226"/>
      <c r="AT867" s="227" t="s">
        <v>180</v>
      </c>
      <c r="AU867" s="227" t="s">
        <v>82</v>
      </c>
      <c r="AV867" s="14" t="s">
        <v>82</v>
      </c>
      <c r="AW867" s="14" t="s">
        <v>34</v>
      </c>
      <c r="AX867" s="14" t="s">
        <v>73</v>
      </c>
      <c r="AY867" s="227" t="s">
        <v>171</v>
      </c>
    </row>
    <row r="868" spans="2:51" s="15" customFormat="1" ht="11.25">
      <c r="B868" s="228"/>
      <c r="C868" s="229"/>
      <c r="D868" s="208" t="s">
        <v>180</v>
      </c>
      <c r="E868" s="230" t="s">
        <v>21</v>
      </c>
      <c r="F868" s="231" t="s">
        <v>182</v>
      </c>
      <c r="G868" s="229"/>
      <c r="H868" s="232">
        <v>36.784</v>
      </c>
      <c r="I868" s="233"/>
      <c r="J868" s="229"/>
      <c r="K868" s="229"/>
      <c r="L868" s="234"/>
      <c r="M868" s="235"/>
      <c r="N868" s="236"/>
      <c r="O868" s="236"/>
      <c r="P868" s="236"/>
      <c r="Q868" s="236"/>
      <c r="R868" s="236"/>
      <c r="S868" s="236"/>
      <c r="T868" s="237"/>
      <c r="AT868" s="238" t="s">
        <v>180</v>
      </c>
      <c r="AU868" s="238" t="s">
        <v>82</v>
      </c>
      <c r="AV868" s="15" t="s">
        <v>178</v>
      </c>
      <c r="AW868" s="15" t="s">
        <v>34</v>
      </c>
      <c r="AX868" s="15" t="s">
        <v>80</v>
      </c>
      <c r="AY868" s="238" t="s">
        <v>171</v>
      </c>
    </row>
    <row r="869" spans="2:51" s="14" customFormat="1" ht="11.25">
      <c r="B869" s="217"/>
      <c r="C869" s="218"/>
      <c r="D869" s="208" t="s">
        <v>180</v>
      </c>
      <c r="E869" s="218"/>
      <c r="F869" s="220" t="s">
        <v>2001</v>
      </c>
      <c r="G869" s="218"/>
      <c r="H869" s="221">
        <v>40.462</v>
      </c>
      <c r="I869" s="222"/>
      <c r="J869" s="218"/>
      <c r="K869" s="218"/>
      <c r="L869" s="223"/>
      <c r="M869" s="224"/>
      <c r="N869" s="225"/>
      <c r="O869" s="225"/>
      <c r="P869" s="225"/>
      <c r="Q869" s="225"/>
      <c r="R869" s="225"/>
      <c r="S869" s="225"/>
      <c r="T869" s="226"/>
      <c r="AT869" s="227" t="s">
        <v>180</v>
      </c>
      <c r="AU869" s="227" t="s">
        <v>82</v>
      </c>
      <c r="AV869" s="14" t="s">
        <v>82</v>
      </c>
      <c r="AW869" s="14" t="s">
        <v>4</v>
      </c>
      <c r="AX869" s="14" t="s">
        <v>80</v>
      </c>
      <c r="AY869" s="227" t="s">
        <v>171</v>
      </c>
    </row>
    <row r="870" spans="1:65" s="2" customFormat="1" ht="21.75" customHeight="1">
      <c r="A870" s="35"/>
      <c r="B870" s="36"/>
      <c r="C870" s="193" t="s">
        <v>2002</v>
      </c>
      <c r="D870" s="193" t="s">
        <v>173</v>
      </c>
      <c r="E870" s="194" t="s">
        <v>2003</v>
      </c>
      <c r="F870" s="195" t="s">
        <v>2004</v>
      </c>
      <c r="G870" s="196" t="s">
        <v>187</v>
      </c>
      <c r="H870" s="197">
        <v>131.68</v>
      </c>
      <c r="I870" s="198"/>
      <c r="J870" s="199">
        <f>ROUND(I870*H870,2)</f>
        <v>0</v>
      </c>
      <c r="K870" s="195" t="s">
        <v>21</v>
      </c>
      <c r="L870" s="40"/>
      <c r="M870" s="200" t="s">
        <v>21</v>
      </c>
      <c r="N870" s="201" t="s">
        <v>44</v>
      </c>
      <c r="O870" s="65"/>
      <c r="P870" s="202">
        <f>O870*H870</f>
        <v>0</v>
      </c>
      <c r="Q870" s="202">
        <v>0.005</v>
      </c>
      <c r="R870" s="202">
        <f>Q870*H870</f>
        <v>0.6584000000000001</v>
      </c>
      <c r="S870" s="202">
        <v>0</v>
      </c>
      <c r="T870" s="203">
        <f>S870*H870</f>
        <v>0</v>
      </c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R870" s="204" t="s">
        <v>263</v>
      </c>
      <c r="AT870" s="204" t="s">
        <v>173</v>
      </c>
      <c r="AU870" s="204" t="s">
        <v>82</v>
      </c>
      <c r="AY870" s="18" t="s">
        <v>171</v>
      </c>
      <c r="BE870" s="205">
        <f>IF(N870="základní",J870,0)</f>
        <v>0</v>
      </c>
      <c r="BF870" s="205">
        <f>IF(N870="snížená",J870,0)</f>
        <v>0</v>
      </c>
      <c r="BG870" s="205">
        <f>IF(N870="zákl. přenesená",J870,0)</f>
        <v>0</v>
      </c>
      <c r="BH870" s="205">
        <f>IF(N870="sníž. přenesená",J870,0)</f>
        <v>0</v>
      </c>
      <c r="BI870" s="205">
        <f>IF(N870="nulová",J870,0)</f>
        <v>0</v>
      </c>
      <c r="BJ870" s="18" t="s">
        <v>80</v>
      </c>
      <c r="BK870" s="205">
        <f>ROUND(I870*H870,2)</f>
        <v>0</v>
      </c>
      <c r="BL870" s="18" t="s">
        <v>263</v>
      </c>
      <c r="BM870" s="204" t="s">
        <v>2005</v>
      </c>
    </row>
    <row r="871" spans="2:51" s="14" customFormat="1" ht="11.25">
      <c r="B871" s="217"/>
      <c r="C871" s="218"/>
      <c r="D871" s="208" t="s">
        <v>180</v>
      </c>
      <c r="E871" s="219" t="s">
        <v>21</v>
      </c>
      <c r="F871" s="220" t="s">
        <v>1184</v>
      </c>
      <c r="G871" s="218"/>
      <c r="H871" s="221">
        <v>131.68</v>
      </c>
      <c r="I871" s="222"/>
      <c r="J871" s="218"/>
      <c r="K871" s="218"/>
      <c r="L871" s="223"/>
      <c r="M871" s="224"/>
      <c r="N871" s="225"/>
      <c r="O871" s="225"/>
      <c r="P871" s="225"/>
      <c r="Q871" s="225"/>
      <c r="R871" s="225"/>
      <c r="S871" s="225"/>
      <c r="T871" s="226"/>
      <c r="AT871" s="227" t="s">
        <v>180</v>
      </c>
      <c r="AU871" s="227" t="s">
        <v>82</v>
      </c>
      <c r="AV871" s="14" t="s">
        <v>82</v>
      </c>
      <c r="AW871" s="14" t="s">
        <v>34</v>
      </c>
      <c r="AX871" s="14" t="s">
        <v>73</v>
      </c>
      <c r="AY871" s="227" t="s">
        <v>171</v>
      </c>
    </row>
    <row r="872" spans="2:51" s="15" customFormat="1" ht="11.25">
      <c r="B872" s="228"/>
      <c r="C872" s="229"/>
      <c r="D872" s="208" t="s">
        <v>180</v>
      </c>
      <c r="E872" s="230" t="s">
        <v>21</v>
      </c>
      <c r="F872" s="231" t="s">
        <v>182</v>
      </c>
      <c r="G872" s="229"/>
      <c r="H872" s="232">
        <v>131.68</v>
      </c>
      <c r="I872" s="233"/>
      <c r="J872" s="229"/>
      <c r="K872" s="229"/>
      <c r="L872" s="234"/>
      <c r="M872" s="235"/>
      <c r="N872" s="236"/>
      <c r="O872" s="236"/>
      <c r="P872" s="236"/>
      <c r="Q872" s="236"/>
      <c r="R872" s="236"/>
      <c r="S872" s="236"/>
      <c r="T872" s="237"/>
      <c r="AT872" s="238" t="s">
        <v>180</v>
      </c>
      <c r="AU872" s="238" t="s">
        <v>82</v>
      </c>
      <c r="AV872" s="15" t="s">
        <v>178</v>
      </c>
      <c r="AW872" s="15" t="s">
        <v>34</v>
      </c>
      <c r="AX872" s="15" t="s">
        <v>80</v>
      </c>
      <c r="AY872" s="238" t="s">
        <v>171</v>
      </c>
    </row>
    <row r="873" spans="1:65" s="2" customFormat="1" ht="16.5" customHeight="1">
      <c r="A873" s="35"/>
      <c r="B873" s="36"/>
      <c r="C873" s="193" t="s">
        <v>2006</v>
      </c>
      <c r="D873" s="193" t="s">
        <v>173</v>
      </c>
      <c r="E873" s="194" t="s">
        <v>2007</v>
      </c>
      <c r="F873" s="195" t="s">
        <v>2008</v>
      </c>
      <c r="G873" s="196" t="s">
        <v>262</v>
      </c>
      <c r="H873" s="197">
        <v>4.675</v>
      </c>
      <c r="I873" s="198"/>
      <c r="J873" s="199">
        <f>ROUND(I873*H873,2)</f>
        <v>0</v>
      </c>
      <c r="K873" s="195" t="s">
        <v>177</v>
      </c>
      <c r="L873" s="40"/>
      <c r="M873" s="200" t="s">
        <v>21</v>
      </c>
      <c r="N873" s="201" t="s">
        <v>44</v>
      </c>
      <c r="O873" s="65"/>
      <c r="P873" s="202">
        <f>O873*H873</f>
        <v>0</v>
      </c>
      <c r="Q873" s="202">
        <v>0</v>
      </c>
      <c r="R873" s="202">
        <f>Q873*H873</f>
        <v>0</v>
      </c>
      <c r="S873" s="202">
        <v>0.0003</v>
      </c>
      <c r="T873" s="203">
        <f>S873*H873</f>
        <v>0.0014024999999999999</v>
      </c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R873" s="204" t="s">
        <v>263</v>
      </c>
      <c r="AT873" s="204" t="s">
        <v>173</v>
      </c>
      <c r="AU873" s="204" t="s">
        <v>82</v>
      </c>
      <c r="AY873" s="18" t="s">
        <v>171</v>
      </c>
      <c r="BE873" s="205">
        <f>IF(N873="základní",J873,0)</f>
        <v>0</v>
      </c>
      <c r="BF873" s="205">
        <f>IF(N873="snížená",J873,0)</f>
        <v>0</v>
      </c>
      <c r="BG873" s="205">
        <f>IF(N873="zákl. přenesená",J873,0)</f>
        <v>0</v>
      </c>
      <c r="BH873" s="205">
        <f>IF(N873="sníž. přenesená",J873,0)</f>
        <v>0</v>
      </c>
      <c r="BI873" s="205">
        <f>IF(N873="nulová",J873,0)</f>
        <v>0</v>
      </c>
      <c r="BJ873" s="18" t="s">
        <v>80</v>
      </c>
      <c r="BK873" s="205">
        <f>ROUND(I873*H873,2)</f>
        <v>0</v>
      </c>
      <c r="BL873" s="18" t="s">
        <v>263</v>
      </c>
      <c r="BM873" s="204" t="s">
        <v>2009</v>
      </c>
    </row>
    <row r="874" spans="2:51" s="13" customFormat="1" ht="11.25">
      <c r="B874" s="206"/>
      <c r="C874" s="207"/>
      <c r="D874" s="208" t="s">
        <v>180</v>
      </c>
      <c r="E874" s="209" t="s">
        <v>21</v>
      </c>
      <c r="F874" s="210" t="s">
        <v>1249</v>
      </c>
      <c r="G874" s="207"/>
      <c r="H874" s="209" t="s">
        <v>21</v>
      </c>
      <c r="I874" s="211"/>
      <c r="J874" s="207"/>
      <c r="K874" s="207"/>
      <c r="L874" s="212"/>
      <c r="M874" s="213"/>
      <c r="N874" s="214"/>
      <c r="O874" s="214"/>
      <c r="P874" s="214"/>
      <c r="Q874" s="214"/>
      <c r="R874" s="214"/>
      <c r="S874" s="214"/>
      <c r="T874" s="215"/>
      <c r="AT874" s="216" t="s">
        <v>180</v>
      </c>
      <c r="AU874" s="216" t="s">
        <v>82</v>
      </c>
      <c r="AV874" s="13" t="s">
        <v>80</v>
      </c>
      <c r="AW874" s="13" t="s">
        <v>34</v>
      </c>
      <c r="AX874" s="13" t="s">
        <v>73</v>
      </c>
      <c r="AY874" s="216" t="s">
        <v>171</v>
      </c>
    </row>
    <row r="875" spans="2:51" s="13" customFormat="1" ht="11.25">
      <c r="B875" s="206"/>
      <c r="C875" s="207"/>
      <c r="D875" s="208" t="s">
        <v>180</v>
      </c>
      <c r="E875" s="209" t="s">
        <v>21</v>
      </c>
      <c r="F875" s="210" t="s">
        <v>1283</v>
      </c>
      <c r="G875" s="207"/>
      <c r="H875" s="209" t="s">
        <v>21</v>
      </c>
      <c r="I875" s="211"/>
      <c r="J875" s="207"/>
      <c r="K875" s="207"/>
      <c r="L875" s="212"/>
      <c r="M875" s="213"/>
      <c r="N875" s="214"/>
      <c r="O875" s="214"/>
      <c r="P875" s="214"/>
      <c r="Q875" s="214"/>
      <c r="R875" s="214"/>
      <c r="S875" s="214"/>
      <c r="T875" s="215"/>
      <c r="AT875" s="216" t="s">
        <v>180</v>
      </c>
      <c r="AU875" s="216" t="s">
        <v>82</v>
      </c>
      <c r="AV875" s="13" t="s">
        <v>80</v>
      </c>
      <c r="AW875" s="13" t="s">
        <v>34</v>
      </c>
      <c r="AX875" s="13" t="s">
        <v>73</v>
      </c>
      <c r="AY875" s="216" t="s">
        <v>171</v>
      </c>
    </row>
    <row r="876" spans="2:51" s="14" customFormat="1" ht="11.25">
      <c r="B876" s="217"/>
      <c r="C876" s="218"/>
      <c r="D876" s="208" t="s">
        <v>180</v>
      </c>
      <c r="E876" s="219" t="s">
        <v>21</v>
      </c>
      <c r="F876" s="220" t="s">
        <v>2010</v>
      </c>
      <c r="G876" s="218"/>
      <c r="H876" s="221">
        <v>1</v>
      </c>
      <c r="I876" s="222"/>
      <c r="J876" s="218"/>
      <c r="K876" s="218"/>
      <c r="L876" s="223"/>
      <c r="M876" s="224"/>
      <c r="N876" s="225"/>
      <c r="O876" s="225"/>
      <c r="P876" s="225"/>
      <c r="Q876" s="225"/>
      <c r="R876" s="225"/>
      <c r="S876" s="225"/>
      <c r="T876" s="226"/>
      <c r="AT876" s="227" t="s">
        <v>180</v>
      </c>
      <c r="AU876" s="227" t="s">
        <v>82</v>
      </c>
      <c r="AV876" s="14" t="s">
        <v>82</v>
      </c>
      <c r="AW876" s="14" t="s">
        <v>34</v>
      </c>
      <c r="AX876" s="14" t="s">
        <v>73</v>
      </c>
      <c r="AY876" s="227" t="s">
        <v>171</v>
      </c>
    </row>
    <row r="877" spans="2:51" s="13" customFormat="1" ht="11.25">
      <c r="B877" s="206"/>
      <c r="C877" s="207"/>
      <c r="D877" s="208" t="s">
        <v>180</v>
      </c>
      <c r="E877" s="209" t="s">
        <v>21</v>
      </c>
      <c r="F877" s="210" t="s">
        <v>218</v>
      </c>
      <c r="G877" s="207"/>
      <c r="H877" s="209" t="s">
        <v>21</v>
      </c>
      <c r="I877" s="211"/>
      <c r="J877" s="207"/>
      <c r="K877" s="207"/>
      <c r="L877" s="212"/>
      <c r="M877" s="213"/>
      <c r="N877" s="214"/>
      <c r="O877" s="214"/>
      <c r="P877" s="214"/>
      <c r="Q877" s="214"/>
      <c r="R877" s="214"/>
      <c r="S877" s="214"/>
      <c r="T877" s="215"/>
      <c r="AT877" s="216" t="s">
        <v>180</v>
      </c>
      <c r="AU877" s="216" t="s">
        <v>82</v>
      </c>
      <c r="AV877" s="13" t="s">
        <v>80</v>
      </c>
      <c r="AW877" s="13" t="s">
        <v>34</v>
      </c>
      <c r="AX877" s="13" t="s">
        <v>73</v>
      </c>
      <c r="AY877" s="216" t="s">
        <v>171</v>
      </c>
    </row>
    <row r="878" spans="2:51" s="13" customFormat="1" ht="11.25">
      <c r="B878" s="206"/>
      <c r="C878" s="207"/>
      <c r="D878" s="208" t="s">
        <v>180</v>
      </c>
      <c r="E878" s="209" t="s">
        <v>21</v>
      </c>
      <c r="F878" s="210" t="s">
        <v>1944</v>
      </c>
      <c r="G878" s="207"/>
      <c r="H878" s="209" t="s">
        <v>21</v>
      </c>
      <c r="I878" s="211"/>
      <c r="J878" s="207"/>
      <c r="K878" s="207"/>
      <c r="L878" s="212"/>
      <c r="M878" s="213"/>
      <c r="N878" s="214"/>
      <c r="O878" s="214"/>
      <c r="P878" s="214"/>
      <c r="Q878" s="214"/>
      <c r="R878" s="214"/>
      <c r="S878" s="214"/>
      <c r="T878" s="215"/>
      <c r="AT878" s="216" t="s">
        <v>180</v>
      </c>
      <c r="AU878" s="216" t="s">
        <v>82</v>
      </c>
      <c r="AV878" s="13" t="s">
        <v>80</v>
      </c>
      <c r="AW878" s="13" t="s">
        <v>34</v>
      </c>
      <c r="AX878" s="13" t="s">
        <v>73</v>
      </c>
      <c r="AY878" s="216" t="s">
        <v>171</v>
      </c>
    </row>
    <row r="879" spans="2:51" s="14" customFormat="1" ht="11.25">
      <c r="B879" s="217"/>
      <c r="C879" s="218"/>
      <c r="D879" s="208" t="s">
        <v>180</v>
      </c>
      <c r="E879" s="219" t="s">
        <v>21</v>
      </c>
      <c r="F879" s="220" t="s">
        <v>2011</v>
      </c>
      <c r="G879" s="218"/>
      <c r="H879" s="221">
        <v>3.675</v>
      </c>
      <c r="I879" s="222"/>
      <c r="J879" s="218"/>
      <c r="K879" s="218"/>
      <c r="L879" s="223"/>
      <c r="M879" s="224"/>
      <c r="N879" s="225"/>
      <c r="O879" s="225"/>
      <c r="P879" s="225"/>
      <c r="Q879" s="225"/>
      <c r="R879" s="225"/>
      <c r="S879" s="225"/>
      <c r="T879" s="226"/>
      <c r="AT879" s="227" t="s">
        <v>180</v>
      </c>
      <c r="AU879" s="227" t="s">
        <v>82</v>
      </c>
      <c r="AV879" s="14" t="s">
        <v>82</v>
      </c>
      <c r="AW879" s="14" t="s">
        <v>34</v>
      </c>
      <c r="AX879" s="14" t="s">
        <v>73</v>
      </c>
      <c r="AY879" s="227" t="s">
        <v>171</v>
      </c>
    </row>
    <row r="880" spans="2:51" s="15" customFormat="1" ht="11.25">
      <c r="B880" s="228"/>
      <c r="C880" s="229"/>
      <c r="D880" s="208" t="s">
        <v>180</v>
      </c>
      <c r="E880" s="230" t="s">
        <v>21</v>
      </c>
      <c r="F880" s="231" t="s">
        <v>182</v>
      </c>
      <c r="G880" s="229"/>
      <c r="H880" s="232">
        <v>4.675</v>
      </c>
      <c r="I880" s="233"/>
      <c r="J880" s="229"/>
      <c r="K880" s="229"/>
      <c r="L880" s="234"/>
      <c r="M880" s="235"/>
      <c r="N880" s="236"/>
      <c r="O880" s="236"/>
      <c r="P880" s="236"/>
      <c r="Q880" s="236"/>
      <c r="R880" s="236"/>
      <c r="S880" s="236"/>
      <c r="T880" s="237"/>
      <c r="AT880" s="238" t="s">
        <v>180</v>
      </c>
      <c r="AU880" s="238" t="s">
        <v>82</v>
      </c>
      <c r="AV880" s="15" t="s">
        <v>178</v>
      </c>
      <c r="AW880" s="15" t="s">
        <v>34</v>
      </c>
      <c r="AX880" s="15" t="s">
        <v>80</v>
      </c>
      <c r="AY880" s="238" t="s">
        <v>171</v>
      </c>
    </row>
    <row r="881" spans="1:65" s="2" customFormat="1" ht="16.5" customHeight="1">
      <c r="A881" s="35"/>
      <c r="B881" s="36"/>
      <c r="C881" s="193" t="s">
        <v>2012</v>
      </c>
      <c r="D881" s="193" t="s">
        <v>173</v>
      </c>
      <c r="E881" s="194" t="s">
        <v>2013</v>
      </c>
      <c r="F881" s="195" t="s">
        <v>2014</v>
      </c>
      <c r="G881" s="196" t="s">
        <v>262</v>
      </c>
      <c r="H881" s="197">
        <v>43.275</v>
      </c>
      <c r="I881" s="198"/>
      <c r="J881" s="199">
        <f>ROUND(I881*H881,2)</f>
        <v>0</v>
      </c>
      <c r="K881" s="195" t="s">
        <v>21</v>
      </c>
      <c r="L881" s="40"/>
      <c r="M881" s="200" t="s">
        <v>21</v>
      </c>
      <c r="N881" s="201" t="s">
        <v>44</v>
      </c>
      <c r="O881" s="65"/>
      <c r="P881" s="202">
        <f>O881*H881</f>
        <v>0</v>
      </c>
      <c r="Q881" s="202">
        <v>1E-05</v>
      </c>
      <c r="R881" s="202">
        <f>Q881*H881</f>
        <v>0.00043275000000000003</v>
      </c>
      <c r="S881" s="202">
        <v>0</v>
      </c>
      <c r="T881" s="203">
        <f>S881*H881</f>
        <v>0</v>
      </c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R881" s="204" t="s">
        <v>263</v>
      </c>
      <c r="AT881" s="204" t="s">
        <v>173</v>
      </c>
      <c r="AU881" s="204" t="s">
        <v>82</v>
      </c>
      <c r="AY881" s="18" t="s">
        <v>171</v>
      </c>
      <c r="BE881" s="205">
        <f>IF(N881="základní",J881,0)</f>
        <v>0</v>
      </c>
      <c r="BF881" s="205">
        <f>IF(N881="snížená",J881,0)</f>
        <v>0</v>
      </c>
      <c r="BG881" s="205">
        <f>IF(N881="zákl. přenesená",J881,0)</f>
        <v>0</v>
      </c>
      <c r="BH881" s="205">
        <f>IF(N881="sníž. přenesená",J881,0)</f>
        <v>0</v>
      </c>
      <c r="BI881" s="205">
        <f>IF(N881="nulová",J881,0)</f>
        <v>0</v>
      </c>
      <c r="BJ881" s="18" t="s">
        <v>80</v>
      </c>
      <c r="BK881" s="205">
        <f>ROUND(I881*H881,2)</f>
        <v>0</v>
      </c>
      <c r="BL881" s="18" t="s">
        <v>263</v>
      </c>
      <c r="BM881" s="204" t="s">
        <v>2015</v>
      </c>
    </row>
    <row r="882" spans="2:51" s="13" customFormat="1" ht="11.25">
      <c r="B882" s="206"/>
      <c r="C882" s="207"/>
      <c r="D882" s="208" t="s">
        <v>180</v>
      </c>
      <c r="E882" s="209" t="s">
        <v>21</v>
      </c>
      <c r="F882" s="210" t="s">
        <v>1249</v>
      </c>
      <c r="G882" s="207"/>
      <c r="H882" s="209" t="s">
        <v>21</v>
      </c>
      <c r="I882" s="211"/>
      <c r="J882" s="207"/>
      <c r="K882" s="207"/>
      <c r="L882" s="212"/>
      <c r="M882" s="213"/>
      <c r="N882" s="214"/>
      <c r="O882" s="214"/>
      <c r="P882" s="214"/>
      <c r="Q882" s="214"/>
      <c r="R882" s="214"/>
      <c r="S882" s="214"/>
      <c r="T882" s="215"/>
      <c r="AT882" s="216" t="s">
        <v>180</v>
      </c>
      <c r="AU882" s="216" t="s">
        <v>82</v>
      </c>
      <c r="AV882" s="13" t="s">
        <v>80</v>
      </c>
      <c r="AW882" s="13" t="s">
        <v>34</v>
      </c>
      <c r="AX882" s="13" t="s">
        <v>73</v>
      </c>
      <c r="AY882" s="216" t="s">
        <v>171</v>
      </c>
    </row>
    <row r="883" spans="2:51" s="13" customFormat="1" ht="11.25">
      <c r="B883" s="206"/>
      <c r="C883" s="207"/>
      <c r="D883" s="208" t="s">
        <v>180</v>
      </c>
      <c r="E883" s="209" t="s">
        <v>21</v>
      </c>
      <c r="F883" s="210" t="s">
        <v>1283</v>
      </c>
      <c r="G883" s="207"/>
      <c r="H883" s="209" t="s">
        <v>21</v>
      </c>
      <c r="I883" s="211"/>
      <c r="J883" s="207"/>
      <c r="K883" s="207"/>
      <c r="L883" s="212"/>
      <c r="M883" s="213"/>
      <c r="N883" s="214"/>
      <c r="O883" s="214"/>
      <c r="P883" s="214"/>
      <c r="Q883" s="214"/>
      <c r="R883" s="214"/>
      <c r="S883" s="214"/>
      <c r="T883" s="215"/>
      <c r="AT883" s="216" t="s">
        <v>180</v>
      </c>
      <c r="AU883" s="216" t="s">
        <v>82</v>
      </c>
      <c r="AV883" s="13" t="s">
        <v>80</v>
      </c>
      <c r="AW883" s="13" t="s">
        <v>34</v>
      </c>
      <c r="AX883" s="13" t="s">
        <v>73</v>
      </c>
      <c r="AY883" s="216" t="s">
        <v>171</v>
      </c>
    </row>
    <row r="884" spans="2:51" s="14" customFormat="1" ht="11.25">
      <c r="B884" s="217"/>
      <c r="C884" s="218"/>
      <c r="D884" s="208" t="s">
        <v>180</v>
      </c>
      <c r="E884" s="219" t="s">
        <v>21</v>
      </c>
      <c r="F884" s="220" t="s">
        <v>2016</v>
      </c>
      <c r="G884" s="218"/>
      <c r="H884" s="221">
        <v>1.85</v>
      </c>
      <c r="I884" s="222"/>
      <c r="J884" s="218"/>
      <c r="K884" s="218"/>
      <c r="L884" s="223"/>
      <c r="M884" s="224"/>
      <c r="N884" s="225"/>
      <c r="O884" s="225"/>
      <c r="P884" s="225"/>
      <c r="Q884" s="225"/>
      <c r="R884" s="225"/>
      <c r="S884" s="225"/>
      <c r="T884" s="226"/>
      <c r="AT884" s="227" t="s">
        <v>180</v>
      </c>
      <c r="AU884" s="227" t="s">
        <v>82</v>
      </c>
      <c r="AV884" s="14" t="s">
        <v>82</v>
      </c>
      <c r="AW884" s="14" t="s">
        <v>34</v>
      </c>
      <c r="AX884" s="14" t="s">
        <v>73</v>
      </c>
      <c r="AY884" s="227" t="s">
        <v>171</v>
      </c>
    </row>
    <row r="885" spans="2:51" s="13" customFormat="1" ht="11.25">
      <c r="B885" s="206"/>
      <c r="C885" s="207"/>
      <c r="D885" s="208" t="s">
        <v>180</v>
      </c>
      <c r="E885" s="209" t="s">
        <v>21</v>
      </c>
      <c r="F885" s="210" t="s">
        <v>218</v>
      </c>
      <c r="G885" s="207"/>
      <c r="H885" s="209" t="s">
        <v>21</v>
      </c>
      <c r="I885" s="211"/>
      <c r="J885" s="207"/>
      <c r="K885" s="207"/>
      <c r="L885" s="212"/>
      <c r="M885" s="213"/>
      <c r="N885" s="214"/>
      <c r="O885" s="214"/>
      <c r="P885" s="214"/>
      <c r="Q885" s="214"/>
      <c r="R885" s="214"/>
      <c r="S885" s="214"/>
      <c r="T885" s="215"/>
      <c r="AT885" s="216" t="s">
        <v>180</v>
      </c>
      <c r="AU885" s="216" t="s">
        <v>82</v>
      </c>
      <c r="AV885" s="13" t="s">
        <v>80</v>
      </c>
      <c r="AW885" s="13" t="s">
        <v>34</v>
      </c>
      <c r="AX885" s="13" t="s">
        <v>73</v>
      </c>
      <c r="AY885" s="216" t="s">
        <v>171</v>
      </c>
    </row>
    <row r="886" spans="2:51" s="13" customFormat="1" ht="11.25">
      <c r="B886" s="206"/>
      <c r="C886" s="207"/>
      <c r="D886" s="208" t="s">
        <v>180</v>
      </c>
      <c r="E886" s="209" t="s">
        <v>21</v>
      </c>
      <c r="F886" s="210" t="s">
        <v>2017</v>
      </c>
      <c r="G886" s="207"/>
      <c r="H886" s="209" t="s">
        <v>21</v>
      </c>
      <c r="I886" s="211"/>
      <c r="J886" s="207"/>
      <c r="K886" s="207"/>
      <c r="L886" s="212"/>
      <c r="M886" s="213"/>
      <c r="N886" s="214"/>
      <c r="O886" s="214"/>
      <c r="P886" s="214"/>
      <c r="Q886" s="214"/>
      <c r="R886" s="214"/>
      <c r="S886" s="214"/>
      <c r="T886" s="215"/>
      <c r="AT886" s="216" t="s">
        <v>180</v>
      </c>
      <c r="AU886" s="216" t="s">
        <v>82</v>
      </c>
      <c r="AV886" s="13" t="s">
        <v>80</v>
      </c>
      <c r="AW886" s="13" t="s">
        <v>34</v>
      </c>
      <c r="AX886" s="13" t="s">
        <v>73</v>
      </c>
      <c r="AY886" s="216" t="s">
        <v>171</v>
      </c>
    </row>
    <row r="887" spans="2:51" s="14" customFormat="1" ht="11.25">
      <c r="B887" s="217"/>
      <c r="C887" s="218"/>
      <c r="D887" s="208" t="s">
        <v>180</v>
      </c>
      <c r="E887" s="219" t="s">
        <v>21</v>
      </c>
      <c r="F887" s="220" t="s">
        <v>2018</v>
      </c>
      <c r="G887" s="218"/>
      <c r="H887" s="221">
        <v>3.76</v>
      </c>
      <c r="I887" s="222"/>
      <c r="J887" s="218"/>
      <c r="K887" s="218"/>
      <c r="L887" s="223"/>
      <c r="M887" s="224"/>
      <c r="N887" s="225"/>
      <c r="O887" s="225"/>
      <c r="P887" s="225"/>
      <c r="Q887" s="225"/>
      <c r="R887" s="225"/>
      <c r="S887" s="225"/>
      <c r="T887" s="226"/>
      <c r="AT887" s="227" t="s">
        <v>180</v>
      </c>
      <c r="AU887" s="227" t="s">
        <v>82</v>
      </c>
      <c r="AV887" s="14" t="s">
        <v>82</v>
      </c>
      <c r="AW887" s="14" t="s">
        <v>34</v>
      </c>
      <c r="AX887" s="14" t="s">
        <v>73</v>
      </c>
      <c r="AY887" s="227" t="s">
        <v>171</v>
      </c>
    </row>
    <row r="888" spans="2:51" s="13" customFormat="1" ht="11.25">
      <c r="B888" s="206"/>
      <c r="C888" s="207"/>
      <c r="D888" s="208" t="s">
        <v>180</v>
      </c>
      <c r="E888" s="209" t="s">
        <v>21</v>
      </c>
      <c r="F888" s="210" t="s">
        <v>1243</v>
      </c>
      <c r="G888" s="207"/>
      <c r="H888" s="209" t="s">
        <v>21</v>
      </c>
      <c r="I888" s="211"/>
      <c r="J888" s="207"/>
      <c r="K888" s="207"/>
      <c r="L888" s="212"/>
      <c r="M888" s="213"/>
      <c r="N888" s="214"/>
      <c r="O888" s="214"/>
      <c r="P888" s="214"/>
      <c r="Q888" s="214"/>
      <c r="R888" s="214"/>
      <c r="S888" s="214"/>
      <c r="T888" s="215"/>
      <c r="AT888" s="216" t="s">
        <v>180</v>
      </c>
      <c r="AU888" s="216" t="s">
        <v>82</v>
      </c>
      <c r="AV888" s="13" t="s">
        <v>80</v>
      </c>
      <c r="AW888" s="13" t="s">
        <v>34</v>
      </c>
      <c r="AX888" s="13" t="s">
        <v>73</v>
      </c>
      <c r="AY888" s="216" t="s">
        <v>171</v>
      </c>
    </row>
    <row r="889" spans="2:51" s="14" customFormat="1" ht="11.25">
      <c r="B889" s="217"/>
      <c r="C889" s="218"/>
      <c r="D889" s="208" t="s">
        <v>180</v>
      </c>
      <c r="E889" s="219" t="s">
        <v>21</v>
      </c>
      <c r="F889" s="220" t="s">
        <v>2019</v>
      </c>
      <c r="G889" s="218"/>
      <c r="H889" s="221">
        <v>10.97</v>
      </c>
      <c r="I889" s="222"/>
      <c r="J889" s="218"/>
      <c r="K889" s="218"/>
      <c r="L889" s="223"/>
      <c r="M889" s="224"/>
      <c r="N889" s="225"/>
      <c r="O889" s="225"/>
      <c r="P889" s="225"/>
      <c r="Q889" s="225"/>
      <c r="R889" s="225"/>
      <c r="S889" s="225"/>
      <c r="T889" s="226"/>
      <c r="AT889" s="227" t="s">
        <v>180</v>
      </c>
      <c r="AU889" s="227" t="s">
        <v>82</v>
      </c>
      <c r="AV889" s="14" t="s">
        <v>82</v>
      </c>
      <c r="AW889" s="14" t="s">
        <v>34</v>
      </c>
      <c r="AX889" s="14" t="s">
        <v>73</v>
      </c>
      <c r="AY889" s="227" t="s">
        <v>171</v>
      </c>
    </row>
    <row r="890" spans="2:51" s="13" customFormat="1" ht="11.25">
      <c r="B890" s="206"/>
      <c r="C890" s="207"/>
      <c r="D890" s="208" t="s">
        <v>180</v>
      </c>
      <c r="E890" s="209" t="s">
        <v>21</v>
      </c>
      <c r="F890" s="210" t="s">
        <v>2017</v>
      </c>
      <c r="G890" s="207"/>
      <c r="H890" s="209" t="s">
        <v>21</v>
      </c>
      <c r="I890" s="211"/>
      <c r="J890" s="207"/>
      <c r="K890" s="207"/>
      <c r="L890" s="212"/>
      <c r="M890" s="213"/>
      <c r="N890" s="214"/>
      <c r="O890" s="214"/>
      <c r="P890" s="214"/>
      <c r="Q890" s="214"/>
      <c r="R890" s="214"/>
      <c r="S890" s="214"/>
      <c r="T890" s="215"/>
      <c r="AT890" s="216" t="s">
        <v>180</v>
      </c>
      <c r="AU890" s="216" t="s">
        <v>82</v>
      </c>
      <c r="AV890" s="13" t="s">
        <v>80</v>
      </c>
      <c r="AW890" s="13" t="s">
        <v>34</v>
      </c>
      <c r="AX890" s="13" t="s">
        <v>73</v>
      </c>
      <c r="AY890" s="216" t="s">
        <v>171</v>
      </c>
    </row>
    <row r="891" spans="2:51" s="14" customFormat="1" ht="11.25">
      <c r="B891" s="217"/>
      <c r="C891" s="218"/>
      <c r="D891" s="208" t="s">
        <v>180</v>
      </c>
      <c r="E891" s="219" t="s">
        <v>21</v>
      </c>
      <c r="F891" s="220" t="s">
        <v>2020</v>
      </c>
      <c r="G891" s="218"/>
      <c r="H891" s="221">
        <v>6.465</v>
      </c>
      <c r="I891" s="222"/>
      <c r="J891" s="218"/>
      <c r="K891" s="218"/>
      <c r="L891" s="223"/>
      <c r="M891" s="224"/>
      <c r="N891" s="225"/>
      <c r="O891" s="225"/>
      <c r="P891" s="225"/>
      <c r="Q891" s="225"/>
      <c r="R891" s="225"/>
      <c r="S891" s="225"/>
      <c r="T891" s="226"/>
      <c r="AT891" s="227" t="s">
        <v>180</v>
      </c>
      <c r="AU891" s="227" t="s">
        <v>82</v>
      </c>
      <c r="AV891" s="14" t="s">
        <v>82</v>
      </c>
      <c r="AW891" s="14" t="s">
        <v>34</v>
      </c>
      <c r="AX891" s="14" t="s">
        <v>73</v>
      </c>
      <c r="AY891" s="227" t="s">
        <v>171</v>
      </c>
    </row>
    <row r="892" spans="2:51" s="13" customFormat="1" ht="11.25">
      <c r="B892" s="206"/>
      <c r="C892" s="207"/>
      <c r="D892" s="208" t="s">
        <v>180</v>
      </c>
      <c r="E892" s="209" t="s">
        <v>21</v>
      </c>
      <c r="F892" s="210" t="s">
        <v>1224</v>
      </c>
      <c r="G892" s="207"/>
      <c r="H892" s="209" t="s">
        <v>21</v>
      </c>
      <c r="I892" s="211"/>
      <c r="J892" s="207"/>
      <c r="K892" s="207"/>
      <c r="L892" s="212"/>
      <c r="M892" s="213"/>
      <c r="N892" s="214"/>
      <c r="O892" s="214"/>
      <c r="P892" s="214"/>
      <c r="Q892" s="214"/>
      <c r="R892" s="214"/>
      <c r="S892" s="214"/>
      <c r="T892" s="215"/>
      <c r="AT892" s="216" t="s">
        <v>180</v>
      </c>
      <c r="AU892" s="216" t="s">
        <v>82</v>
      </c>
      <c r="AV892" s="13" t="s">
        <v>80</v>
      </c>
      <c r="AW892" s="13" t="s">
        <v>34</v>
      </c>
      <c r="AX892" s="13" t="s">
        <v>73</v>
      </c>
      <c r="AY892" s="216" t="s">
        <v>171</v>
      </c>
    </row>
    <row r="893" spans="2:51" s="14" customFormat="1" ht="11.25">
      <c r="B893" s="217"/>
      <c r="C893" s="218"/>
      <c r="D893" s="208" t="s">
        <v>180</v>
      </c>
      <c r="E893" s="219" t="s">
        <v>21</v>
      </c>
      <c r="F893" s="220" t="s">
        <v>2021</v>
      </c>
      <c r="G893" s="218"/>
      <c r="H893" s="221">
        <v>7.24</v>
      </c>
      <c r="I893" s="222"/>
      <c r="J893" s="218"/>
      <c r="K893" s="218"/>
      <c r="L893" s="223"/>
      <c r="M893" s="224"/>
      <c r="N893" s="225"/>
      <c r="O893" s="225"/>
      <c r="P893" s="225"/>
      <c r="Q893" s="225"/>
      <c r="R893" s="225"/>
      <c r="S893" s="225"/>
      <c r="T893" s="226"/>
      <c r="AT893" s="227" t="s">
        <v>180</v>
      </c>
      <c r="AU893" s="227" t="s">
        <v>82</v>
      </c>
      <c r="AV893" s="14" t="s">
        <v>82</v>
      </c>
      <c r="AW893" s="14" t="s">
        <v>34</v>
      </c>
      <c r="AX893" s="14" t="s">
        <v>73</v>
      </c>
      <c r="AY893" s="227" t="s">
        <v>171</v>
      </c>
    </row>
    <row r="894" spans="2:51" s="13" customFormat="1" ht="11.25">
      <c r="B894" s="206"/>
      <c r="C894" s="207"/>
      <c r="D894" s="208" t="s">
        <v>180</v>
      </c>
      <c r="E894" s="209" t="s">
        <v>21</v>
      </c>
      <c r="F894" s="210" t="s">
        <v>1292</v>
      </c>
      <c r="G894" s="207"/>
      <c r="H894" s="209" t="s">
        <v>21</v>
      </c>
      <c r="I894" s="211"/>
      <c r="J894" s="207"/>
      <c r="K894" s="207"/>
      <c r="L894" s="212"/>
      <c r="M894" s="213"/>
      <c r="N894" s="214"/>
      <c r="O894" s="214"/>
      <c r="P894" s="214"/>
      <c r="Q894" s="214"/>
      <c r="R894" s="214"/>
      <c r="S894" s="214"/>
      <c r="T894" s="215"/>
      <c r="AT894" s="216" t="s">
        <v>180</v>
      </c>
      <c r="AU894" s="216" t="s">
        <v>82</v>
      </c>
      <c r="AV894" s="13" t="s">
        <v>80</v>
      </c>
      <c r="AW894" s="13" t="s">
        <v>34</v>
      </c>
      <c r="AX894" s="13" t="s">
        <v>73</v>
      </c>
      <c r="AY894" s="216" t="s">
        <v>171</v>
      </c>
    </row>
    <row r="895" spans="2:51" s="14" customFormat="1" ht="11.25">
      <c r="B895" s="217"/>
      <c r="C895" s="218"/>
      <c r="D895" s="208" t="s">
        <v>180</v>
      </c>
      <c r="E895" s="219" t="s">
        <v>21</v>
      </c>
      <c r="F895" s="220" t="s">
        <v>2022</v>
      </c>
      <c r="G895" s="218"/>
      <c r="H895" s="221">
        <v>12.99</v>
      </c>
      <c r="I895" s="222"/>
      <c r="J895" s="218"/>
      <c r="K895" s="218"/>
      <c r="L895" s="223"/>
      <c r="M895" s="224"/>
      <c r="N895" s="225"/>
      <c r="O895" s="225"/>
      <c r="P895" s="225"/>
      <c r="Q895" s="225"/>
      <c r="R895" s="225"/>
      <c r="S895" s="225"/>
      <c r="T895" s="226"/>
      <c r="AT895" s="227" t="s">
        <v>180</v>
      </c>
      <c r="AU895" s="227" t="s">
        <v>82</v>
      </c>
      <c r="AV895" s="14" t="s">
        <v>82</v>
      </c>
      <c r="AW895" s="14" t="s">
        <v>34</v>
      </c>
      <c r="AX895" s="14" t="s">
        <v>73</v>
      </c>
      <c r="AY895" s="227" t="s">
        <v>171</v>
      </c>
    </row>
    <row r="896" spans="2:51" s="15" customFormat="1" ht="11.25">
      <c r="B896" s="228"/>
      <c r="C896" s="229"/>
      <c r="D896" s="208" t="s">
        <v>180</v>
      </c>
      <c r="E896" s="230" t="s">
        <v>21</v>
      </c>
      <c r="F896" s="231" t="s">
        <v>182</v>
      </c>
      <c r="G896" s="229"/>
      <c r="H896" s="232">
        <v>43.275</v>
      </c>
      <c r="I896" s="233"/>
      <c r="J896" s="229"/>
      <c r="K896" s="229"/>
      <c r="L896" s="234"/>
      <c r="M896" s="235"/>
      <c r="N896" s="236"/>
      <c r="O896" s="236"/>
      <c r="P896" s="236"/>
      <c r="Q896" s="236"/>
      <c r="R896" s="236"/>
      <c r="S896" s="236"/>
      <c r="T896" s="237"/>
      <c r="AT896" s="238" t="s">
        <v>180</v>
      </c>
      <c r="AU896" s="238" t="s">
        <v>82</v>
      </c>
      <c r="AV896" s="15" t="s">
        <v>178</v>
      </c>
      <c r="AW896" s="15" t="s">
        <v>34</v>
      </c>
      <c r="AX896" s="15" t="s">
        <v>80</v>
      </c>
      <c r="AY896" s="238" t="s">
        <v>171</v>
      </c>
    </row>
    <row r="897" spans="1:65" s="2" customFormat="1" ht="16.5" customHeight="1">
      <c r="A897" s="35"/>
      <c r="B897" s="36"/>
      <c r="C897" s="193" t="s">
        <v>2023</v>
      </c>
      <c r="D897" s="193" t="s">
        <v>173</v>
      </c>
      <c r="E897" s="194" t="s">
        <v>2024</v>
      </c>
      <c r="F897" s="195" t="s">
        <v>2025</v>
      </c>
      <c r="G897" s="196" t="s">
        <v>187</v>
      </c>
      <c r="H897" s="197">
        <v>5.389</v>
      </c>
      <c r="I897" s="198"/>
      <c r="J897" s="199">
        <f>ROUND(I897*H897,2)</f>
        <v>0</v>
      </c>
      <c r="K897" s="195" t="s">
        <v>177</v>
      </c>
      <c r="L897" s="40"/>
      <c r="M897" s="200" t="s">
        <v>21</v>
      </c>
      <c r="N897" s="201" t="s">
        <v>44</v>
      </c>
      <c r="O897" s="65"/>
      <c r="P897" s="202">
        <f>O897*H897</f>
        <v>0</v>
      </c>
      <c r="Q897" s="202">
        <v>0</v>
      </c>
      <c r="R897" s="202">
        <f>Q897*H897</f>
        <v>0</v>
      </c>
      <c r="S897" s="202">
        <v>0</v>
      </c>
      <c r="T897" s="203">
        <f>S897*H897</f>
        <v>0</v>
      </c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R897" s="204" t="s">
        <v>263</v>
      </c>
      <c r="AT897" s="204" t="s">
        <v>173</v>
      </c>
      <c r="AU897" s="204" t="s">
        <v>82</v>
      </c>
      <c r="AY897" s="18" t="s">
        <v>171</v>
      </c>
      <c r="BE897" s="205">
        <f>IF(N897="základní",J897,0)</f>
        <v>0</v>
      </c>
      <c r="BF897" s="205">
        <f>IF(N897="snížená",J897,0)</f>
        <v>0</v>
      </c>
      <c r="BG897" s="205">
        <f>IF(N897="zákl. přenesená",J897,0)</f>
        <v>0</v>
      </c>
      <c r="BH897" s="205">
        <f>IF(N897="sníž. přenesená",J897,0)</f>
        <v>0</v>
      </c>
      <c r="BI897" s="205">
        <f>IF(N897="nulová",J897,0)</f>
        <v>0</v>
      </c>
      <c r="BJ897" s="18" t="s">
        <v>80</v>
      </c>
      <c r="BK897" s="205">
        <f>ROUND(I897*H897,2)</f>
        <v>0</v>
      </c>
      <c r="BL897" s="18" t="s">
        <v>263</v>
      </c>
      <c r="BM897" s="204" t="s">
        <v>2026</v>
      </c>
    </row>
    <row r="898" spans="2:51" s="13" customFormat="1" ht="11.25">
      <c r="B898" s="206"/>
      <c r="C898" s="207"/>
      <c r="D898" s="208" t="s">
        <v>180</v>
      </c>
      <c r="E898" s="209" t="s">
        <v>21</v>
      </c>
      <c r="F898" s="210" t="s">
        <v>1761</v>
      </c>
      <c r="G898" s="207"/>
      <c r="H898" s="209" t="s">
        <v>21</v>
      </c>
      <c r="I898" s="211"/>
      <c r="J898" s="207"/>
      <c r="K898" s="207"/>
      <c r="L898" s="212"/>
      <c r="M898" s="213"/>
      <c r="N898" s="214"/>
      <c r="O898" s="214"/>
      <c r="P898" s="214"/>
      <c r="Q898" s="214"/>
      <c r="R898" s="214"/>
      <c r="S898" s="214"/>
      <c r="T898" s="215"/>
      <c r="AT898" s="216" t="s">
        <v>180</v>
      </c>
      <c r="AU898" s="216" t="s">
        <v>82</v>
      </c>
      <c r="AV898" s="13" t="s">
        <v>80</v>
      </c>
      <c r="AW898" s="13" t="s">
        <v>34</v>
      </c>
      <c r="AX898" s="13" t="s">
        <v>73</v>
      </c>
      <c r="AY898" s="216" t="s">
        <v>171</v>
      </c>
    </row>
    <row r="899" spans="2:51" s="14" customFormat="1" ht="11.25">
      <c r="B899" s="217"/>
      <c r="C899" s="218"/>
      <c r="D899" s="208" t="s">
        <v>180</v>
      </c>
      <c r="E899" s="219" t="s">
        <v>21</v>
      </c>
      <c r="F899" s="220" t="s">
        <v>1990</v>
      </c>
      <c r="G899" s="218"/>
      <c r="H899" s="221">
        <v>5.389</v>
      </c>
      <c r="I899" s="222"/>
      <c r="J899" s="218"/>
      <c r="K899" s="218"/>
      <c r="L899" s="223"/>
      <c r="M899" s="224"/>
      <c r="N899" s="225"/>
      <c r="O899" s="225"/>
      <c r="P899" s="225"/>
      <c r="Q899" s="225"/>
      <c r="R899" s="225"/>
      <c r="S899" s="225"/>
      <c r="T899" s="226"/>
      <c r="AT899" s="227" t="s">
        <v>180</v>
      </c>
      <c r="AU899" s="227" t="s">
        <v>82</v>
      </c>
      <c r="AV899" s="14" t="s">
        <v>82</v>
      </c>
      <c r="AW899" s="14" t="s">
        <v>34</v>
      </c>
      <c r="AX899" s="14" t="s">
        <v>73</v>
      </c>
      <c r="AY899" s="227" t="s">
        <v>171</v>
      </c>
    </row>
    <row r="900" spans="2:51" s="15" customFormat="1" ht="11.25">
      <c r="B900" s="228"/>
      <c r="C900" s="229"/>
      <c r="D900" s="208" t="s">
        <v>180</v>
      </c>
      <c r="E900" s="230" t="s">
        <v>21</v>
      </c>
      <c r="F900" s="231" t="s">
        <v>182</v>
      </c>
      <c r="G900" s="229"/>
      <c r="H900" s="232">
        <v>5.389</v>
      </c>
      <c r="I900" s="233"/>
      <c r="J900" s="229"/>
      <c r="K900" s="229"/>
      <c r="L900" s="234"/>
      <c r="M900" s="235"/>
      <c r="N900" s="236"/>
      <c r="O900" s="236"/>
      <c r="P900" s="236"/>
      <c r="Q900" s="236"/>
      <c r="R900" s="236"/>
      <c r="S900" s="236"/>
      <c r="T900" s="237"/>
      <c r="AT900" s="238" t="s">
        <v>180</v>
      </c>
      <c r="AU900" s="238" t="s">
        <v>82</v>
      </c>
      <c r="AV900" s="15" t="s">
        <v>178</v>
      </c>
      <c r="AW900" s="15" t="s">
        <v>34</v>
      </c>
      <c r="AX900" s="15" t="s">
        <v>80</v>
      </c>
      <c r="AY900" s="238" t="s">
        <v>171</v>
      </c>
    </row>
    <row r="901" spans="1:65" s="2" customFormat="1" ht="21.75" customHeight="1">
      <c r="A901" s="35"/>
      <c r="B901" s="36"/>
      <c r="C901" s="193" t="s">
        <v>2027</v>
      </c>
      <c r="D901" s="193" t="s">
        <v>173</v>
      </c>
      <c r="E901" s="194" t="s">
        <v>2028</v>
      </c>
      <c r="F901" s="195" t="s">
        <v>2029</v>
      </c>
      <c r="G901" s="196" t="s">
        <v>235</v>
      </c>
      <c r="H901" s="197">
        <v>0.742</v>
      </c>
      <c r="I901" s="198"/>
      <c r="J901" s="199">
        <f>ROUND(I901*H901,2)</f>
        <v>0</v>
      </c>
      <c r="K901" s="195" t="s">
        <v>177</v>
      </c>
      <c r="L901" s="40"/>
      <c r="M901" s="200" t="s">
        <v>21</v>
      </c>
      <c r="N901" s="201" t="s">
        <v>44</v>
      </c>
      <c r="O901" s="65"/>
      <c r="P901" s="202">
        <f>O901*H901</f>
        <v>0</v>
      </c>
      <c r="Q901" s="202">
        <v>0</v>
      </c>
      <c r="R901" s="202">
        <f>Q901*H901</f>
        <v>0</v>
      </c>
      <c r="S901" s="202">
        <v>0</v>
      </c>
      <c r="T901" s="203">
        <f>S901*H901</f>
        <v>0</v>
      </c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R901" s="204" t="s">
        <v>263</v>
      </c>
      <c r="AT901" s="204" t="s">
        <v>173</v>
      </c>
      <c r="AU901" s="204" t="s">
        <v>82</v>
      </c>
      <c r="AY901" s="18" t="s">
        <v>171</v>
      </c>
      <c r="BE901" s="205">
        <f>IF(N901="základní",J901,0)</f>
        <v>0</v>
      </c>
      <c r="BF901" s="205">
        <f>IF(N901="snížená",J901,0)</f>
        <v>0</v>
      </c>
      <c r="BG901" s="205">
        <f>IF(N901="zákl. přenesená",J901,0)</f>
        <v>0</v>
      </c>
      <c r="BH901" s="205">
        <f>IF(N901="sníž. přenesená",J901,0)</f>
        <v>0</v>
      </c>
      <c r="BI901" s="205">
        <f>IF(N901="nulová",J901,0)</f>
        <v>0</v>
      </c>
      <c r="BJ901" s="18" t="s">
        <v>80</v>
      </c>
      <c r="BK901" s="205">
        <f>ROUND(I901*H901,2)</f>
        <v>0</v>
      </c>
      <c r="BL901" s="18" t="s">
        <v>263</v>
      </c>
      <c r="BM901" s="204" t="s">
        <v>2030</v>
      </c>
    </row>
    <row r="902" spans="2:63" s="12" customFormat="1" ht="22.9" customHeight="1">
      <c r="B902" s="177"/>
      <c r="C902" s="178"/>
      <c r="D902" s="179" t="s">
        <v>72</v>
      </c>
      <c r="E902" s="191" t="s">
        <v>2031</v>
      </c>
      <c r="F902" s="191" t="s">
        <v>2032</v>
      </c>
      <c r="G902" s="178"/>
      <c r="H902" s="178"/>
      <c r="I902" s="181"/>
      <c r="J902" s="192">
        <f>BK902</f>
        <v>0</v>
      </c>
      <c r="K902" s="178"/>
      <c r="L902" s="183"/>
      <c r="M902" s="184"/>
      <c r="N902" s="185"/>
      <c r="O902" s="185"/>
      <c r="P902" s="186">
        <f>SUM(P903:P905)</f>
        <v>0</v>
      </c>
      <c r="Q902" s="185"/>
      <c r="R902" s="186">
        <f>SUM(R903:R905)</f>
        <v>0.056511000000000006</v>
      </c>
      <c r="S902" s="185"/>
      <c r="T902" s="187">
        <f>SUM(T903:T905)</f>
        <v>0</v>
      </c>
      <c r="AR902" s="188" t="s">
        <v>82</v>
      </c>
      <c r="AT902" s="189" t="s">
        <v>72</v>
      </c>
      <c r="AU902" s="189" t="s">
        <v>80</v>
      </c>
      <c r="AY902" s="188" t="s">
        <v>171</v>
      </c>
      <c r="BK902" s="190">
        <f>SUM(BK903:BK905)</f>
        <v>0</v>
      </c>
    </row>
    <row r="903" spans="1:65" s="2" customFormat="1" ht="16.5" customHeight="1">
      <c r="A903" s="35"/>
      <c r="B903" s="36"/>
      <c r="C903" s="193" t="s">
        <v>2033</v>
      </c>
      <c r="D903" s="193" t="s">
        <v>173</v>
      </c>
      <c r="E903" s="194" t="s">
        <v>2034</v>
      </c>
      <c r="F903" s="195" t="s">
        <v>2035</v>
      </c>
      <c r="G903" s="196" t="s">
        <v>187</v>
      </c>
      <c r="H903" s="197">
        <v>104.65</v>
      </c>
      <c r="I903" s="198"/>
      <c r="J903" s="199">
        <f>ROUND(I903*H903,2)</f>
        <v>0</v>
      </c>
      <c r="K903" s="195" t="s">
        <v>21</v>
      </c>
      <c r="L903" s="40"/>
      <c r="M903" s="200" t="s">
        <v>21</v>
      </c>
      <c r="N903" s="201" t="s">
        <v>44</v>
      </c>
      <c r="O903" s="65"/>
      <c r="P903" s="202">
        <f>O903*H903</f>
        <v>0</v>
      </c>
      <c r="Q903" s="202">
        <v>0.00054</v>
      </c>
      <c r="R903" s="202">
        <f>Q903*H903</f>
        <v>0.056511000000000006</v>
      </c>
      <c r="S903" s="202">
        <v>0</v>
      </c>
      <c r="T903" s="203">
        <f>S903*H903</f>
        <v>0</v>
      </c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R903" s="204" t="s">
        <v>263</v>
      </c>
      <c r="AT903" s="204" t="s">
        <v>173</v>
      </c>
      <c r="AU903" s="204" t="s">
        <v>82</v>
      </c>
      <c r="AY903" s="18" t="s">
        <v>171</v>
      </c>
      <c r="BE903" s="205">
        <f>IF(N903="základní",J903,0)</f>
        <v>0</v>
      </c>
      <c r="BF903" s="205">
        <f>IF(N903="snížená",J903,0)</f>
        <v>0</v>
      </c>
      <c r="BG903" s="205">
        <f>IF(N903="zákl. přenesená",J903,0)</f>
        <v>0</v>
      </c>
      <c r="BH903" s="205">
        <f>IF(N903="sníž. přenesená",J903,0)</f>
        <v>0</v>
      </c>
      <c r="BI903" s="205">
        <f>IF(N903="nulová",J903,0)</f>
        <v>0</v>
      </c>
      <c r="BJ903" s="18" t="s">
        <v>80</v>
      </c>
      <c r="BK903" s="205">
        <f>ROUND(I903*H903,2)</f>
        <v>0</v>
      </c>
      <c r="BL903" s="18" t="s">
        <v>263</v>
      </c>
      <c r="BM903" s="204" t="s">
        <v>2036</v>
      </c>
    </row>
    <row r="904" spans="2:51" s="14" customFormat="1" ht="11.25">
      <c r="B904" s="217"/>
      <c r="C904" s="218"/>
      <c r="D904" s="208" t="s">
        <v>180</v>
      </c>
      <c r="E904" s="219" t="s">
        <v>21</v>
      </c>
      <c r="F904" s="220" t="s">
        <v>1177</v>
      </c>
      <c r="G904" s="218"/>
      <c r="H904" s="221">
        <v>104.65</v>
      </c>
      <c r="I904" s="222"/>
      <c r="J904" s="218"/>
      <c r="K904" s="218"/>
      <c r="L904" s="223"/>
      <c r="M904" s="224"/>
      <c r="N904" s="225"/>
      <c r="O904" s="225"/>
      <c r="P904" s="225"/>
      <c r="Q904" s="225"/>
      <c r="R904" s="225"/>
      <c r="S904" s="225"/>
      <c r="T904" s="226"/>
      <c r="AT904" s="227" t="s">
        <v>180</v>
      </c>
      <c r="AU904" s="227" t="s">
        <v>82</v>
      </c>
      <c r="AV904" s="14" t="s">
        <v>82</v>
      </c>
      <c r="AW904" s="14" t="s">
        <v>34</v>
      </c>
      <c r="AX904" s="14" t="s">
        <v>73</v>
      </c>
      <c r="AY904" s="227" t="s">
        <v>171</v>
      </c>
    </row>
    <row r="905" spans="2:51" s="15" customFormat="1" ht="11.25">
      <c r="B905" s="228"/>
      <c r="C905" s="229"/>
      <c r="D905" s="208" t="s">
        <v>180</v>
      </c>
      <c r="E905" s="230" t="s">
        <v>21</v>
      </c>
      <c r="F905" s="231" t="s">
        <v>182</v>
      </c>
      <c r="G905" s="229"/>
      <c r="H905" s="232">
        <v>104.65</v>
      </c>
      <c r="I905" s="233"/>
      <c r="J905" s="229"/>
      <c r="K905" s="229"/>
      <c r="L905" s="234"/>
      <c r="M905" s="235"/>
      <c r="N905" s="236"/>
      <c r="O905" s="236"/>
      <c r="P905" s="236"/>
      <c r="Q905" s="236"/>
      <c r="R905" s="236"/>
      <c r="S905" s="236"/>
      <c r="T905" s="237"/>
      <c r="AT905" s="238" t="s">
        <v>180</v>
      </c>
      <c r="AU905" s="238" t="s">
        <v>82</v>
      </c>
      <c r="AV905" s="15" t="s">
        <v>178</v>
      </c>
      <c r="AW905" s="15" t="s">
        <v>34</v>
      </c>
      <c r="AX905" s="15" t="s">
        <v>80</v>
      </c>
      <c r="AY905" s="238" t="s">
        <v>171</v>
      </c>
    </row>
    <row r="906" spans="2:63" s="12" customFormat="1" ht="22.9" customHeight="1">
      <c r="B906" s="177"/>
      <c r="C906" s="178"/>
      <c r="D906" s="179" t="s">
        <v>72</v>
      </c>
      <c r="E906" s="191" t="s">
        <v>2037</v>
      </c>
      <c r="F906" s="191" t="s">
        <v>2038</v>
      </c>
      <c r="G906" s="178"/>
      <c r="H906" s="178"/>
      <c r="I906" s="181"/>
      <c r="J906" s="192">
        <f>BK906</f>
        <v>0</v>
      </c>
      <c r="K906" s="178"/>
      <c r="L906" s="183"/>
      <c r="M906" s="184"/>
      <c r="N906" s="185"/>
      <c r="O906" s="185"/>
      <c r="P906" s="186">
        <f>SUM(P907:P958)</f>
        <v>0</v>
      </c>
      <c r="Q906" s="185"/>
      <c r="R906" s="186">
        <f>SUM(R907:R958)</f>
        <v>0.9125258999999999</v>
      </c>
      <c r="S906" s="185"/>
      <c r="T906" s="187">
        <f>SUM(T907:T958)</f>
        <v>0</v>
      </c>
      <c r="AR906" s="188" t="s">
        <v>82</v>
      </c>
      <c r="AT906" s="189" t="s">
        <v>72</v>
      </c>
      <c r="AU906" s="189" t="s">
        <v>80</v>
      </c>
      <c r="AY906" s="188" t="s">
        <v>171</v>
      </c>
      <c r="BK906" s="190">
        <f>SUM(BK907:BK958)</f>
        <v>0</v>
      </c>
    </row>
    <row r="907" spans="1:65" s="2" customFormat="1" ht="21.75" customHeight="1">
      <c r="A907" s="35"/>
      <c r="B907" s="36"/>
      <c r="C907" s="193" t="s">
        <v>2039</v>
      </c>
      <c r="D907" s="193" t="s">
        <v>173</v>
      </c>
      <c r="E907" s="194" t="s">
        <v>2040</v>
      </c>
      <c r="F907" s="195" t="s">
        <v>2041</v>
      </c>
      <c r="G907" s="196" t="s">
        <v>187</v>
      </c>
      <c r="H907" s="197">
        <v>44.441</v>
      </c>
      <c r="I907" s="198"/>
      <c r="J907" s="199">
        <f>ROUND(I907*H907,2)</f>
        <v>0</v>
      </c>
      <c r="K907" s="195" t="s">
        <v>177</v>
      </c>
      <c r="L907" s="40"/>
      <c r="M907" s="200" t="s">
        <v>21</v>
      </c>
      <c r="N907" s="201" t="s">
        <v>44</v>
      </c>
      <c r="O907" s="65"/>
      <c r="P907" s="202">
        <f>O907*H907</f>
        <v>0</v>
      </c>
      <c r="Q907" s="202">
        <v>0.0073</v>
      </c>
      <c r="R907" s="202">
        <f>Q907*H907</f>
        <v>0.3244193</v>
      </c>
      <c r="S907" s="202">
        <v>0</v>
      </c>
      <c r="T907" s="203">
        <f>S907*H907</f>
        <v>0</v>
      </c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R907" s="204" t="s">
        <v>263</v>
      </c>
      <c r="AT907" s="204" t="s">
        <v>173</v>
      </c>
      <c r="AU907" s="204" t="s">
        <v>82</v>
      </c>
      <c r="AY907" s="18" t="s">
        <v>171</v>
      </c>
      <c r="BE907" s="205">
        <f>IF(N907="základní",J907,0)</f>
        <v>0</v>
      </c>
      <c r="BF907" s="205">
        <f>IF(N907="snížená",J907,0)</f>
        <v>0</v>
      </c>
      <c r="BG907" s="205">
        <f>IF(N907="zákl. přenesená",J907,0)</f>
        <v>0</v>
      </c>
      <c r="BH907" s="205">
        <f>IF(N907="sníž. přenesená",J907,0)</f>
        <v>0</v>
      </c>
      <c r="BI907" s="205">
        <f>IF(N907="nulová",J907,0)</f>
        <v>0</v>
      </c>
      <c r="BJ907" s="18" t="s">
        <v>80</v>
      </c>
      <c r="BK907" s="205">
        <f>ROUND(I907*H907,2)</f>
        <v>0</v>
      </c>
      <c r="BL907" s="18" t="s">
        <v>263</v>
      </c>
      <c r="BM907" s="204" t="s">
        <v>2042</v>
      </c>
    </row>
    <row r="908" spans="2:51" s="13" customFormat="1" ht="11.25">
      <c r="B908" s="206"/>
      <c r="C908" s="207"/>
      <c r="D908" s="208" t="s">
        <v>180</v>
      </c>
      <c r="E908" s="209" t="s">
        <v>21</v>
      </c>
      <c r="F908" s="210" t="s">
        <v>2043</v>
      </c>
      <c r="G908" s="207"/>
      <c r="H908" s="209" t="s">
        <v>21</v>
      </c>
      <c r="I908" s="211"/>
      <c r="J908" s="207"/>
      <c r="K908" s="207"/>
      <c r="L908" s="212"/>
      <c r="M908" s="213"/>
      <c r="N908" s="214"/>
      <c r="O908" s="214"/>
      <c r="P908" s="214"/>
      <c r="Q908" s="214"/>
      <c r="R908" s="214"/>
      <c r="S908" s="214"/>
      <c r="T908" s="215"/>
      <c r="AT908" s="216" t="s">
        <v>180</v>
      </c>
      <c r="AU908" s="216" t="s">
        <v>82</v>
      </c>
      <c r="AV908" s="13" t="s">
        <v>80</v>
      </c>
      <c r="AW908" s="13" t="s">
        <v>34</v>
      </c>
      <c r="AX908" s="13" t="s">
        <v>73</v>
      </c>
      <c r="AY908" s="216" t="s">
        <v>171</v>
      </c>
    </row>
    <row r="909" spans="2:51" s="13" customFormat="1" ht="11.25">
      <c r="B909" s="206"/>
      <c r="C909" s="207"/>
      <c r="D909" s="208" t="s">
        <v>180</v>
      </c>
      <c r="E909" s="209" t="s">
        <v>21</v>
      </c>
      <c r="F909" s="210" t="s">
        <v>1249</v>
      </c>
      <c r="G909" s="207"/>
      <c r="H909" s="209" t="s">
        <v>21</v>
      </c>
      <c r="I909" s="211"/>
      <c r="J909" s="207"/>
      <c r="K909" s="207"/>
      <c r="L909" s="212"/>
      <c r="M909" s="213"/>
      <c r="N909" s="214"/>
      <c r="O909" s="214"/>
      <c r="P909" s="214"/>
      <c r="Q909" s="214"/>
      <c r="R909" s="214"/>
      <c r="S909" s="214"/>
      <c r="T909" s="215"/>
      <c r="AT909" s="216" t="s">
        <v>180</v>
      </c>
      <c r="AU909" s="216" t="s">
        <v>82</v>
      </c>
      <c r="AV909" s="13" t="s">
        <v>80</v>
      </c>
      <c r="AW909" s="13" t="s">
        <v>34</v>
      </c>
      <c r="AX909" s="13" t="s">
        <v>73</v>
      </c>
      <c r="AY909" s="216" t="s">
        <v>171</v>
      </c>
    </row>
    <row r="910" spans="2:51" s="13" customFormat="1" ht="11.25">
      <c r="B910" s="206"/>
      <c r="C910" s="207"/>
      <c r="D910" s="208" t="s">
        <v>180</v>
      </c>
      <c r="E910" s="209" t="s">
        <v>21</v>
      </c>
      <c r="F910" s="210" t="s">
        <v>2044</v>
      </c>
      <c r="G910" s="207"/>
      <c r="H910" s="209" t="s">
        <v>21</v>
      </c>
      <c r="I910" s="211"/>
      <c r="J910" s="207"/>
      <c r="K910" s="207"/>
      <c r="L910" s="212"/>
      <c r="M910" s="213"/>
      <c r="N910" s="214"/>
      <c r="O910" s="214"/>
      <c r="P910" s="214"/>
      <c r="Q910" s="214"/>
      <c r="R910" s="214"/>
      <c r="S910" s="214"/>
      <c r="T910" s="215"/>
      <c r="AT910" s="216" t="s">
        <v>180</v>
      </c>
      <c r="AU910" s="216" t="s">
        <v>82</v>
      </c>
      <c r="AV910" s="13" t="s">
        <v>80</v>
      </c>
      <c r="AW910" s="13" t="s">
        <v>34</v>
      </c>
      <c r="AX910" s="13" t="s">
        <v>73</v>
      </c>
      <c r="AY910" s="216" t="s">
        <v>171</v>
      </c>
    </row>
    <row r="911" spans="2:51" s="14" customFormat="1" ht="11.25">
      <c r="B911" s="217"/>
      <c r="C911" s="218"/>
      <c r="D911" s="208" t="s">
        <v>180</v>
      </c>
      <c r="E911" s="219" t="s">
        <v>21</v>
      </c>
      <c r="F911" s="220" t="s">
        <v>2045</v>
      </c>
      <c r="G911" s="218"/>
      <c r="H911" s="221">
        <v>8</v>
      </c>
      <c r="I911" s="222"/>
      <c r="J911" s="218"/>
      <c r="K911" s="218"/>
      <c r="L911" s="223"/>
      <c r="M911" s="224"/>
      <c r="N911" s="225"/>
      <c r="O911" s="225"/>
      <c r="P911" s="225"/>
      <c r="Q911" s="225"/>
      <c r="R911" s="225"/>
      <c r="S911" s="225"/>
      <c r="T911" s="226"/>
      <c r="AT911" s="227" t="s">
        <v>180</v>
      </c>
      <c r="AU911" s="227" t="s">
        <v>82</v>
      </c>
      <c r="AV911" s="14" t="s">
        <v>82</v>
      </c>
      <c r="AW911" s="14" t="s">
        <v>34</v>
      </c>
      <c r="AX911" s="14" t="s">
        <v>73</v>
      </c>
      <c r="AY911" s="227" t="s">
        <v>171</v>
      </c>
    </row>
    <row r="912" spans="2:51" s="14" customFormat="1" ht="11.25">
      <c r="B912" s="217"/>
      <c r="C912" s="218"/>
      <c r="D912" s="208" t="s">
        <v>180</v>
      </c>
      <c r="E912" s="219" t="s">
        <v>21</v>
      </c>
      <c r="F912" s="220" t="s">
        <v>2046</v>
      </c>
      <c r="G912" s="218"/>
      <c r="H912" s="221">
        <v>0.403</v>
      </c>
      <c r="I912" s="222"/>
      <c r="J912" s="218"/>
      <c r="K912" s="218"/>
      <c r="L912" s="223"/>
      <c r="M912" s="224"/>
      <c r="N912" s="225"/>
      <c r="O912" s="225"/>
      <c r="P912" s="225"/>
      <c r="Q912" s="225"/>
      <c r="R912" s="225"/>
      <c r="S912" s="225"/>
      <c r="T912" s="226"/>
      <c r="AT912" s="227" t="s">
        <v>180</v>
      </c>
      <c r="AU912" s="227" t="s">
        <v>82</v>
      </c>
      <c r="AV912" s="14" t="s">
        <v>82</v>
      </c>
      <c r="AW912" s="14" t="s">
        <v>34</v>
      </c>
      <c r="AX912" s="14" t="s">
        <v>73</v>
      </c>
      <c r="AY912" s="227" t="s">
        <v>171</v>
      </c>
    </row>
    <row r="913" spans="2:51" s="13" customFormat="1" ht="11.25">
      <c r="B913" s="206"/>
      <c r="C913" s="207"/>
      <c r="D913" s="208" t="s">
        <v>180</v>
      </c>
      <c r="E913" s="209" t="s">
        <v>21</v>
      </c>
      <c r="F913" s="210" t="s">
        <v>1711</v>
      </c>
      <c r="G913" s="207"/>
      <c r="H913" s="209" t="s">
        <v>21</v>
      </c>
      <c r="I913" s="211"/>
      <c r="J913" s="207"/>
      <c r="K913" s="207"/>
      <c r="L913" s="212"/>
      <c r="M913" s="213"/>
      <c r="N913" s="214"/>
      <c r="O913" s="214"/>
      <c r="P913" s="214"/>
      <c r="Q913" s="214"/>
      <c r="R913" s="214"/>
      <c r="S913" s="214"/>
      <c r="T913" s="215"/>
      <c r="AT913" s="216" t="s">
        <v>180</v>
      </c>
      <c r="AU913" s="216" t="s">
        <v>82</v>
      </c>
      <c r="AV913" s="13" t="s">
        <v>80</v>
      </c>
      <c r="AW913" s="13" t="s">
        <v>34</v>
      </c>
      <c r="AX913" s="13" t="s">
        <v>73</v>
      </c>
      <c r="AY913" s="216" t="s">
        <v>171</v>
      </c>
    </row>
    <row r="914" spans="2:51" s="14" customFormat="1" ht="11.25">
      <c r="B914" s="217"/>
      <c r="C914" s="218"/>
      <c r="D914" s="208" t="s">
        <v>180</v>
      </c>
      <c r="E914" s="219" t="s">
        <v>21</v>
      </c>
      <c r="F914" s="220" t="s">
        <v>2047</v>
      </c>
      <c r="G914" s="218"/>
      <c r="H914" s="221">
        <v>16.28</v>
      </c>
      <c r="I914" s="222"/>
      <c r="J914" s="218"/>
      <c r="K914" s="218"/>
      <c r="L914" s="223"/>
      <c r="M914" s="224"/>
      <c r="N914" s="225"/>
      <c r="O914" s="225"/>
      <c r="P914" s="225"/>
      <c r="Q914" s="225"/>
      <c r="R914" s="225"/>
      <c r="S914" s="225"/>
      <c r="T914" s="226"/>
      <c r="AT914" s="227" t="s">
        <v>180</v>
      </c>
      <c r="AU914" s="227" t="s">
        <v>82</v>
      </c>
      <c r="AV914" s="14" t="s">
        <v>82</v>
      </c>
      <c r="AW914" s="14" t="s">
        <v>34</v>
      </c>
      <c r="AX914" s="14" t="s">
        <v>73</v>
      </c>
      <c r="AY914" s="227" t="s">
        <v>171</v>
      </c>
    </row>
    <row r="915" spans="2:51" s="14" customFormat="1" ht="11.25">
      <c r="B915" s="217"/>
      <c r="C915" s="218"/>
      <c r="D915" s="208" t="s">
        <v>180</v>
      </c>
      <c r="E915" s="219" t="s">
        <v>21</v>
      </c>
      <c r="F915" s="220" t="s">
        <v>2048</v>
      </c>
      <c r="G915" s="218"/>
      <c r="H915" s="221">
        <v>0.553</v>
      </c>
      <c r="I915" s="222"/>
      <c r="J915" s="218"/>
      <c r="K915" s="218"/>
      <c r="L915" s="223"/>
      <c r="M915" s="224"/>
      <c r="N915" s="225"/>
      <c r="O915" s="225"/>
      <c r="P915" s="225"/>
      <c r="Q915" s="225"/>
      <c r="R915" s="225"/>
      <c r="S915" s="225"/>
      <c r="T915" s="226"/>
      <c r="AT915" s="227" t="s">
        <v>180</v>
      </c>
      <c r="AU915" s="227" t="s">
        <v>82</v>
      </c>
      <c r="AV915" s="14" t="s">
        <v>82</v>
      </c>
      <c r="AW915" s="14" t="s">
        <v>34</v>
      </c>
      <c r="AX915" s="14" t="s">
        <v>73</v>
      </c>
      <c r="AY915" s="227" t="s">
        <v>171</v>
      </c>
    </row>
    <row r="916" spans="2:51" s="13" customFormat="1" ht="11.25">
      <c r="B916" s="206"/>
      <c r="C916" s="207"/>
      <c r="D916" s="208" t="s">
        <v>180</v>
      </c>
      <c r="E916" s="209" t="s">
        <v>21</v>
      </c>
      <c r="F916" s="210" t="s">
        <v>1596</v>
      </c>
      <c r="G916" s="207"/>
      <c r="H916" s="209" t="s">
        <v>21</v>
      </c>
      <c r="I916" s="211"/>
      <c r="J916" s="207"/>
      <c r="K916" s="207"/>
      <c r="L916" s="212"/>
      <c r="M916" s="213"/>
      <c r="N916" s="214"/>
      <c r="O916" s="214"/>
      <c r="P916" s="214"/>
      <c r="Q916" s="214"/>
      <c r="R916" s="214"/>
      <c r="S916" s="214"/>
      <c r="T916" s="215"/>
      <c r="AT916" s="216" t="s">
        <v>180</v>
      </c>
      <c r="AU916" s="216" t="s">
        <v>82</v>
      </c>
      <c r="AV916" s="13" t="s">
        <v>80</v>
      </c>
      <c r="AW916" s="13" t="s">
        <v>34</v>
      </c>
      <c r="AX916" s="13" t="s">
        <v>73</v>
      </c>
      <c r="AY916" s="216" t="s">
        <v>171</v>
      </c>
    </row>
    <row r="917" spans="2:51" s="14" customFormat="1" ht="11.25">
      <c r="B917" s="217"/>
      <c r="C917" s="218"/>
      <c r="D917" s="208" t="s">
        <v>180</v>
      </c>
      <c r="E917" s="219" t="s">
        <v>21</v>
      </c>
      <c r="F917" s="220" t="s">
        <v>1597</v>
      </c>
      <c r="G917" s="218"/>
      <c r="H917" s="221">
        <v>12.16</v>
      </c>
      <c r="I917" s="222"/>
      <c r="J917" s="218"/>
      <c r="K917" s="218"/>
      <c r="L917" s="223"/>
      <c r="M917" s="224"/>
      <c r="N917" s="225"/>
      <c r="O917" s="225"/>
      <c r="P917" s="225"/>
      <c r="Q917" s="225"/>
      <c r="R917" s="225"/>
      <c r="S917" s="225"/>
      <c r="T917" s="226"/>
      <c r="AT917" s="227" t="s">
        <v>180</v>
      </c>
      <c r="AU917" s="227" t="s">
        <v>82</v>
      </c>
      <c r="AV917" s="14" t="s">
        <v>82</v>
      </c>
      <c r="AW917" s="14" t="s">
        <v>34</v>
      </c>
      <c r="AX917" s="14" t="s">
        <v>73</v>
      </c>
      <c r="AY917" s="227" t="s">
        <v>171</v>
      </c>
    </row>
    <row r="918" spans="2:51" s="13" customFormat="1" ht="11.25">
      <c r="B918" s="206"/>
      <c r="C918" s="207"/>
      <c r="D918" s="208" t="s">
        <v>180</v>
      </c>
      <c r="E918" s="209" t="s">
        <v>21</v>
      </c>
      <c r="F918" s="210" t="s">
        <v>1224</v>
      </c>
      <c r="G918" s="207"/>
      <c r="H918" s="209" t="s">
        <v>21</v>
      </c>
      <c r="I918" s="211"/>
      <c r="J918" s="207"/>
      <c r="K918" s="207"/>
      <c r="L918" s="212"/>
      <c r="M918" s="213"/>
      <c r="N918" s="214"/>
      <c r="O918" s="214"/>
      <c r="P918" s="214"/>
      <c r="Q918" s="214"/>
      <c r="R918" s="214"/>
      <c r="S918" s="214"/>
      <c r="T918" s="215"/>
      <c r="AT918" s="216" t="s">
        <v>180</v>
      </c>
      <c r="AU918" s="216" t="s">
        <v>82</v>
      </c>
      <c r="AV918" s="13" t="s">
        <v>80</v>
      </c>
      <c r="AW918" s="13" t="s">
        <v>34</v>
      </c>
      <c r="AX918" s="13" t="s">
        <v>73</v>
      </c>
      <c r="AY918" s="216" t="s">
        <v>171</v>
      </c>
    </row>
    <row r="919" spans="2:51" s="14" customFormat="1" ht="11.25">
      <c r="B919" s="217"/>
      <c r="C919" s="218"/>
      <c r="D919" s="208" t="s">
        <v>180</v>
      </c>
      <c r="E919" s="219" t="s">
        <v>21</v>
      </c>
      <c r="F919" s="220" t="s">
        <v>1598</v>
      </c>
      <c r="G919" s="218"/>
      <c r="H919" s="221">
        <v>9.6</v>
      </c>
      <c r="I919" s="222"/>
      <c r="J919" s="218"/>
      <c r="K919" s="218"/>
      <c r="L919" s="223"/>
      <c r="M919" s="224"/>
      <c r="N919" s="225"/>
      <c r="O919" s="225"/>
      <c r="P919" s="225"/>
      <c r="Q919" s="225"/>
      <c r="R919" s="225"/>
      <c r="S919" s="225"/>
      <c r="T919" s="226"/>
      <c r="AT919" s="227" t="s">
        <v>180</v>
      </c>
      <c r="AU919" s="227" t="s">
        <v>82</v>
      </c>
      <c r="AV919" s="14" t="s">
        <v>82</v>
      </c>
      <c r="AW919" s="14" t="s">
        <v>34</v>
      </c>
      <c r="AX919" s="14" t="s">
        <v>73</v>
      </c>
      <c r="AY919" s="227" t="s">
        <v>171</v>
      </c>
    </row>
    <row r="920" spans="2:51" s="13" customFormat="1" ht="11.25">
      <c r="B920" s="206"/>
      <c r="C920" s="207"/>
      <c r="D920" s="208" t="s">
        <v>180</v>
      </c>
      <c r="E920" s="209" t="s">
        <v>21</v>
      </c>
      <c r="F920" s="210" t="s">
        <v>1243</v>
      </c>
      <c r="G920" s="207"/>
      <c r="H920" s="209" t="s">
        <v>21</v>
      </c>
      <c r="I920" s="211"/>
      <c r="J920" s="207"/>
      <c r="K920" s="207"/>
      <c r="L920" s="212"/>
      <c r="M920" s="213"/>
      <c r="N920" s="214"/>
      <c r="O920" s="214"/>
      <c r="P920" s="214"/>
      <c r="Q920" s="214"/>
      <c r="R920" s="214"/>
      <c r="S920" s="214"/>
      <c r="T920" s="215"/>
      <c r="AT920" s="216" t="s">
        <v>180</v>
      </c>
      <c r="AU920" s="216" t="s">
        <v>82</v>
      </c>
      <c r="AV920" s="13" t="s">
        <v>80</v>
      </c>
      <c r="AW920" s="13" t="s">
        <v>34</v>
      </c>
      <c r="AX920" s="13" t="s">
        <v>73</v>
      </c>
      <c r="AY920" s="216" t="s">
        <v>171</v>
      </c>
    </row>
    <row r="921" spans="2:51" s="14" customFormat="1" ht="11.25">
      <c r="B921" s="217"/>
      <c r="C921" s="218"/>
      <c r="D921" s="208" t="s">
        <v>180</v>
      </c>
      <c r="E921" s="219" t="s">
        <v>21</v>
      </c>
      <c r="F921" s="220" t="s">
        <v>1599</v>
      </c>
      <c r="G921" s="218"/>
      <c r="H921" s="221">
        <v>5.145</v>
      </c>
      <c r="I921" s="222"/>
      <c r="J921" s="218"/>
      <c r="K921" s="218"/>
      <c r="L921" s="223"/>
      <c r="M921" s="224"/>
      <c r="N921" s="225"/>
      <c r="O921" s="225"/>
      <c r="P921" s="225"/>
      <c r="Q921" s="225"/>
      <c r="R921" s="225"/>
      <c r="S921" s="225"/>
      <c r="T921" s="226"/>
      <c r="AT921" s="227" t="s">
        <v>180</v>
      </c>
      <c r="AU921" s="227" t="s">
        <v>82</v>
      </c>
      <c r="AV921" s="14" t="s">
        <v>82</v>
      </c>
      <c r="AW921" s="14" t="s">
        <v>34</v>
      </c>
      <c r="AX921" s="14" t="s">
        <v>73</v>
      </c>
      <c r="AY921" s="227" t="s">
        <v>171</v>
      </c>
    </row>
    <row r="922" spans="2:51" s="13" customFormat="1" ht="11.25">
      <c r="B922" s="206"/>
      <c r="C922" s="207"/>
      <c r="D922" s="208" t="s">
        <v>180</v>
      </c>
      <c r="E922" s="209" t="s">
        <v>21</v>
      </c>
      <c r="F922" s="210" t="s">
        <v>1301</v>
      </c>
      <c r="G922" s="207"/>
      <c r="H922" s="209" t="s">
        <v>21</v>
      </c>
      <c r="I922" s="211"/>
      <c r="J922" s="207"/>
      <c r="K922" s="207"/>
      <c r="L922" s="212"/>
      <c r="M922" s="213"/>
      <c r="N922" s="214"/>
      <c r="O922" s="214"/>
      <c r="P922" s="214"/>
      <c r="Q922" s="214"/>
      <c r="R922" s="214"/>
      <c r="S922" s="214"/>
      <c r="T922" s="215"/>
      <c r="AT922" s="216" t="s">
        <v>180</v>
      </c>
      <c r="AU922" s="216" t="s">
        <v>82</v>
      </c>
      <c r="AV922" s="13" t="s">
        <v>80</v>
      </c>
      <c r="AW922" s="13" t="s">
        <v>34</v>
      </c>
      <c r="AX922" s="13" t="s">
        <v>73</v>
      </c>
      <c r="AY922" s="216" t="s">
        <v>171</v>
      </c>
    </row>
    <row r="923" spans="2:51" s="14" customFormat="1" ht="11.25">
      <c r="B923" s="217"/>
      <c r="C923" s="218"/>
      <c r="D923" s="208" t="s">
        <v>180</v>
      </c>
      <c r="E923" s="219" t="s">
        <v>21</v>
      </c>
      <c r="F923" s="220" t="s">
        <v>1302</v>
      </c>
      <c r="G923" s="218"/>
      <c r="H923" s="221">
        <v>-7.7</v>
      </c>
      <c r="I923" s="222"/>
      <c r="J923" s="218"/>
      <c r="K923" s="218"/>
      <c r="L923" s="223"/>
      <c r="M923" s="224"/>
      <c r="N923" s="225"/>
      <c r="O923" s="225"/>
      <c r="P923" s="225"/>
      <c r="Q923" s="225"/>
      <c r="R923" s="225"/>
      <c r="S923" s="225"/>
      <c r="T923" s="226"/>
      <c r="AT923" s="227" t="s">
        <v>180</v>
      </c>
      <c r="AU923" s="227" t="s">
        <v>82</v>
      </c>
      <c r="AV923" s="14" t="s">
        <v>82</v>
      </c>
      <c r="AW923" s="14" t="s">
        <v>34</v>
      </c>
      <c r="AX923" s="14" t="s">
        <v>73</v>
      </c>
      <c r="AY923" s="227" t="s">
        <v>171</v>
      </c>
    </row>
    <row r="924" spans="2:51" s="16" customFormat="1" ht="11.25">
      <c r="B924" s="260"/>
      <c r="C924" s="261"/>
      <c r="D924" s="208" t="s">
        <v>180</v>
      </c>
      <c r="E924" s="262" t="s">
        <v>1171</v>
      </c>
      <c r="F924" s="263" t="s">
        <v>1356</v>
      </c>
      <c r="G924" s="261"/>
      <c r="H924" s="264">
        <v>44.441</v>
      </c>
      <c r="I924" s="265"/>
      <c r="J924" s="261"/>
      <c r="K924" s="261"/>
      <c r="L924" s="266"/>
      <c r="M924" s="267"/>
      <c r="N924" s="268"/>
      <c r="O924" s="268"/>
      <c r="P924" s="268"/>
      <c r="Q924" s="268"/>
      <c r="R924" s="268"/>
      <c r="S924" s="268"/>
      <c r="T924" s="269"/>
      <c r="AT924" s="270" t="s">
        <v>180</v>
      </c>
      <c r="AU924" s="270" t="s">
        <v>82</v>
      </c>
      <c r="AV924" s="16" t="s">
        <v>92</v>
      </c>
      <c r="AW924" s="16" t="s">
        <v>34</v>
      </c>
      <c r="AX924" s="16" t="s">
        <v>73</v>
      </c>
      <c r="AY924" s="270" t="s">
        <v>171</v>
      </c>
    </row>
    <row r="925" spans="2:51" s="15" customFormat="1" ht="11.25">
      <c r="B925" s="228"/>
      <c r="C925" s="229"/>
      <c r="D925" s="208" t="s">
        <v>180</v>
      </c>
      <c r="E925" s="230" t="s">
        <v>21</v>
      </c>
      <c r="F925" s="231" t="s">
        <v>182</v>
      </c>
      <c r="G925" s="229"/>
      <c r="H925" s="232">
        <v>44.441</v>
      </c>
      <c r="I925" s="233"/>
      <c r="J925" s="229"/>
      <c r="K925" s="229"/>
      <c r="L925" s="234"/>
      <c r="M925" s="235"/>
      <c r="N925" s="236"/>
      <c r="O925" s="236"/>
      <c r="P925" s="236"/>
      <c r="Q925" s="236"/>
      <c r="R925" s="236"/>
      <c r="S925" s="236"/>
      <c r="T925" s="237"/>
      <c r="AT925" s="238" t="s">
        <v>180</v>
      </c>
      <c r="AU925" s="238" t="s">
        <v>82</v>
      </c>
      <c r="AV925" s="15" t="s">
        <v>178</v>
      </c>
      <c r="AW925" s="15" t="s">
        <v>34</v>
      </c>
      <c r="AX925" s="15" t="s">
        <v>80</v>
      </c>
      <c r="AY925" s="238" t="s">
        <v>171</v>
      </c>
    </row>
    <row r="926" spans="1:65" s="2" customFormat="1" ht="21.75" customHeight="1">
      <c r="A926" s="35"/>
      <c r="B926" s="36"/>
      <c r="C926" s="247" t="s">
        <v>2049</v>
      </c>
      <c r="D926" s="247" t="s">
        <v>357</v>
      </c>
      <c r="E926" s="248" t="s">
        <v>2050</v>
      </c>
      <c r="F926" s="249" t="s">
        <v>2051</v>
      </c>
      <c r="G926" s="250" t="s">
        <v>187</v>
      </c>
      <c r="H926" s="251">
        <v>48.885</v>
      </c>
      <c r="I926" s="252"/>
      <c r="J926" s="253">
        <f>ROUND(I926*H926,2)</f>
        <v>0</v>
      </c>
      <c r="K926" s="249" t="s">
        <v>21</v>
      </c>
      <c r="L926" s="254"/>
      <c r="M926" s="255" t="s">
        <v>21</v>
      </c>
      <c r="N926" s="256" t="s">
        <v>44</v>
      </c>
      <c r="O926" s="65"/>
      <c r="P926" s="202">
        <f>O926*H926</f>
        <v>0</v>
      </c>
      <c r="Q926" s="202">
        <v>0.0118</v>
      </c>
      <c r="R926" s="202">
        <f>Q926*H926</f>
        <v>0.576843</v>
      </c>
      <c r="S926" s="202">
        <v>0</v>
      </c>
      <c r="T926" s="203">
        <f>S926*H926</f>
        <v>0</v>
      </c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R926" s="204" t="s">
        <v>439</v>
      </c>
      <c r="AT926" s="204" t="s">
        <v>357</v>
      </c>
      <c r="AU926" s="204" t="s">
        <v>82</v>
      </c>
      <c r="AY926" s="18" t="s">
        <v>171</v>
      </c>
      <c r="BE926" s="205">
        <f>IF(N926="základní",J926,0)</f>
        <v>0</v>
      </c>
      <c r="BF926" s="205">
        <f>IF(N926="snížená",J926,0)</f>
        <v>0</v>
      </c>
      <c r="BG926" s="205">
        <f>IF(N926="zákl. přenesená",J926,0)</f>
        <v>0</v>
      </c>
      <c r="BH926" s="205">
        <f>IF(N926="sníž. přenesená",J926,0)</f>
        <v>0</v>
      </c>
      <c r="BI926" s="205">
        <f>IF(N926="nulová",J926,0)</f>
        <v>0</v>
      </c>
      <c r="BJ926" s="18" t="s">
        <v>80</v>
      </c>
      <c r="BK926" s="205">
        <f>ROUND(I926*H926,2)</f>
        <v>0</v>
      </c>
      <c r="BL926" s="18" t="s">
        <v>263</v>
      </c>
      <c r="BM926" s="204" t="s">
        <v>2052</v>
      </c>
    </row>
    <row r="927" spans="1:47" s="2" customFormat="1" ht="58.5">
      <c r="A927" s="35"/>
      <c r="B927" s="36"/>
      <c r="C927" s="37"/>
      <c r="D927" s="208" t="s">
        <v>1958</v>
      </c>
      <c r="E927" s="37"/>
      <c r="F927" s="271" t="s">
        <v>2053</v>
      </c>
      <c r="G927" s="37"/>
      <c r="H927" s="37"/>
      <c r="I927" s="116"/>
      <c r="J927" s="37"/>
      <c r="K927" s="37"/>
      <c r="L927" s="40"/>
      <c r="M927" s="272"/>
      <c r="N927" s="273"/>
      <c r="O927" s="65"/>
      <c r="P927" s="65"/>
      <c r="Q927" s="65"/>
      <c r="R927" s="65"/>
      <c r="S927" s="65"/>
      <c r="T927" s="66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T927" s="18" t="s">
        <v>1958</v>
      </c>
      <c r="AU927" s="18" t="s">
        <v>82</v>
      </c>
    </row>
    <row r="928" spans="2:51" s="14" customFormat="1" ht="11.25">
      <c r="B928" s="217"/>
      <c r="C928" s="218"/>
      <c r="D928" s="208" t="s">
        <v>180</v>
      </c>
      <c r="E928" s="219" t="s">
        <v>21</v>
      </c>
      <c r="F928" s="220" t="s">
        <v>1171</v>
      </c>
      <c r="G928" s="218"/>
      <c r="H928" s="221">
        <v>44.441</v>
      </c>
      <c r="I928" s="222"/>
      <c r="J928" s="218"/>
      <c r="K928" s="218"/>
      <c r="L928" s="223"/>
      <c r="M928" s="224"/>
      <c r="N928" s="225"/>
      <c r="O928" s="225"/>
      <c r="P928" s="225"/>
      <c r="Q928" s="225"/>
      <c r="R928" s="225"/>
      <c r="S928" s="225"/>
      <c r="T928" s="226"/>
      <c r="AT928" s="227" t="s">
        <v>180</v>
      </c>
      <c r="AU928" s="227" t="s">
        <v>82</v>
      </c>
      <c r="AV928" s="14" t="s">
        <v>82</v>
      </c>
      <c r="AW928" s="14" t="s">
        <v>34</v>
      </c>
      <c r="AX928" s="14" t="s">
        <v>73</v>
      </c>
      <c r="AY928" s="227" t="s">
        <v>171</v>
      </c>
    </row>
    <row r="929" spans="2:51" s="13" customFormat="1" ht="11.25">
      <c r="B929" s="206"/>
      <c r="C929" s="207"/>
      <c r="D929" s="208" t="s">
        <v>180</v>
      </c>
      <c r="E929" s="209" t="s">
        <v>21</v>
      </c>
      <c r="F929" s="210" t="s">
        <v>1617</v>
      </c>
      <c r="G929" s="207"/>
      <c r="H929" s="209" t="s">
        <v>21</v>
      </c>
      <c r="I929" s="211"/>
      <c r="J929" s="207"/>
      <c r="K929" s="207"/>
      <c r="L929" s="212"/>
      <c r="M929" s="213"/>
      <c r="N929" s="214"/>
      <c r="O929" s="214"/>
      <c r="P929" s="214"/>
      <c r="Q929" s="214"/>
      <c r="R929" s="214"/>
      <c r="S929" s="214"/>
      <c r="T929" s="215"/>
      <c r="AT929" s="216" t="s">
        <v>180</v>
      </c>
      <c r="AU929" s="216" t="s">
        <v>82</v>
      </c>
      <c r="AV929" s="13" t="s">
        <v>80</v>
      </c>
      <c r="AW929" s="13" t="s">
        <v>34</v>
      </c>
      <c r="AX929" s="13" t="s">
        <v>73</v>
      </c>
      <c r="AY929" s="216" t="s">
        <v>171</v>
      </c>
    </row>
    <row r="930" spans="2:51" s="14" customFormat="1" ht="11.25">
      <c r="B930" s="217"/>
      <c r="C930" s="218"/>
      <c r="D930" s="208" t="s">
        <v>180</v>
      </c>
      <c r="E930" s="219" t="s">
        <v>21</v>
      </c>
      <c r="F930" s="220" t="s">
        <v>2054</v>
      </c>
      <c r="G930" s="218"/>
      <c r="H930" s="221">
        <v>4.444</v>
      </c>
      <c r="I930" s="222"/>
      <c r="J930" s="218"/>
      <c r="K930" s="218"/>
      <c r="L930" s="223"/>
      <c r="M930" s="224"/>
      <c r="N930" s="225"/>
      <c r="O930" s="225"/>
      <c r="P930" s="225"/>
      <c r="Q930" s="225"/>
      <c r="R930" s="225"/>
      <c r="S930" s="225"/>
      <c r="T930" s="226"/>
      <c r="AT930" s="227" t="s">
        <v>180</v>
      </c>
      <c r="AU930" s="227" t="s">
        <v>82</v>
      </c>
      <c r="AV930" s="14" t="s">
        <v>82</v>
      </c>
      <c r="AW930" s="14" t="s">
        <v>34</v>
      </c>
      <c r="AX930" s="14" t="s">
        <v>73</v>
      </c>
      <c r="AY930" s="227" t="s">
        <v>171</v>
      </c>
    </row>
    <row r="931" spans="2:51" s="15" customFormat="1" ht="11.25">
      <c r="B931" s="228"/>
      <c r="C931" s="229"/>
      <c r="D931" s="208" t="s">
        <v>180</v>
      </c>
      <c r="E931" s="230" t="s">
        <v>21</v>
      </c>
      <c r="F931" s="231" t="s">
        <v>182</v>
      </c>
      <c r="G931" s="229"/>
      <c r="H931" s="232">
        <v>48.885000000000005</v>
      </c>
      <c r="I931" s="233"/>
      <c r="J931" s="229"/>
      <c r="K931" s="229"/>
      <c r="L931" s="234"/>
      <c r="M931" s="235"/>
      <c r="N931" s="236"/>
      <c r="O931" s="236"/>
      <c r="P931" s="236"/>
      <c r="Q931" s="236"/>
      <c r="R931" s="236"/>
      <c r="S931" s="236"/>
      <c r="T931" s="237"/>
      <c r="AT931" s="238" t="s">
        <v>180</v>
      </c>
      <c r="AU931" s="238" t="s">
        <v>82</v>
      </c>
      <c r="AV931" s="15" t="s">
        <v>178</v>
      </c>
      <c r="AW931" s="15" t="s">
        <v>34</v>
      </c>
      <c r="AX931" s="15" t="s">
        <v>80</v>
      </c>
      <c r="AY931" s="238" t="s">
        <v>171</v>
      </c>
    </row>
    <row r="932" spans="1:65" s="2" customFormat="1" ht="16.5" customHeight="1">
      <c r="A932" s="35"/>
      <c r="B932" s="36"/>
      <c r="C932" s="193" t="s">
        <v>2055</v>
      </c>
      <c r="D932" s="193" t="s">
        <v>173</v>
      </c>
      <c r="E932" s="194" t="s">
        <v>2056</v>
      </c>
      <c r="F932" s="195" t="s">
        <v>2057</v>
      </c>
      <c r="G932" s="196" t="s">
        <v>262</v>
      </c>
      <c r="H932" s="197">
        <v>12.8</v>
      </c>
      <c r="I932" s="198"/>
      <c r="J932" s="199">
        <f>ROUND(I932*H932,2)</f>
        <v>0</v>
      </c>
      <c r="K932" s="195" t="s">
        <v>177</v>
      </c>
      <c r="L932" s="40"/>
      <c r="M932" s="200" t="s">
        <v>21</v>
      </c>
      <c r="N932" s="201" t="s">
        <v>44</v>
      </c>
      <c r="O932" s="65"/>
      <c r="P932" s="202">
        <f>O932*H932</f>
        <v>0</v>
      </c>
      <c r="Q932" s="202">
        <v>0.00031</v>
      </c>
      <c r="R932" s="202">
        <f>Q932*H932</f>
        <v>0.003968</v>
      </c>
      <c r="S932" s="202">
        <v>0</v>
      </c>
      <c r="T932" s="203">
        <f>S932*H932</f>
        <v>0</v>
      </c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R932" s="204" t="s">
        <v>263</v>
      </c>
      <c r="AT932" s="204" t="s">
        <v>173</v>
      </c>
      <c r="AU932" s="204" t="s">
        <v>82</v>
      </c>
      <c r="AY932" s="18" t="s">
        <v>171</v>
      </c>
      <c r="BE932" s="205">
        <f>IF(N932="základní",J932,0)</f>
        <v>0</v>
      </c>
      <c r="BF932" s="205">
        <f>IF(N932="snížená",J932,0)</f>
        <v>0</v>
      </c>
      <c r="BG932" s="205">
        <f>IF(N932="zákl. přenesená",J932,0)</f>
        <v>0</v>
      </c>
      <c r="BH932" s="205">
        <f>IF(N932="sníž. přenesená",J932,0)</f>
        <v>0</v>
      </c>
      <c r="BI932" s="205">
        <f>IF(N932="nulová",J932,0)</f>
        <v>0</v>
      </c>
      <c r="BJ932" s="18" t="s">
        <v>80</v>
      </c>
      <c r="BK932" s="205">
        <f>ROUND(I932*H932,2)</f>
        <v>0</v>
      </c>
      <c r="BL932" s="18" t="s">
        <v>263</v>
      </c>
      <c r="BM932" s="204" t="s">
        <v>2058</v>
      </c>
    </row>
    <row r="933" spans="2:51" s="13" customFormat="1" ht="11.25">
      <c r="B933" s="206"/>
      <c r="C933" s="207"/>
      <c r="D933" s="208" t="s">
        <v>180</v>
      </c>
      <c r="E933" s="209" t="s">
        <v>21</v>
      </c>
      <c r="F933" s="210" t="s">
        <v>1249</v>
      </c>
      <c r="G933" s="207"/>
      <c r="H933" s="209" t="s">
        <v>21</v>
      </c>
      <c r="I933" s="211"/>
      <c r="J933" s="207"/>
      <c r="K933" s="207"/>
      <c r="L933" s="212"/>
      <c r="M933" s="213"/>
      <c r="N933" s="214"/>
      <c r="O933" s="214"/>
      <c r="P933" s="214"/>
      <c r="Q933" s="214"/>
      <c r="R933" s="214"/>
      <c r="S933" s="214"/>
      <c r="T933" s="215"/>
      <c r="AT933" s="216" t="s">
        <v>180</v>
      </c>
      <c r="AU933" s="216" t="s">
        <v>82</v>
      </c>
      <c r="AV933" s="13" t="s">
        <v>80</v>
      </c>
      <c r="AW933" s="13" t="s">
        <v>34</v>
      </c>
      <c r="AX933" s="13" t="s">
        <v>73</v>
      </c>
      <c r="AY933" s="216" t="s">
        <v>171</v>
      </c>
    </row>
    <row r="934" spans="2:51" s="14" customFormat="1" ht="11.25">
      <c r="B934" s="217"/>
      <c r="C934" s="218"/>
      <c r="D934" s="208" t="s">
        <v>180</v>
      </c>
      <c r="E934" s="219" t="s">
        <v>21</v>
      </c>
      <c r="F934" s="220" t="s">
        <v>2059</v>
      </c>
      <c r="G934" s="218"/>
      <c r="H934" s="221">
        <v>2.8</v>
      </c>
      <c r="I934" s="222"/>
      <c r="J934" s="218"/>
      <c r="K934" s="218"/>
      <c r="L934" s="223"/>
      <c r="M934" s="224"/>
      <c r="N934" s="225"/>
      <c r="O934" s="225"/>
      <c r="P934" s="225"/>
      <c r="Q934" s="225"/>
      <c r="R934" s="225"/>
      <c r="S934" s="225"/>
      <c r="T934" s="226"/>
      <c r="AT934" s="227" t="s">
        <v>180</v>
      </c>
      <c r="AU934" s="227" t="s">
        <v>82</v>
      </c>
      <c r="AV934" s="14" t="s">
        <v>82</v>
      </c>
      <c r="AW934" s="14" t="s">
        <v>34</v>
      </c>
      <c r="AX934" s="14" t="s">
        <v>73</v>
      </c>
      <c r="AY934" s="227" t="s">
        <v>171</v>
      </c>
    </row>
    <row r="935" spans="2:51" s="14" customFormat="1" ht="11.25">
      <c r="B935" s="217"/>
      <c r="C935" s="218"/>
      <c r="D935" s="208" t="s">
        <v>180</v>
      </c>
      <c r="E935" s="219" t="s">
        <v>21</v>
      </c>
      <c r="F935" s="220" t="s">
        <v>2060</v>
      </c>
      <c r="G935" s="218"/>
      <c r="H935" s="221">
        <v>4</v>
      </c>
      <c r="I935" s="222"/>
      <c r="J935" s="218"/>
      <c r="K935" s="218"/>
      <c r="L935" s="223"/>
      <c r="M935" s="224"/>
      <c r="N935" s="225"/>
      <c r="O935" s="225"/>
      <c r="P935" s="225"/>
      <c r="Q935" s="225"/>
      <c r="R935" s="225"/>
      <c r="S935" s="225"/>
      <c r="T935" s="226"/>
      <c r="AT935" s="227" t="s">
        <v>180</v>
      </c>
      <c r="AU935" s="227" t="s">
        <v>82</v>
      </c>
      <c r="AV935" s="14" t="s">
        <v>82</v>
      </c>
      <c r="AW935" s="14" t="s">
        <v>34</v>
      </c>
      <c r="AX935" s="14" t="s">
        <v>73</v>
      </c>
      <c r="AY935" s="227" t="s">
        <v>171</v>
      </c>
    </row>
    <row r="936" spans="2:51" s="13" customFormat="1" ht="11.25">
      <c r="B936" s="206"/>
      <c r="C936" s="207"/>
      <c r="D936" s="208" t="s">
        <v>180</v>
      </c>
      <c r="E936" s="209" t="s">
        <v>21</v>
      </c>
      <c r="F936" s="210" t="s">
        <v>218</v>
      </c>
      <c r="G936" s="207"/>
      <c r="H936" s="209" t="s">
        <v>21</v>
      </c>
      <c r="I936" s="211"/>
      <c r="J936" s="207"/>
      <c r="K936" s="207"/>
      <c r="L936" s="212"/>
      <c r="M936" s="213"/>
      <c r="N936" s="214"/>
      <c r="O936" s="214"/>
      <c r="P936" s="214"/>
      <c r="Q936" s="214"/>
      <c r="R936" s="214"/>
      <c r="S936" s="214"/>
      <c r="T936" s="215"/>
      <c r="AT936" s="216" t="s">
        <v>180</v>
      </c>
      <c r="AU936" s="216" t="s">
        <v>82</v>
      </c>
      <c r="AV936" s="13" t="s">
        <v>80</v>
      </c>
      <c r="AW936" s="13" t="s">
        <v>34</v>
      </c>
      <c r="AX936" s="13" t="s">
        <v>73</v>
      </c>
      <c r="AY936" s="216" t="s">
        <v>171</v>
      </c>
    </row>
    <row r="937" spans="2:51" s="14" customFormat="1" ht="11.25">
      <c r="B937" s="217"/>
      <c r="C937" s="218"/>
      <c r="D937" s="208" t="s">
        <v>180</v>
      </c>
      <c r="E937" s="219" t="s">
        <v>21</v>
      </c>
      <c r="F937" s="220" t="s">
        <v>2061</v>
      </c>
      <c r="G937" s="218"/>
      <c r="H937" s="221">
        <v>6</v>
      </c>
      <c r="I937" s="222"/>
      <c r="J937" s="218"/>
      <c r="K937" s="218"/>
      <c r="L937" s="223"/>
      <c r="M937" s="224"/>
      <c r="N937" s="225"/>
      <c r="O937" s="225"/>
      <c r="P937" s="225"/>
      <c r="Q937" s="225"/>
      <c r="R937" s="225"/>
      <c r="S937" s="225"/>
      <c r="T937" s="226"/>
      <c r="AT937" s="227" t="s">
        <v>180</v>
      </c>
      <c r="AU937" s="227" t="s">
        <v>82</v>
      </c>
      <c r="AV937" s="14" t="s">
        <v>82</v>
      </c>
      <c r="AW937" s="14" t="s">
        <v>34</v>
      </c>
      <c r="AX937" s="14" t="s">
        <v>73</v>
      </c>
      <c r="AY937" s="227" t="s">
        <v>171</v>
      </c>
    </row>
    <row r="938" spans="2:51" s="15" customFormat="1" ht="11.25">
      <c r="B938" s="228"/>
      <c r="C938" s="229"/>
      <c r="D938" s="208" t="s">
        <v>180</v>
      </c>
      <c r="E938" s="230" t="s">
        <v>21</v>
      </c>
      <c r="F938" s="231" t="s">
        <v>182</v>
      </c>
      <c r="G938" s="229"/>
      <c r="H938" s="232">
        <v>12.8</v>
      </c>
      <c r="I938" s="233"/>
      <c r="J938" s="229"/>
      <c r="K938" s="229"/>
      <c r="L938" s="234"/>
      <c r="M938" s="235"/>
      <c r="N938" s="236"/>
      <c r="O938" s="236"/>
      <c r="P938" s="236"/>
      <c r="Q938" s="236"/>
      <c r="R938" s="236"/>
      <c r="S938" s="236"/>
      <c r="T938" s="237"/>
      <c r="AT938" s="238" t="s">
        <v>180</v>
      </c>
      <c r="AU938" s="238" t="s">
        <v>82</v>
      </c>
      <c r="AV938" s="15" t="s">
        <v>178</v>
      </c>
      <c r="AW938" s="15" t="s">
        <v>34</v>
      </c>
      <c r="AX938" s="15" t="s">
        <v>80</v>
      </c>
      <c r="AY938" s="238" t="s">
        <v>171</v>
      </c>
    </row>
    <row r="939" spans="1:65" s="2" customFormat="1" ht="16.5" customHeight="1">
      <c r="A939" s="35"/>
      <c r="B939" s="36"/>
      <c r="C939" s="193" t="s">
        <v>2062</v>
      </c>
      <c r="D939" s="193" t="s">
        <v>173</v>
      </c>
      <c r="E939" s="194" t="s">
        <v>2063</v>
      </c>
      <c r="F939" s="195" t="s">
        <v>2064</v>
      </c>
      <c r="G939" s="196" t="s">
        <v>262</v>
      </c>
      <c r="H939" s="197">
        <v>28.06</v>
      </c>
      <c r="I939" s="198"/>
      <c r="J939" s="199">
        <f>ROUND(I939*H939,2)</f>
        <v>0</v>
      </c>
      <c r="K939" s="195" t="s">
        <v>177</v>
      </c>
      <c r="L939" s="40"/>
      <c r="M939" s="200" t="s">
        <v>21</v>
      </c>
      <c r="N939" s="201" t="s">
        <v>44</v>
      </c>
      <c r="O939" s="65"/>
      <c r="P939" s="202">
        <f>O939*H939</f>
        <v>0</v>
      </c>
      <c r="Q939" s="202">
        <v>0.00026</v>
      </c>
      <c r="R939" s="202">
        <f>Q939*H939</f>
        <v>0.007295599999999999</v>
      </c>
      <c r="S939" s="202">
        <v>0</v>
      </c>
      <c r="T939" s="203">
        <f>S939*H939</f>
        <v>0</v>
      </c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R939" s="204" t="s">
        <v>263</v>
      </c>
      <c r="AT939" s="204" t="s">
        <v>173</v>
      </c>
      <c r="AU939" s="204" t="s">
        <v>82</v>
      </c>
      <c r="AY939" s="18" t="s">
        <v>171</v>
      </c>
      <c r="BE939" s="205">
        <f>IF(N939="základní",J939,0)</f>
        <v>0</v>
      </c>
      <c r="BF939" s="205">
        <f>IF(N939="snížená",J939,0)</f>
        <v>0</v>
      </c>
      <c r="BG939" s="205">
        <f>IF(N939="zákl. přenesená",J939,0)</f>
        <v>0</v>
      </c>
      <c r="BH939" s="205">
        <f>IF(N939="sníž. přenesená",J939,0)</f>
        <v>0</v>
      </c>
      <c r="BI939" s="205">
        <f>IF(N939="nulová",J939,0)</f>
        <v>0</v>
      </c>
      <c r="BJ939" s="18" t="s">
        <v>80</v>
      </c>
      <c r="BK939" s="205">
        <f>ROUND(I939*H939,2)</f>
        <v>0</v>
      </c>
      <c r="BL939" s="18" t="s">
        <v>263</v>
      </c>
      <c r="BM939" s="204" t="s">
        <v>2065</v>
      </c>
    </row>
    <row r="940" spans="2:51" s="13" customFormat="1" ht="11.25">
      <c r="B940" s="206"/>
      <c r="C940" s="207"/>
      <c r="D940" s="208" t="s">
        <v>180</v>
      </c>
      <c r="E940" s="209" t="s">
        <v>21</v>
      </c>
      <c r="F940" s="210" t="s">
        <v>2043</v>
      </c>
      <c r="G940" s="207"/>
      <c r="H940" s="209" t="s">
        <v>21</v>
      </c>
      <c r="I940" s="211"/>
      <c r="J940" s="207"/>
      <c r="K940" s="207"/>
      <c r="L940" s="212"/>
      <c r="M940" s="213"/>
      <c r="N940" s="214"/>
      <c r="O940" s="214"/>
      <c r="P940" s="214"/>
      <c r="Q940" s="214"/>
      <c r="R940" s="214"/>
      <c r="S940" s="214"/>
      <c r="T940" s="215"/>
      <c r="AT940" s="216" t="s">
        <v>180</v>
      </c>
      <c r="AU940" s="216" t="s">
        <v>82</v>
      </c>
      <c r="AV940" s="13" t="s">
        <v>80</v>
      </c>
      <c r="AW940" s="13" t="s">
        <v>34</v>
      </c>
      <c r="AX940" s="13" t="s">
        <v>73</v>
      </c>
      <c r="AY940" s="216" t="s">
        <v>171</v>
      </c>
    </row>
    <row r="941" spans="2:51" s="13" customFormat="1" ht="11.25">
      <c r="B941" s="206"/>
      <c r="C941" s="207"/>
      <c r="D941" s="208" t="s">
        <v>180</v>
      </c>
      <c r="E941" s="209" t="s">
        <v>21</v>
      </c>
      <c r="F941" s="210" t="s">
        <v>1249</v>
      </c>
      <c r="G941" s="207"/>
      <c r="H941" s="209" t="s">
        <v>21</v>
      </c>
      <c r="I941" s="211"/>
      <c r="J941" s="207"/>
      <c r="K941" s="207"/>
      <c r="L941" s="212"/>
      <c r="M941" s="213"/>
      <c r="N941" s="214"/>
      <c r="O941" s="214"/>
      <c r="P941" s="214"/>
      <c r="Q941" s="214"/>
      <c r="R941" s="214"/>
      <c r="S941" s="214"/>
      <c r="T941" s="215"/>
      <c r="AT941" s="216" t="s">
        <v>180</v>
      </c>
      <c r="AU941" s="216" t="s">
        <v>82</v>
      </c>
      <c r="AV941" s="13" t="s">
        <v>80</v>
      </c>
      <c r="AW941" s="13" t="s">
        <v>34</v>
      </c>
      <c r="AX941" s="13" t="s">
        <v>73</v>
      </c>
      <c r="AY941" s="216" t="s">
        <v>171</v>
      </c>
    </row>
    <row r="942" spans="2:51" s="13" customFormat="1" ht="11.25">
      <c r="B942" s="206"/>
      <c r="C942" s="207"/>
      <c r="D942" s="208" t="s">
        <v>180</v>
      </c>
      <c r="E942" s="209" t="s">
        <v>21</v>
      </c>
      <c r="F942" s="210" t="s">
        <v>2044</v>
      </c>
      <c r="G942" s="207"/>
      <c r="H942" s="209" t="s">
        <v>21</v>
      </c>
      <c r="I942" s="211"/>
      <c r="J942" s="207"/>
      <c r="K942" s="207"/>
      <c r="L942" s="212"/>
      <c r="M942" s="213"/>
      <c r="N942" s="214"/>
      <c r="O942" s="214"/>
      <c r="P942" s="214"/>
      <c r="Q942" s="214"/>
      <c r="R942" s="214"/>
      <c r="S942" s="214"/>
      <c r="T942" s="215"/>
      <c r="AT942" s="216" t="s">
        <v>180</v>
      </c>
      <c r="AU942" s="216" t="s">
        <v>82</v>
      </c>
      <c r="AV942" s="13" t="s">
        <v>80</v>
      </c>
      <c r="AW942" s="13" t="s">
        <v>34</v>
      </c>
      <c r="AX942" s="13" t="s">
        <v>73</v>
      </c>
      <c r="AY942" s="216" t="s">
        <v>171</v>
      </c>
    </row>
    <row r="943" spans="2:51" s="14" customFormat="1" ht="11.25">
      <c r="B943" s="217"/>
      <c r="C943" s="218"/>
      <c r="D943" s="208" t="s">
        <v>180</v>
      </c>
      <c r="E943" s="219" t="s">
        <v>21</v>
      </c>
      <c r="F943" s="220" t="s">
        <v>1935</v>
      </c>
      <c r="G943" s="218"/>
      <c r="H943" s="221">
        <v>4</v>
      </c>
      <c r="I943" s="222"/>
      <c r="J943" s="218"/>
      <c r="K943" s="218"/>
      <c r="L943" s="223"/>
      <c r="M943" s="224"/>
      <c r="N943" s="225"/>
      <c r="O943" s="225"/>
      <c r="P943" s="225"/>
      <c r="Q943" s="225"/>
      <c r="R943" s="225"/>
      <c r="S943" s="225"/>
      <c r="T943" s="226"/>
      <c r="AT943" s="227" t="s">
        <v>180</v>
      </c>
      <c r="AU943" s="227" t="s">
        <v>82</v>
      </c>
      <c r="AV943" s="14" t="s">
        <v>82</v>
      </c>
      <c r="AW943" s="14" t="s">
        <v>34</v>
      </c>
      <c r="AX943" s="14" t="s">
        <v>73</v>
      </c>
      <c r="AY943" s="227" t="s">
        <v>171</v>
      </c>
    </row>
    <row r="944" spans="2:51" s="14" customFormat="1" ht="11.25">
      <c r="B944" s="217"/>
      <c r="C944" s="218"/>
      <c r="D944" s="208" t="s">
        <v>180</v>
      </c>
      <c r="E944" s="219" t="s">
        <v>21</v>
      </c>
      <c r="F944" s="220" t="s">
        <v>2066</v>
      </c>
      <c r="G944" s="218"/>
      <c r="H944" s="221">
        <v>2.3</v>
      </c>
      <c r="I944" s="222"/>
      <c r="J944" s="218"/>
      <c r="K944" s="218"/>
      <c r="L944" s="223"/>
      <c r="M944" s="224"/>
      <c r="N944" s="225"/>
      <c r="O944" s="225"/>
      <c r="P944" s="225"/>
      <c r="Q944" s="225"/>
      <c r="R944" s="225"/>
      <c r="S944" s="225"/>
      <c r="T944" s="226"/>
      <c r="AT944" s="227" t="s">
        <v>180</v>
      </c>
      <c r="AU944" s="227" t="s">
        <v>82</v>
      </c>
      <c r="AV944" s="14" t="s">
        <v>82</v>
      </c>
      <c r="AW944" s="14" t="s">
        <v>34</v>
      </c>
      <c r="AX944" s="14" t="s">
        <v>73</v>
      </c>
      <c r="AY944" s="227" t="s">
        <v>171</v>
      </c>
    </row>
    <row r="945" spans="2:51" s="13" customFormat="1" ht="11.25">
      <c r="B945" s="206"/>
      <c r="C945" s="207"/>
      <c r="D945" s="208" t="s">
        <v>180</v>
      </c>
      <c r="E945" s="209" t="s">
        <v>21</v>
      </c>
      <c r="F945" s="210" t="s">
        <v>1711</v>
      </c>
      <c r="G945" s="207"/>
      <c r="H945" s="209" t="s">
        <v>21</v>
      </c>
      <c r="I945" s="211"/>
      <c r="J945" s="207"/>
      <c r="K945" s="207"/>
      <c r="L945" s="212"/>
      <c r="M945" s="213"/>
      <c r="N945" s="214"/>
      <c r="O945" s="214"/>
      <c r="P945" s="214"/>
      <c r="Q945" s="214"/>
      <c r="R945" s="214"/>
      <c r="S945" s="214"/>
      <c r="T945" s="215"/>
      <c r="AT945" s="216" t="s">
        <v>180</v>
      </c>
      <c r="AU945" s="216" t="s">
        <v>82</v>
      </c>
      <c r="AV945" s="13" t="s">
        <v>80</v>
      </c>
      <c r="AW945" s="13" t="s">
        <v>34</v>
      </c>
      <c r="AX945" s="13" t="s">
        <v>73</v>
      </c>
      <c r="AY945" s="216" t="s">
        <v>171</v>
      </c>
    </row>
    <row r="946" spans="2:51" s="14" customFormat="1" ht="11.25">
      <c r="B946" s="217"/>
      <c r="C946" s="218"/>
      <c r="D946" s="208" t="s">
        <v>180</v>
      </c>
      <c r="E946" s="219" t="s">
        <v>21</v>
      </c>
      <c r="F946" s="220" t="s">
        <v>2067</v>
      </c>
      <c r="G946" s="218"/>
      <c r="H946" s="221">
        <v>8.14</v>
      </c>
      <c r="I946" s="222"/>
      <c r="J946" s="218"/>
      <c r="K946" s="218"/>
      <c r="L946" s="223"/>
      <c r="M946" s="224"/>
      <c r="N946" s="225"/>
      <c r="O946" s="225"/>
      <c r="P946" s="225"/>
      <c r="Q946" s="225"/>
      <c r="R946" s="225"/>
      <c r="S946" s="225"/>
      <c r="T946" s="226"/>
      <c r="AT946" s="227" t="s">
        <v>180</v>
      </c>
      <c r="AU946" s="227" t="s">
        <v>82</v>
      </c>
      <c r="AV946" s="14" t="s">
        <v>82</v>
      </c>
      <c r="AW946" s="14" t="s">
        <v>34</v>
      </c>
      <c r="AX946" s="14" t="s">
        <v>73</v>
      </c>
      <c r="AY946" s="227" t="s">
        <v>171</v>
      </c>
    </row>
    <row r="947" spans="2:51" s="14" customFormat="1" ht="11.25">
      <c r="B947" s="217"/>
      <c r="C947" s="218"/>
      <c r="D947" s="208" t="s">
        <v>180</v>
      </c>
      <c r="E947" s="219" t="s">
        <v>21</v>
      </c>
      <c r="F947" s="220" t="s">
        <v>2068</v>
      </c>
      <c r="G947" s="218"/>
      <c r="H947" s="221">
        <v>3.16</v>
      </c>
      <c r="I947" s="222"/>
      <c r="J947" s="218"/>
      <c r="K947" s="218"/>
      <c r="L947" s="223"/>
      <c r="M947" s="224"/>
      <c r="N947" s="225"/>
      <c r="O947" s="225"/>
      <c r="P947" s="225"/>
      <c r="Q947" s="225"/>
      <c r="R947" s="225"/>
      <c r="S947" s="225"/>
      <c r="T947" s="226"/>
      <c r="AT947" s="227" t="s">
        <v>180</v>
      </c>
      <c r="AU947" s="227" t="s">
        <v>82</v>
      </c>
      <c r="AV947" s="14" t="s">
        <v>82</v>
      </c>
      <c r="AW947" s="14" t="s">
        <v>34</v>
      </c>
      <c r="AX947" s="14" t="s">
        <v>73</v>
      </c>
      <c r="AY947" s="227" t="s">
        <v>171</v>
      </c>
    </row>
    <row r="948" spans="2:51" s="13" customFormat="1" ht="11.25">
      <c r="B948" s="206"/>
      <c r="C948" s="207"/>
      <c r="D948" s="208" t="s">
        <v>180</v>
      </c>
      <c r="E948" s="209" t="s">
        <v>21</v>
      </c>
      <c r="F948" s="210" t="s">
        <v>1596</v>
      </c>
      <c r="G948" s="207"/>
      <c r="H948" s="209" t="s">
        <v>21</v>
      </c>
      <c r="I948" s="211"/>
      <c r="J948" s="207"/>
      <c r="K948" s="207"/>
      <c r="L948" s="212"/>
      <c r="M948" s="213"/>
      <c r="N948" s="214"/>
      <c r="O948" s="214"/>
      <c r="P948" s="214"/>
      <c r="Q948" s="214"/>
      <c r="R948" s="214"/>
      <c r="S948" s="214"/>
      <c r="T948" s="215"/>
      <c r="AT948" s="216" t="s">
        <v>180</v>
      </c>
      <c r="AU948" s="216" t="s">
        <v>82</v>
      </c>
      <c r="AV948" s="13" t="s">
        <v>80</v>
      </c>
      <c r="AW948" s="13" t="s">
        <v>34</v>
      </c>
      <c r="AX948" s="13" t="s">
        <v>73</v>
      </c>
      <c r="AY948" s="216" t="s">
        <v>171</v>
      </c>
    </row>
    <row r="949" spans="2:51" s="14" customFormat="1" ht="11.25">
      <c r="B949" s="217"/>
      <c r="C949" s="218"/>
      <c r="D949" s="208" t="s">
        <v>180</v>
      </c>
      <c r="E949" s="219" t="s">
        <v>21</v>
      </c>
      <c r="F949" s="220" t="s">
        <v>2069</v>
      </c>
      <c r="G949" s="218"/>
      <c r="H949" s="221">
        <v>6.08</v>
      </c>
      <c r="I949" s="222"/>
      <c r="J949" s="218"/>
      <c r="K949" s="218"/>
      <c r="L949" s="223"/>
      <c r="M949" s="224"/>
      <c r="N949" s="225"/>
      <c r="O949" s="225"/>
      <c r="P949" s="225"/>
      <c r="Q949" s="225"/>
      <c r="R949" s="225"/>
      <c r="S949" s="225"/>
      <c r="T949" s="226"/>
      <c r="AT949" s="227" t="s">
        <v>180</v>
      </c>
      <c r="AU949" s="227" t="s">
        <v>82</v>
      </c>
      <c r="AV949" s="14" t="s">
        <v>82</v>
      </c>
      <c r="AW949" s="14" t="s">
        <v>34</v>
      </c>
      <c r="AX949" s="14" t="s">
        <v>73</v>
      </c>
      <c r="AY949" s="227" t="s">
        <v>171</v>
      </c>
    </row>
    <row r="950" spans="2:51" s="13" customFormat="1" ht="11.25">
      <c r="B950" s="206"/>
      <c r="C950" s="207"/>
      <c r="D950" s="208" t="s">
        <v>180</v>
      </c>
      <c r="E950" s="209" t="s">
        <v>21</v>
      </c>
      <c r="F950" s="210" t="s">
        <v>1224</v>
      </c>
      <c r="G950" s="207"/>
      <c r="H950" s="209" t="s">
        <v>21</v>
      </c>
      <c r="I950" s="211"/>
      <c r="J950" s="207"/>
      <c r="K950" s="207"/>
      <c r="L950" s="212"/>
      <c r="M950" s="213"/>
      <c r="N950" s="214"/>
      <c r="O950" s="214"/>
      <c r="P950" s="214"/>
      <c r="Q950" s="214"/>
      <c r="R950" s="214"/>
      <c r="S950" s="214"/>
      <c r="T950" s="215"/>
      <c r="AT950" s="216" t="s">
        <v>180</v>
      </c>
      <c r="AU950" s="216" t="s">
        <v>82</v>
      </c>
      <c r="AV950" s="13" t="s">
        <v>80</v>
      </c>
      <c r="AW950" s="13" t="s">
        <v>34</v>
      </c>
      <c r="AX950" s="13" t="s">
        <v>73</v>
      </c>
      <c r="AY950" s="216" t="s">
        <v>171</v>
      </c>
    </row>
    <row r="951" spans="2:51" s="14" customFormat="1" ht="11.25">
      <c r="B951" s="217"/>
      <c r="C951" s="218"/>
      <c r="D951" s="208" t="s">
        <v>180</v>
      </c>
      <c r="E951" s="219" t="s">
        <v>21</v>
      </c>
      <c r="F951" s="220" t="s">
        <v>2070</v>
      </c>
      <c r="G951" s="218"/>
      <c r="H951" s="221">
        <v>4.8</v>
      </c>
      <c r="I951" s="222"/>
      <c r="J951" s="218"/>
      <c r="K951" s="218"/>
      <c r="L951" s="223"/>
      <c r="M951" s="224"/>
      <c r="N951" s="225"/>
      <c r="O951" s="225"/>
      <c r="P951" s="225"/>
      <c r="Q951" s="225"/>
      <c r="R951" s="225"/>
      <c r="S951" s="225"/>
      <c r="T951" s="226"/>
      <c r="AT951" s="227" t="s">
        <v>180</v>
      </c>
      <c r="AU951" s="227" t="s">
        <v>82</v>
      </c>
      <c r="AV951" s="14" t="s">
        <v>82</v>
      </c>
      <c r="AW951" s="14" t="s">
        <v>34</v>
      </c>
      <c r="AX951" s="14" t="s">
        <v>73</v>
      </c>
      <c r="AY951" s="227" t="s">
        <v>171</v>
      </c>
    </row>
    <row r="952" spans="2:51" s="13" customFormat="1" ht="11.25">
      <c r="B952" s="206"/>
      <c r="C952" s="207"/>
      <c r="D952" s="208" t="s">
        <v>180</v>
      </c>
      <c r="E952" s="209" t="s">
        <v>21</v>
      </c>
      <c r="F952" s="210" t="s">
        <v>1243</v>
      </c>
      <c r="G952" s="207"/>
      <c r="H952" s="209" t="s">
        <v>21</v>
      </c>
      <c r="I952" s="211"/>
      <c r="J952" s="207"/>
      <c r="K952" s="207"/>
      <c r="L952" s="212"/>
      <c r="M952" s="213"/>
      <c r="N952" s="214"/>
      <c r="O952" s="214"/>
      <c r="P952" s="214"/>
      <c r="Q952" s="214"/>
      <c r="R952" s="214"/>
      <c r="S952" s="214"/>
      <c r="T952" s="215"/>
      <c r="AT952" s="216" t="s">
        <v>180</v>
      </c>
      <c r="AU952" s="216" t="s">
        <v>82</v>
      </c>
      <c r="AV952" s="13" t="s">
        <v>80</v>
      </c>
      <c r="AW952" s="13" t="s">
        <v>34</v>
      </c>
      <c r="AX952" s="13" t="s">
        <v>73</v>
      </c>
      <c r="AY952" s="216" t="s">
        <v>171</v>
      </c>
    </row>
    <row r="953" spans="2:51" s="14" customFormat="1" ht="11.25">
      <c r="B953" s="217"/>
      <c r="C953" s="218"/>
      <c r="D953" s="208" t="s">
        <v>180</v>
      </c>
      <c r="E953" s="219" t="s">
        <v>21</v>
      </c>
      <c r="F953" s="220" t="s">
        <v>2071</v>
      </c>
      <c r="G953" s="218"/>
      <c r="H953" s="221">
        <v>3.43</v>
      </c>
      <c r="I953" s="222"/>
      <c r="J953" s="218"/>
      <c r="K953" s="218"/>
      <c r="L953" s="223"/>
      <c r="M953" s="224"/>
      <c r="N953" s="225"/>
      <c r="O953" s="225"/>
      <c r="P953" s="225"/>
      <c r="Q953" s="225"/>
      <c r="R953" s="225"/>
      <c r="S953" s="225"/>
      <c r="T953" s="226"/>
      <c r="AT953" s="227" t="s">
        <v>180</v>
      </c>
      <c r="AU953" s="227" t="s">
        <v>82</v>
      </c>
      <c r="AV953" s="14" t="s">
        <v>82</v>
      </c>
      <c r="AW953" s="14" t="s">
        <v>34</v>
      </c>
      <c r="AX953" s="14" t="s">
        <v>73</v>
      </c>
      <c r="AY953" s="227" t="s">
        <v>171</v>
      </c>
    </row>
    <row r="954" spans="2:51" s="16" customFormat="1" ht="11.25">
      <c r="B954" s="260"/>
      <c r="C954" s="261"/>
      <c r="D954" s="208" t="s">
        <v>180</v>
      </c>
      <c r="E954" s="262" t="s">
        <v>21</v>
      </c>
      <c r="F954" s="263" t="s">
        <v>1356</v>
      </c>
      <c r="G954" s="261"/>
      <c r="H954" s="264">
        <v>31.91</v>
      </c>
      <c r="I954" s="265"/>
      <c r="J954" s="261"/>
      <c r="K954" s="261"/>
      <c r="L954" s="266"/>
      <c r="M954" s="267"/>
      <c r="N954" s="268"/>
      <c r="O954" s="268"/>
      <c r="P954" s="268"/>
      <c r="Q954" s="268"/>
      <c r="R954" s="268"/>
      <c r="S954" s="268"/>
      <c r="T954" s="269"/>
      <c r="AT954" s="270" t="s">
        <v>180</v>
      </c>
      <c r="AU954" s="270" t="s">
        <v>82</v>
      </c>
      <c r="AV954" s="16" t="s">
        <v>92</v>
      </c>
      <c r="AW954" s="16" t="s">
        <v>34</v>
      </c>
      <c r="AX954" s="16" t="s">
        <v>73</v>
      </c>
      <c r="AY954" s="270" t="s">
        <v>171</v>
      </c>
    </row>
    <row r="955" spans="2:51" s="13" customFormat="1" ht="11.25">
      <c r="B955" s="206"/>
      <c r="C955" s="207"/>
      <c r="D955" s="208" t="s">
        <v>180</v>
      </c>
      <c r="E955" s="209" t="s">
        <v>21</v>
      </c>
      <c r="F955" s="210" t="s">
        <v>1301</v>
      </c>
      <c r="G955" s="207"/>
      <c r="H955" s="209" t="s">
        <v>21</v>
      </c>
      <c r="I955" s="211"/>
      <c r="J955" s="207"/>
      <c r="K955" s="207"/>
      <c r="L955" s="212"/>
      <c r="M955" s="213"/>
      <c r="N955" s="214"/>
      <c r="O955" s="214"/>
      <c r="P955" s="214"/>
      <c r="Q955" s="214"/>
      <c r="R955" s="214"/>
      <c r="S955" s="214"/>
      <c r="T955" s="215"/>
      <c r="AT955" s="216" t="s">
        <v>180</v>
      </c>
      <c r="AU955" s="216" t="s">
        <v>82</v>
      </c>
      <c r="AV955" s="13" t="s">
        <v>80</v>
      </c>
      <c r="AW955" s="13" t="s">
        <v>34</v>
      </c>
      <c r="AX955" s="13" t="s">
        <v>73</v>
      </c>
      <c r="AY955" s="216" t="s">
        <v>171</v>
      </c>
    </row>
    <row r="956" spans="2:51" s="14" customFormat="1" ht="11.25">
      <c r="B956" s="217"/>
      <c r="C956" s="218"/>
      <c r="D956" s="208" t="s">
        <v>180</v>
      </c>
      <c r="E956" s="219" t="s">
        <v>21</v>
      </c>
      <c r="F956" s="220" t="s">
        <v>2072</v>
      </c>
      <c r="G956" s="218"/>
      <c r="H956" s="221">
        <v>-3.85</v>
      </c>
      <c r="I956" s="222"/>
      <c r="J956" s="218"/>
      <c r="K956" s="218"/>
      <c r="L956" s="223"/>
      <c r="M956" s="224"/>
      <c r="N956" s="225"/>
      <c r="O956" s="225"/>
      <c r="P956" s="225"/>
      <c r="Q956" s="225"/>
      <c r="R956" s="225"/>
      <c r="S956" s="225"/>
      <c r="T956" s="226"/>
      <c r="AT956" s="227" t="s">
        <v>180</v>
      </c>
      <c r="AU956" s="227" t="s">
        <v>82</v>
      </c>
      <c r="AV956" s="14" t="s">
        <v>82</v>
      </c>
      <c r="AW956" s="14" t="s">
        <v>34</v>
      </c>
      <c r="AX956" s="14" t="s">
        <v>73</v>
      </c>
      <c r="AY956" s="227" t="s">
        <v>171</v>
      </c>
    </row>
    <row r="957" spans="2:51" s="15" customFormat="1" ht="11.25">
      <c r="B957" s="228"/>
      <c r="C957" s="229"/>
      <c r="D957" s="208" t="s">
        <v>180</v>
      </c>
      <c r="E957" s="230" t="s">
        <v>21</v>
      </c>
      <c r="F957" s="231" t="s">
        <v>182</v>
      </c>
      <c r="G957" s="229"/>
      <c r="H957" s="232">
        <v>28.06</v>
      </c>
      <c r="I957" s="233"/>
      <c r="J957" s="229"/>
      <c r="K957" s="229"/>
      <c r="L957" s="234"/>
      <c r="M957" s="235"/>
      <c r="N957" s="236"/>
      <c r="O957" s="236"/>
      <c r="P957" s="236"/>
      <c r="Q957" s="236"/>
      <c r="R957" s="236"/>
      <c r="S957" s="236"/>
      <c r="T957" s="237"/>
      <c r="AT957" s="238" t="s">
        <v>180</v>
      </c>
      <c r="AU957" s="238" t="s">
        <v>82</v>
      </c>
      <c r="AV957" s="15" t="s">
        <v>178</v>
      </c>
      <c r="AW957" s="15" t="s">
        <v>34</v>
      </c>
      <c r="AX957" s="15" t="s">
        <v>80</v>
      </c>
      <c r="AY957" s="238" t="s">
        <v>171</v>
      </c>
    </row>
    <row r="958" spans="1:65" s="2" customFormat="1" ht="21.75" customHeight="1">
      <c r="A958" s="35"/>
      <c r="B958" s="36"/>
      <c r="C958" s="193" t="s">
        <v>2073</v>
      </c>
      <c r="D958" s="193" t="s">
        <v>173</v>
      </c>
      <c r="E958" s="194" t="s">
        <v>2074</v>
      </c>
      <c r="F958" s="195" t="s">
        <v>2075</v>
      </c>
      <c r="G958" s="196" t="s">
        <v>235</v>
      </c>
      <c r="H958" s="197">
        <v>0.913</v>
      </c>
      <c r="I958" s="198"/>
      <c r="J958" s="199">
        <f>ROUND(I958*H958,2)</f>
        <v>0</v>
      </c>
      <c r="K958" s="195" t="s">
        <v>177</v>
      </c>
      <c r="L958" s="40"/>
      <c r="M958" s="200" t="s">
        <v>21</v>
      </c>
      <c r="N958" s="201" t="s">
        <v>44</v>
      </c>
      <c r="O958" s="65"/>
      <c r="P958" s="202">
        <f>O958*H958</f>
        <v>0</v>
      </c>
      <c r="Q958" s="202">
        <v>0</v>
      </c>
      <c r="R958" s="202">
        <f>Q958*H958</f>
        <v>0</v>
      </c>
      <c r="S958" s="202">
        <v>0</v>
      </c>
      <c r="T958" s="203">
        <f>S958*H958</f>
        <v>0</v>
      </c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R958" s="204" t="s">
        <v>263</v>
      </c>
      <c r="AT958" s="204" t="s">
        <v>173</v>
      </c>
      <c r="AU958" s="204" t="s">
        <v>82</v>
      </c>
      <c r="AY958" s="18" t="s">
        <v>171</v>
      </c>
      <c r="BE958" s="205">
        <f>IF(N958="základní",J958,0)</f>
        <v>0</v>
      </c>
      <c r="BF958" s="205">
        <f>IF(N958="snížená",J958,0)</f>
        <v>0</v>
      </c>
      <c r="BG958" s="205">
        <f>IF(N958="zákl. přenesená",J958,0)</f>
        <v>0</v>
      </c>
      <c r="BH958" s="205">
        <f>IF(N958="sníž. přenesená",J958,0)</f>
        <v>0</v>
      </c>
      <c r="BI958" s="205">
        <f>IF(N958="nulová",J958,0)</f>
        <v>0</v>
      </c>
      <c r="BJ958" s="18" t="s">
        <v>80</v>
      </c>
      <c r="BK958" s="205">
        <f>ROUND(I958*H958,2)</f>
        <v>0</v>
      </c>
      <c r="BL958" s="18" t="s">
        <v>263</v>
      </c>
      <c r="BM958" s="204" t="s">
        <v>2076</v>
      </c>
    </row>
    <row r="959" spans="2:63" s="12" customFormat="1" ht="22.9" customHeight="1">
      <c r="B959" s="177"/>
      <c r="C959" s="178"/>
      <c r="D959" s="179" t="s">
        <v>72</v>
      </c>
      <c r="E959" s="191" t="s">
        <v>290</v>
      </c>
      <c r="F959" s="191" t="s">
        <v>291</v>
      </c>
      <c r="G959" s="178"/>
      <c r="H959" s="178"/>
      <c r="I959" s="181"/>
      <c r="J959" s="192">
        <f>BK959</f>
        <v>0</v>
      </c>
      <c r="K959" s="178"/>
      <c r="L959" s="183"/>
      <c r="M959" s="184"/>
      <c r="N959" s="185"/>
      <c r="O959" s="185"/>
      <c r="P959" s="186">
        <f>SUM(P960:P1017)</f>
        <v>0</v>
      </c>
      <c r="Q959" s="185"/>
      <c r="R959" s="186">
        <f>SUM(R960:R1017)</f>
        <v>0.24407997000000003</v>
      </c>
      <c r="S959" s="185"/>
      <c r="T959" s="187">
        <f>SUM(T960:T1017)</f>
        <v>0</v>
      </c>
      <c r="AR959" s="188" t="s">
        <v>82</v>
      </c>
      <c r="AT959" s="189" t="s">
        <v>72</v>
      </c>
      <c r="AU959" s="189" t="s">
        <v>80</v>
      </c>
      <c r="AY959" s="188" t="s">
        <v>171</v>
      </c>
      <c r="BK959" s="190">
        <f>SUM(BK960:BK1017)</f>
        <v>0</v>
      </c>
    </row>
    <row r="960" spans="1:65" s="2" customFormat="1" ht="21.75" customHeight="1">
      <c r="A960" s="35"/>
      <c r="B960" s="36"/>
      <c r="C960" s="193" t="s">
        <v>2077</v>
      </c>
      <c r="D960" s="193" t="s">
        <v>173</v>
      </c>
      <c r="E960" s="194" t="s">
        <v>2078</v>
      </c>
      <c r="F960" s="195" t="s">
        <v>2079</v>
      </c>
      <c r="G960" s="196" t="s">
        <v>187</v>
      </c>
      <c r="H960" s="197">
        <v>2.37</v>
      </c>
      <c r="I960" s="198"/>
      <c r="J960" s="199">
        <f>ROUND(I960*H960,2)</f>
        <v>0</v>
      </c>
      <c r="K960" s="195" t="s">
        <v>177</v>
      </c>
      <c r="L960" s="40"/>
      <c r="M960" s="200" t="s">
        <v>21</v>
      </c>
      <c r="N960" s="201" t="s">
        <v>44</v>
      </c>
      <c r="O960" s="65"/>
      <c r="P960" s="202">
        <f>O960*H960</f>
        <v>0</v>
      </c>
      <c r="Q960" s="202">
        <v>8E-05</v>
      </c>
      <c r="R960" s="202">
        <f>Q960*H960</f>
        <v>0.00018960000000000003</v>
      </c>
      <c r="S960" s="202">
        <v>0</v>
      </c>
      <c r="T960" s="203">
        <f>S960*H960</f>
        <v>0</v>
      </c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R960" s="204" t="s">
        <v>263</v>
      </c>
      <c r="AT960" s="204" t="s">
        <v>173</v>
      </c>
      <c r="AU960" s="204" t="s">
        <v>82</v>
      </c>
      <c r="AY960" s="18" t="s">
        <v>171</v>
      </c>
      <c r="BE960" s="205">
        <f>IF(N960="základní",J960,0)</f>
        <v>0</v>
      </c>
      <c r="BF960" s="205">
        <f>IF(N960="snížená",J960,0)</f>
        <v>0</v>
      </c>
      <c r="BG960" s="205">
        <f>IF(N960="zákl. přenesená",J960,0)</f>
        <v>0</v>
      </c>
      <c r="BH960" s="205">
        <f>IF(N960="sníž. přenesená",J960,0)</f>
        <v>0</v>
      </c>
      <c r="BI960" s="205">
        <f>IF(N960="nulová",J960,0)</f>
        <v>0</v>
      </c>
      <c r="BJ960" s="18" t="s">
        <v>80</v>
      </c>
      <c r="BK960" s="205">
        <f>ROUND(I960*H960,2)</f>
        <v>0</v>
      </c>
      <c r="BL960" s="18" t="s">
        <v>263</v>
      </c>
      <c r="BM960" s="204" t="s">
        <v>2080</v>
      </c>
    </row>
    <row r="961" spans="2:51" s="13" customFormat="1" ht="11.25">
      <c r="B961" s="206"/>
      <c r="C961" s="207"/>
      <c r="D961" s="208" t="s">
        <v>180</v>
      </c>
      <c r="E961" s="209" t="s">
        <v>21</v>
      </c>
      <c r="F961" s="210" t="s">
        <v>2081</v>
      </c>
      <c r="G961" s="207"/>
      <c r="H961" s="209" t="s">
        <v>21</v>
      </c>
      <c r="I961" s="211"/>
      <c r="J961" s="207"/>
      <c r="K961" s="207"/>
      <c r="L961" s="212"/>
      <c r="M961" s="213"/>
      <c r="N961" s="214"/>
      <c r="O961" s="214"/>
      <c r="P961" s="214"/>
      <c r="Q961" s="214"/>
      <c r="R961" s="214"/>
      <c r="S961" s="214"/>
      <c r="T961" s="215"/>
      <c r="AT961" s="216" t="s">
        <v>180</v>
      </c>
      <c r="AU961" s="216" t="s">
        <v>82</v>
      </c>
      <c r="AV961" s="13" t="s">
        <v>80</v>
      </c>
      <c r="AW961" s="13" t="s">
        <v>34</v>
      </c>
      <c r="AX961" s="13" t="s">
        <v>73</v>
      </c>
      <c r="AY961" s="216" t="s">
        <v>171</v>
      </c>
    </row>
    <row r="962" spans="2:51" s="14" customFormat="1" ht="11.25">
      <c r="B962" s="217"/>
      <c r="C962" s="218"/>
      <c r="D962" s="208" t="s">
        <v>180</v>
      </c>
      <c r="E962" s="219" t="s">
        <v>21</v>
      </c>
      <c r="F962" s="220" t="s">
        <v>2082</v>
      </c>
      <c r="G962" s="218"/>
      <c r="H962" s="221">
        <v>2.37</v>
      </c>
      <c r="I962" s="222"/>
      <c r="J962" s="218"/>
      <c r="K962" s="218"/>
      <c r="L962" s="223"/>
      <c r="M962" s="224"/>
      <c r="N962" s="225"/>
      <c r="O962" s="225"/>
      <c r="P962" s="225"/>
      <c r="Q962" s="225"/>
      <c r="R962" s="225"/>
      <c r="S962" s="225"/>
      <c r="T962" s="226"/>
      <c r="AT962" s="227" t="s">
        <v>180</v>
      </c>
      <c r="AU962" s="227" t="s">
        <v>82</v>
      </c>
      <c r="AV962" s="14" t="s">
        <v>82</v>
      </c>
      <c r="AW962" s="14" t="s">
        <v>34</v>
      </c>
      <c r="AX962" s="14" t="s">
        <v>73</v>
      </c>
      <c r="AY962" s="227" t="s">
        <v>171</v>
      </c>
    </row>
    <row r="963" spans="2:51" s="15" customFormat="1" ht="11.25">
      <c r="B963" s="228"/>
      <c r="C963" s="229"/>
      <c r="D963" s="208" t="s">
        <v>180</v>
      </c>
      <c r="E963" s="230" t="s">
        <v>1175</v>
      </c>
      <c r="F963" s="231" t="s">
        <v>182</v>
      </c>
      <c r="G963" s="229"/>
      <c r="H963" s="232">
        <v>2.37</v>
      </c>
      <c r="I963" s="233"/>
      <c r="J963" s="229"/>
      <c r="K963" s="229"/>
      <c r="L963" s="234"/>
      <c r="M963" s="235"/>
      <c r="N963" s="236"/>
      <c r="O963" s="236"/>
      <c r="P963" s="236"/>
      <c r="Q963" s="236"/>
      <c r="R963" s="236"/>
      <c r="S963" s="236"/>
      <c r="T963" s="237"/>
      <c r="AT963" s="238" t="s">
        <v>180</v>
      </c>
      <c r="AU963" s="238" t="s">
        <v>82</v>
      </c>
      <c r="AV963" s="15" t="s">
        <v>178</v>
      </c>
      <c r="AW963" s="15" t="s">
        <v>34</v>
      </c>
      <c r="AX963" s="15" t="s">
        <v>80</v>
      </c>
      <c r="AY963" s="238" t="s">
        <v>171</v>
      </c>
    </row>
    <row r="964" spans="1:65" s="2" customFormat="1" ht="16.5" customHeight="1">
      <c r="A964" s="35"/>
      <c r="B964" s="36"/>
      <c r="C964" s="193" t="s">
        <v>2083</v>
      </c>
      <c r="D964" s="193" t="s">
        <v>173</v>
      </c>
      <c r="E964" s="194" t="s">
        <v>2084</v>
      </c>
      <c r="F964" s="195" t="s">
        <v>2085</v>
      </c>
      <c r="G964" s="196" t="s">
        <v>187</v>
      </c>
      <c r="H964" s="197">
        <v>2.37</v>
      </c>
      <c r="I964" s="198"/>
      <c r="J964" s="199">
        <f>ROUND(I964*H964,2)</f>
        <v>0</v>
      </c>
      <c r="K964" s="195" t="s">
        <v>177</v>
      </c>
      <c r="L964" s="40"/>
      <c r="M964" s="200" t="s">
        <v>21</v>
      </c>
      <c r="N964" s="201" t="s">
        <v>44</v>
      </c>
      <c r="O964" s="65"/>
      <c r="P964" s="202">
        <f>O964*H964</f>
        <v>0</v>
      </c>
      <c r="Q964" s="202">
        <v>0.00011</v>
      </c>
      <c r="R964" s="202">
        <f>Q964*H964</f>
        <v>0.0002607</v>
      </c>
      <c r="S964" s="202">
        <v>0</v>
      </c>
      <c r="T964" s="203">
        <f>S964*H964</f>
        <v>0</v>
      </c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R964" s="204" t="s">
        <v>263</v>
      </c>
      <c r="AT964" s="204" t="s">
        <v>173</v>
      </c>
      <c r="AU964" s="204" t="s">
        <v>82</v>
      </c>
      <c r="AY964" s="18" t="s">
        <v>171</v>
      </c>
      <c r="BE964" s="205">
        <f>IF(N964="základní",J964,0)</f>
        <v>0</v>
      </c>
      <c r="BF964" s="205">
        <f>IF(N964="snížená",J964,0)</f>
        <v>0</v>
      </c>
      <c r="BG964" s="205">
        <f>IF(N964="zákl. přenesená",J964,0)</f>
        <v>0</v>
      </c>
      <c r="BH964" s="205">
        <f>IF(N964="sníž. přenesená",J964,0)</f>
        <v>0</v>
      </c>
      <c r="BI964" s="205">
        <f>IF(N964="nulová",J964,0)</f>
        <v>0</v>
      </c>
      <c r="BJ964" s="18" t="s">
        <v>80</v>
      </c>
      <c r="BK964" s="205">
        <f>ROUND(I964*H964,2)</f>
        <v>0</v>
      </c>
      <c r="BL964" s="18" t="s">
        <v>263</v>
      </c>
      <c r="BM964" s="204" t="s">
        <v>2086</v>
      </c>
    </row>
    <row r="965" spans="2:51" s="14" customFormat="1" ht="11.25">
      <c r="B965" s="217"/>
      <c r="C965" s="218"/>
      <c r="D965" s="208" t="s">
        <v>180</v>
      </c>
      <c r="E965" s="219" t="s">
        <v>21</v>
      </c>
      <c r="F965" s="220" t="s">
        <v>1175</v>
      </c>
      <c r="G965" s="218"/>
      <c r="H965" s="221">
        <v>2.37</v>
      </c>
      <c r="I965" s="222"/>
      <c r="J965" s="218"/>
      <c r="K965" s="218"/>
      <c r="L965" s="223"/>
      <c r="M965" s="224"/>
      <c r="N965" s="225"/>
      <c r="O965" s="225"/>
      <c r="P965" s="225"/>
      <c r="Q965" s="225"/>
      <c r="R965" s="225"/>
      <c r="S965" s="225"/>
      <c r="T965" s="226"/>
      <c r="AT965" s="227" t="s">
        <v>180</v>
      </c>
      <c r="AU965" s="227" t="s">
        <v>82</v>
      </c>
      <c r="AV965" s="14" t="s">
        <v>82</v>
      </c>
      <c r="AW965" s="14" t="s">
        <v>34</v>
      </c>
      <c r="AX965" s="14" t="s">
        <v>73</v>
      </c>
      <c r="AY965" s="227" t="s">
        <v>171</v>
      </c>
    </row>
    <row r="966" spans="2:51" s="15" customFormat="1" ht="11.25">
      <c r="B966" s="228"/>
      <c r="C966" s="229"/>
      <c r="D966" s="208" t="s">
        <v>180</v>
      </c>
      <c r="E966" s="230" t="s">
        <v>21</v>
      </c>
      <c r="F966" s="231" t="s">
        <v>182</v>
      </c>
      <c r="G966" s="229"/>
      <c r="H966" s="232">
        <v>2.37</v>
      </c>
      <c r="I966" s="233"/>
      <c r="J966" s="229"/>
      <c r="K966" s="229"/>
      <c r="L966" s="234"/>
      <c r="M966" s="235"/>
      <c r="N966" s="236"/>
      <c r="O966" s="236"/>
      <c r="P966" s="236"/>
      <c r="Q966" s="236"/>
      <c r="R966" s="236"/>
      <c r="S966" s="236"/>
      <c r="T966" s="237"/>
      <c r="AT966" s="238" t="s">
        <v>180</v>
      </c>
      <c r="AU966" s="238" t="s">
        <v>82</v>
      </c>
      <c r="AV966" s="15" t="s">
        <v>178</v>
      </c>
      <c r="AW966" s="15" t="s">
        <v>34</v>
      </c>
      <c r="AX966" s="15" t="s">
        <v>80</v>
      </c>
      <c r="AY966" s="238" t="s">
        <v>171</v>
      </c>
    </row>
    <row r="967" spans="1:65" s="2" customFormat="1" ht="16.5" customHeight="1">
      <c r="A967" s="35"/>
      <c r="B967" s="36"/>
      <c r="C967" s="193" t="s">
        <v>2087</v>
      </c>
      <c r="D967" s="193" t="s">
        <v>173</v>
      </c>
      <c r="E967" s="194" t="s">
        <v>2088</v>
      </c>
      <c r="F967" s="195" t="s">
        <v>2089</v>
      </c>
      <c r="G967" s="196" t="s">
        <v>187</v>
      </c>
      <c r="H967" s="197">
        <v>2.37</v>
      </c>
      <c r="I967" s="198"/>
      <c r="J967" s="199">
        <f>ROUND(I967*H967,2)</f>
        <v>0</v>
      </c>
      <c r="K967" s="195" t="s">
        <v>177</v>
      </c>
      <c r="L967" s="40"/>
      <c r="M967" s="200" t="s">
        <v>21</v>
      </c>
      <c r="N967" s="201" t="s">
        <v>44</v>
      </c>
      <c r="O967" s="65"/>
      <c r="P967" s="202">
        <f>O967*H967</f>
        <v>0</v>
      </c>
      <c r="Q967" s="202">
        <v>0.00012</v>
      </c>
      <c r="R967" s="202">
        <f>Q967*H967</f>
        <v>0.00028440000000000003</v>
      </c>
      <c r="S967" s="202">
        <v>0</v>
      </c>
      <c r="T967" s="203">
        <f>S967*H967</f>
        <v>0</v>
      </c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R967" s="204" t="s">
        <v>263</v>
      </c>
      <c r="AT967" s="204" t="s">
        <v>173</v>
      </c>
      <c r="AU967" s="204" t="s">
        <v>82</v>
      </c>
      <c r="AY967" s="18" t="s">
        <v>171</v>
      </c>
      <c r="BE967" s="205">
        <f>IF(N967="základní",J967,0)</f>
        <v>0</v>
      </c>
      <c r="BF967" s="205">
        <f>IF(N967="snížená",J967,0)</f>
        <v>0</v>
      </c>
      <c r="BG967" s="205">
        <f>IF(N967="zákl. přenesená",J967,0)</f>
        <v>0</v>
      </c>
      <c r="BH967" s="205">
        <f>IF(N967="sníž. přenesená",J967,0)</f>
        <v>0</v>
      </c>
      <c r="BI967" s="205">
        <f>IF(N967="nulová",J967,0)</f>
        <v>0</v>
      </c>
      <c r="BJ967" s="18" t="s">
        <v>80</v>
      </c>
      <c r="BK967" s="205">
        <f>ROUND(I967*H967,2)</f>
        <v>0</v>
      </c>
      <c r="BL967" s="18" t="s">
        <v>263</v>
      </c>
      <c r="BM967" s="204" t="s">
        <v>2090</v>
      </c>
    </row>
    <row r="968" spans="2:51" s="14" customFormat="1" ht="11.25">
      <c r="B968" s="217"/>
      <c r="C968" s="218"/>
      <c r="D968" s="208" t="s">
        <v>180</v>
      </c>
      <c r="E968" s="219" t="s">
        <v>21</v>
      </c>
      <c r="F968" s="220" t="s">
        <v>1175</v>
      </c>
      <c r="G968" s="218"/>
      <c r="H968" s="221">
        <v>2.37</v>
      </c>
      <c r="I968" s="222"/>
      <c r="J968" s="218"/>
      <c r="K968" s="218"/>
      <c r="L968" s="223"/>
      <c r="M968" s="224"/>
      <c r="N968" s="225"/>
      <c r="O968" s="225"/>
      <c r="P968" s="225"/>
      <c r="Q968" s="225"/>
      <c r="R968" s="225"/>
      <c r="S968" s="225"/>
      <c r="T968" s="226"/>
      <c r="AT968" s="227" t="s">
        <v>180</v>
      </c>
      <c r="AU968" s="227" t="s">
        <v>82</v>
      </c>
      <c r="AV968" s="14" t="s">
        <v>82</v>
      </c>
      <c r="AW968" s="14" t="s">
        <v>34</v>
      </c>
      <c r="AX968" s="14" t="s">
        <v>73</v>
      </c>
      <c r="AY968" s="227" t="s">
        <v>171</v>
      </c>
    </row>
    <row r="969" spans="2:51" s="15" customFormat="1" ht="11.25">
      <c r="B969" s="228"/>
      <c r="C969" s="229"/>
      <c r="D969" s="208" t="s">
        <v>180</v>
      </c>
      <c r="E969" s="230" t="s">
        <v>21</v>
      </c>
      <c r="F969" s="231" t="s">
        <v>182</v>
      </c>
      <c r="G969" s="229"/>
      <c r="H969" s="232">
        <v>2.37</v>
      </c>
      <c r="I969" s="233"/>
      <c r="J969" s="229"/>
      <c r="K969" s="229"/>
      <c r="L969" s="234"/>
      <c r="M969" s="235"/>
      <c r="N969" s="236"/>
      <c r="O969" s="236"/>
      <c r="P969" s="236"/>
      <c r="Q969" s="236"/>
      <c r="R969" s="236"/>
      <c r="S969" s="236"/>
      <c r="T969" s="237"/>
      <c r="AT969" s="238" t="s">
        <v>180</v>
      </c>
      <c r="AU969" s="238" t="s">
        <v>82</v>
      </c>
      <c r="AV969" s="15" t="s">
        <v>178</v>
      </c>
      <c r="AW969" s="15" t="s">
        <v>34</v>
      </c>
      <c r="AX969" s="15" t="s">
        <v>80</v>
      </c>
      <c r="AY969" s="238" t="s">
        <v>171</v>
      </c>
    </row>
    <row r="970" spans="1:65" s="2" customFormat="1" ht="16.5" customHeight="1">
      <c r="A970" s="35"/>
      <c r="B970" s="36"/>
      <c r="C970" s="193" t="s">
        <v>2091</v>
      </c>
      <c r="D970" s="193" t="s">
        <v>173</v>
      </c>
      <c r="E970" s="194" t="s">
        <v>2092</v>
      </c>
      <c r="F970" s="195" t="s">
        <v>2093</v>
      </c>
      <c r="G970" s="196" t="s">
        <v>187</v>
      </c>
      <c r="H970" s="197">
        <v>2.37</v>
      </c>
      <c r="I970" s="198"/>
      <c r="J970" s="199">
        <f>ROUND(I970*H970,2)</f>
        <v>0</v>
      </c>
      <c r="K970" s="195" t="s">
        <v>177</v>
      </c>
      <c r="L970" s="40"/>
      <c r="M970" s="200" t="s">
        <v>21</v>
      </c>
      <c r="N970" s="201" t="s">
        <v>44</v>
      </c>
      <c r="O970" s="65"/>
      <c r="P970" s="202">
        <f>O970*H970</f>
        <v>0</v>
      </c>
      <c r="Q970" s="202">
        <v>0.00012</v>
      </c>
      <c r="R970" s="202">
        <f>Q970*H970</f>
        <v>0.00028440000000000003</v>
      </c>
      <c r="S970" s="202">
        <v>0</v>
      </c>
      <c r="T970" s="203">
        <f>S970*H970</f>
        <v>0</v>
      </c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R970" s="204" t="s">
        <v>263</v>
      </c>
      <c r="AT970" s="204" t="s">
        <v>173</v>
      </c>
      <c r="AU970" s="204" t="s">
        <v>82</v>
      </c>
      <c r="AY970" s="18" t="s">
        <v>171</v>
      </c>
      <c r="BE970" s="205">
        <f>IF(N970="základní",J970,0)</f>
        <v>0</v>
      </c>
      <c r="BF970" s="205">
        <f>IF(N970="snížená",J970,0)</f>
        <v>0</v>
      </c>
      <c r="BG970" s="205">
        <f>IF(N970="zákl. přenesená",J970,0)</f>
        <v>0</v>
      </c>
      <c r="BH970" s="205">
        <f>IF(N970="sníž. přenesená",J970,0)</f>
        <v>0</v>
      </c>
      <c r="BI970" s="205">
        <f>IF(N970="nulová",J970,0)</f>
        <v>0</v>
      </c>
      <c r="BJ970" s="18" t="s">
        <v>80</v>
      </c>
      <c r="BK970" s="205">
        <f>ROUND(I970*H970,2)</f>
        <v>0</v>
      </c>
      <c r="BL970" s="18" t="s">
        <v>263</v>
      </c>
      <c r="BM970" s="204" t="s">
        <v>2094</v>
      </c>
    </row>
    <row r="971" spans="2:51" s="14" customFormat="1" ht="11.25">
      <c r="B971" s="217"/>
      <c r="C971" s="218"/>
      <c r="D971" s="208" t="s">
        <v>180</v>
      </c>
      <c r="E971" s="219" t="s">
        <v>21</v>
      </c>
      <c r="F971" s="220" t="s">
        <v>1175</v>
      </c>
      <c r="G971" s="218"/>
      <c r="H971" s="221">
        <v>2.37</v>
      </c>
      <c r="I971" s="222"/>
      <c r="J971" s="218"/>
      <c r="K971" s="218"/>
      <c r="L971" s="223"/>
      <c r="M971" s="224"/>
      <c r="N971" s="225"/>
      <c r="O971" s="225"/>
      <c r="P971" s="225"/>
      <c r="Q971" s="225"/>
      <c r="R971" s="225"/>
      <c r="S971" s="225"/>
      <c r="T971" s="226"/>
      <c r="AT971" s="227" t="s">
        <v>180</v>
      </c>
      <c r="AU971" s="227" t="s">
        <v>82</v>
      </c>
      <c r="AV971" s="14" t="s">
        <v>82</v>
      </c>
      <c r="AW971" s="14" t="s">
        <v>34</v>
      </c>
      <c r="AX971" s="14" t="s">
        <v>73</v>
      </c>
      <c r="AY971" s="227" t="s">
        <v>171</v>
      </c>
    </row>
    <row r="972" spans="2:51" s="15" customFormat="1" ht="11.25">
      <c r="B972" s="228"/>
      <c r="C972" s="229"/>
      <c r="D972" s="208" t="s">
        <v>180</v>
      </c>
      <c r="E972" s="230" t="s">
        <v>21</v>
      </c>
      <c r="F972" s="231" t="s">
        <v>182</v>
      </c>
      <c r="G972" s="229"/>
      <c r="H972" s="232">
        <v>2.37</v>
      </c>
      <c r="I972" s="233"/>
      <c r="J972" s="229"/>
      <c r="K972" s="229"/>
      <c r="L972" s="234"/>
      <c r="M972" s="235"/>
      <c r="N972" s="236"/>
      <c r="O972" s="236"/>
      <c r="P972" s="236"/>
      <c r="Q972" s="236"/>
      <c r="R972" s="236"/>
      <c r="S972" s="236"/>
      <c r="T972" s="237"/>
      <c r="AT972" s="238" t="s">
        <v>180</v>
      </c>
      <c r="AU972" s="238" t="s">
        <v>82</v>
      </c>
      <c r="AV972" s="15" t="s">
        <v>178</v>
      </c>
      <c r="AW972" s="15" t="s">
        <v>34</v>
      </c>
      <c r="AX972" s="15" t="s">
        <v>80</v>
      </c>
      <c r="AY972" s="238" t="s">
        <v>171</v>
      </c>
    </row>
    <row r="973" spans="1:65" s="2" customFormat="1" ht="16.5" customHeight="1">
      <c r="A973" s="35"/>
      <c r="B973" s="36"/>
      <c r="C973" s="193" t="s">
        <v>2095</v>
      </c>
      <c r="D973" s="193" t="s">
        <v>173</v>
      </c>
      <c r="E973" s="194" t="s">
        <v>2096</v>
      </c>
      <c r="F973" s="195" t="s">
        <v>2097</v>
      </c>
      <c r="G973" s="196" t="s">
        <v>187</v>
      </c>
      <c r="H973" s="197">
        <v>115.997</v>
      </c>
      <c r="I973" s="198"/>
      <c r="J973" s="199">
        <f>ROUND(I973*H973,2)</f>
        <v>0</v>
      </c>
      <c r="K973" s="195" t="s">
        <v>177</v>
      </c>
      <c r="L973" s="40"/>
      <c r="M973" s="200" t="s">
        <v>21</v>
      </c>
      <c r="N973" s="201" t="s">
        <v>44</v>
      </c>
      <c r="O973" s="65"/>
      <c r="P973" s="202">
        <f>O973*H973</f>
        <v>0</v>
      </c>
      <c r="Q973" s="202">
        <v>0.00015</v>
      </c>
      <c r="R973" s="202">
        <f>Q973*H973</f>
        <v>0.01739955</v>
      </c>
      <c r="S973" s="202">
        <v>0</v>
      </c>
      <c r="T973" s="203">
        <f>S973*H973</f>
        <v>0</v>
      </c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R973" s="204" t="s">
        <v>263</v>
      </c>
      <c r="AT973" s="204" t="s">
        <v>173</v>
      </c>
      <c r="AU973" s="204" t="s">
        <v>82</v>
      </c>
      <c r="AY973" s="18" t="s">
        <v>171</v>
      </c>
      <c r="BE973" s="205">
        <f>IF(N973="základní",J973,0)</f>
        <v>0</v>
      </c>
      <c r="BF973" s="205">
        <f>IF(N973="snížená",J973,0)</f>
        <v>0</v>
      </c>
      <c r="BG973" s="205">
        <f>IF(N973="zákl. přenesená",J973,0)</f>
        <v>0</v>
      </c>
      <c r="BH973" s="205">
        <f>IF(N973="sníž. přenesená",J973,0)</f>
        <v>0</v>
      </c>
      <c r="BI973" s="205">
        <f>IF(N973="nulová",J973,0)</f>
        <v>0</v>
      </c>
      <c r="BJ973" s="18" t="s">
        <v>80</v>
      </c>
      <c r="BK973" s="205">
        <f>ROUND(I973*H973,2)</f>
        <v>0</v>
      </c>
      <c r="BL973" s="18" t="s">
        <v>263</v>
      </c>
      <c r="BM973" s="204" t="s">
        <v>2098</v>
      </c>
    </row>
    <row r="974" spans="2:51" s="13" customFormat="1" ht="11.25">
      <c r="B974" s="206"/>
      <c r="C974" s="207"/>
      <c r="D974" s="208" t="s">
        <v>180</v>
      </c>
      <c r="E974" s="209" t="s">
        <v>21</v>
      </c>
      <c r="F974" s="210" t="s">
        <v>1311</v>
      </c>
      <c r="G974" s="207"/>
      <c r="H974" s="209" t="s">
        <v>21</v>
      </c>
      <c r="I974" s="211"/>
      <c r="J974" s="207"/>
      <c r="K974" s="207"/>
      <c r="L974" s="212"/>
      <c r="M974" s="213"/>
      <c r="N974" s="214"/>
      <c r="O974" s="214"/>
      <c r="P974" s="214"/>
      <c r="Q974" s="214"/>
      <c r="R974" s="214"/>
      <c r="S974" s="214"/>
      <c r="T974" s="215"/>
      <c r="AT974" s="216" t="s">
        <v>180</v>
      </c>
      <c r="AU974" s="216" t="s">
        <v>82</v>
      </c>
      <c r="AV974" s="13" t="s">
        <v>80</v>
      </c>
      <c r="AW974" s="13" t="s">
        <v>34</v>
      </c>
      <c r="AX974" s="13" t="s">
        <v>73</v>
      </c>
      <c r="AY974" s="216" t="s">
        <v>171</v>
      </c>
    </row>
    <row r="975" spans="2:51" s="14" customFormat="1" ht="11.25">
      <c r="B975" s="217"/>
      <c r="C975" s="218"/>
      <c r="D975" s="208" t="s">
        <v>180</v>
      </c>
      <c r="E975" s="219" t="s">
        <v>21</v>
      </c>
      <c r="F975" s="220" t="s">
        <v>1626</v>
      </c>
      <c r="G975" s="218"/>
      <c r="H975" s="221">
        <v>68.797</v>
      </c>
      <c r="I975" s="222"/>
      <c r="J975" s="218"/>
      <c r="K975" s="218"/>
      <c r="L975" s="223"/>
      <c r="M975" s="224"/>
      <c r="N975" s="225"/>
      <c r="O975" s="225"/>
      <c r="P975" s="225"/>
      <c r="Q975" s="225"/>
      <c r="R975" s="225"/>
      <c r="S975" s="225"/>
      <c r="T975" s="226"/>
      <c r="AT975" s="227" t="s">
        <v>180</v>
      </c>
      <c r="AU975" s="227" t="s">
        <v>82</v>
      </c>
      <c r="AV975" s="14" t="s">
        <v>82</v>
      </c>
      <c r="AW975" s="14" t="s">
        <v>34</v>
      </c>
      <c r="AX975" s="14" t="s">
        <v>73</v>
      </c>
      <c r="AY975" s="227" t="s">
        <v>171</v>
      </c>
    </row>
    <row r="976" spans="2:51" s="13" customFormat="1" ht="11.25">
      <c r="B976" s="206"/>
      <c r="C976" s="207"/>
      <c r="D976" s="208" t="s">
        <v>180</v>
      </c>
      <c r="E976" s="209" t="s">
        <v>21</v>
      </c>
      <c r="F976" s="210" t="s">
        <v>1612</v>
      </c>
      <c r="G976" s="207"/>
      <c r="H976" s="209" t="s">
        <v>21</v>
      </c>
      <c r="I976" s="211"/>
      <c r="J976" s="207"/>
      <c r="K976" s="207"/>
      <c r="L976" s="212"/>
      <c r="M976" s="213"/>
      <c r="N976" s="214"/>
      <c r="O976" s="214"/>
      <c r="P976" s="214"/>
      <c r="Q976" s="214"/>
      <c r="R976" s="214"/>
      <c r="S976" s="214"/>
      <c r="T976" s="215"/>
      <c r="AT976" s="216" t="s">
        <v>180</v>
      </c>
      <c r="AU976" s="216" t="s">
        <v>82</v>
      </c>
      <c r="AV976" s="13" t="s">
        <v>80</v>
      </c>
      <c r="AW976" s="13" t="s">
        <v>34</v>
      </c>
      <c r="AX976" s="13" t="s">
        <v>73</v>
      </c>
      <c r="AY976" s="216" t="s">
        <v>171</v>
      </c>
    </row>
    <row r="977" spans="2:51" s="14" customFormat="1" ht="11.25">
      <c r="B977" s="217"/>
      <c r="C977" s="218"/>
      <c r="D977" s="208" t="s">
        <v>180</v>
      </c>
      <c r="E977" s="219" t="s">
        <v>21</v>
      </c>
      <c r="F977" s="220" t="s">
        <v>1613</v>
      </c>
      <c r="G977" s="218"/>
      <c r="H977" s="221">
        <v>38.65</v>
      </c>
      <c r="I977" s="222"/>
      <c r="J977" s="218"/>
      <c r="K977" s="218"/>
      <c r="L977" s="223"/>
      <c r="M977" s="224"/>
      <c r="N977" s="225"/>
      <c r="O977" s="225"/>
      <c r="P977" s="225"/>
      <c r="Q977" s="225"/>
      <c r="R977" s="225"/>
      <c r="S977" s="225"/>
      <c r="T977" s="226"/>
      <c r="AT977" s="227" t="s">
        <v>180</v>
      </c>
      <c r="AU977" s="227" t="s">
        <v>82</v>
      </c>
      <c r="AV977" s="14" t="s">
        <v>82</v>
      </c>
      <c r="AW977" s="14" t="s">
        <v>34</v>
      </c>
      <c r="AX977" s="14" t="s">
        <v>73</v>
      </c>
      <c r="AY977" s="227" t="s">
        <v>171</v>
      </c>
    </row>
    <row r="978" spans="2:51" s="13" customFormat="1" ht="11.25">
      <c r="B978" s="206"/>
      <c r="C978" s="207"/>
      <c r="D978" s="208" t="s">
        <v>180</v>
      </c>
      <c r="E978" s="209" t="s">
        <v>21</v>
      </c>
      <c r="F978" s="210" t="s">
        <v>1293</v>
      </c>
      <c r="G978" s="207"/>
      <c r="H978" s="209" t="s">
        <v>21</v>
      </c>
      <c r="I978" s="211"/>
      <c r="J978" s="207"/>
      <c r="K978" s="207"/>
      <c r="L978" s="212"/>
      <c r="M978" s="213"/>
      <c r="N978" s="214"/>
      <c r="O978" s="214"/>
      <c r="P978" s="214"/>
      <c r="Q978" s="214"/>
      <c r="R978" s="214"/>
      <c r="S978" s="214"/>
      <c r="T978" s="215"/>
      <c r="AT978" s="216" t="s">
        <v>180</v>
      </c>
      <c r="AU978" s="216" t="s">
        <v>82</v>
      </c>
      <c r="AV978" s="13" t="s">
        <v>80</v>
      </c>
      <c r="AW978" s="13" t="s">
        <v>34</v>
      </c>
      <c r="AX978" s="13" t="s">
        <v>73</v>
      </c>
      <c r="AY978" s="216" t="s">
        <v>171</v>
      </c>
    </row>
    <row r="979" spans="2:51" s="14" customFormat="1" ht="11.25">
      <c r="B979" s="217"/>
      <c r="C979" s="218"/>
      <c r="D979" s="208" t="s">
        <v>180</v>
      </c>
      <c r="E979" s="219" t="s">
        <v>21</v>
      </c>
      <c r="F979" s="220" t="s">
        <v>1627</v>
      </c>
      <c r="G979" s="218"/>
      <c r="H979" s="221">
        <v>8.55</v>
      </c>
      <c r="I979" s="222"/>
      <c r="J979" s="218"/>
      <c r="K979" s="218"/>
      <c r="L979" s="223"/>
      <c r="M979" s="224"/>
      <c r="N979" s="225"/>
      <c r="O979" s="225"/>
      <c r="P979" s="225"/>
      <c r="Q979" s="225"/>
      <c r="R979" s="225"/>
      <c r="S979" s="225"/>
      <c r="T979" s="226"/>
      <c r="AT979" s="227" t="s">
        <v>180</v>
      </c>
      <c r="AU979" s="227" t="s">
        <v>82</v>
      </c>
      <c r="AV979" s="14" t="s">
        <v>82</v>
      </c>
      <c r="AW979" s="14" t="s">
        <v>34</v>
      </c>
      <c r="AX979" s="14" t="s">
        <v>73</v>
      </c>
      <c r="AY979" s="227" t="s">
        <v>171</v>
      </c>
    </row>
    <row r="980" spans="2:51" s="15" customFormat="1" ht="11.25">
      <c r="B980" s="228"/>
      <c r="C980" s="229"/>
      <c r="D980" s="208" t="s">
        <v>180</v>
      </c>
      <c r="E980" s="230" t="s">
        <v>21</v>
      </c>
      <c r="F980" s="231" t="s">
        <v>182</v>
      </c>
      <c r="G980" s="229"/>
      <c r="H980" s="232">
        <v>115.997</v>
      </c>
      <c r="I980" s="233"/>
      <c r="J980" s="229"/>
      <c r="K980" s="229"/>
      <c r="L980" s="234"/>
      <c r="M980" s="235"/>
      <c r="N980" s="236"/>
      <c r="O980" s="236"/>
      <c r="P980" s="236"/>
      <c r="Q980" s="236"/>
      <c r="R980" s="236"/>
      <c r="S980" s="236"/>
      <c r="T980" s="237"/>
      <c r="AT980" s="238" t="s">
        <v>180</v>
      </c>
      <c r="AU980" s="238" t="s">
        <v>82</v>
      </c>
      <c r="AV980" s="15" t="s">
        <v>178</v>
      </c>
      <c r="AW980" s="15" t="s">
        <v>34</v>
      </c>
      <c r="AX980" s="15" t="s">
        <v>80</v>
      </c>
      <c r="AY980" s="238" t="s">
        <v>171</v>
      </c>
    </row>
    <row r="981" spans="1:65" s="2" customFormat="1" ht="16.5" customHeight="1">
      <c r="A981" s="35"/>
      <c r="B981" s="36"/>
      <c r="C981" s="193" t="s">
        <v>2099</v>
      </c>
      <c r="D981" s="193" t="s">
        <v>173</v>
      </c>
      <c r="E981" s="194" t="s">
        <v>2100</v>
      </c>
      <c r="F981" s="195" t="s">
        <v>2101</v>
      </c>
      <c r="G981" s="196" t="s">
        <v>187</v>
      </c>
      <c r="H981" s="197">
        <v>215.108</v>
      </c>
      <c r="I981" s="198"/>
      <c r="J981" s="199">
        <f>ROUND(I981*H981,2)</f>
        <v>0</v>
      </c>
      <c r="K981" s="195" t="s">
        <v>21</v>
      </c>
      <c r="L981" s="40"/>
      <c r="M981" s="200" t="s">
        <v>21</v>
      </c>
      <c r="N981" s="201" t="s">
        <v>44</v>
      </c>
      <c r="O981" s="65"/>
      <c r="P981" s="202">
        <f>O981*H981</f>
        <v>0</v>
      </c>
      <c r="Q981" s="202">
        <v>0.00054</v>
      </c>
      <c r="R981" s="202">
        <f>Q981*H981</f>
        <v>0.11615832000000001</v>
      </c>
      <c r="S981" s="202">
        <v>0</v>
      </c>
      <c r="T981" s="203">
        <f>S981*H981</f>
        <v>0</v>
      </c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R981" s="204" t="s">
        <v>263</v>
      </c>
      <c r="AT981" s="204" t="s">
        <v>173</v>
      </c>
      <c r="AU981" s="204" t="s">
        <v>82</v>
      </c>
      <c r="AY981" s="18" t="s">
        <v>171</v>
      </c>
      <c r="BE981" s="205">
        <f>IF(N981="základní",J981,0)</f>
        <v>0</v>
      </c>
      <c r="BF981" s="205">
        <f>IF(N981="snížená",J981,0)</f>
        <v>0</v>
      </c>
      <c r="BG981" s="205">
        <f>IF(N981="zákl. přenesená",J981,0)</f>
        <v>0</v>
      </c>
      <c r="BH981" s="205">
        <f>IF(N981="sníž. přenesená",J981,0)</f>
        <v>0</v>
      </c>
      <c r="BI981" s="205">
        <f>IF(N981="nulová",J981,0)</f>
        <v>0</v>
      </c>
      <c r="BJ981" s="18" t="s">
        <v>80</v>
      </c>
      <c r="BK981" s="205">
        <f>ROUND(I981*H981,2)</f>
        <v>0</v>
      </c>
      <c r="BL981" s="18" t="s">
        <v>263</v>
      </c>
      <c r="BM981" s="204" t="s">
        <v>2102</v>
      </c>
    </row>
    <row r="982" spans="2:51" s="13" customFormat="1" ht="11.25">
      <c r="B982" s="206"/>
      <c r="C982" s="207"/>
      <c r="D982" s="208" t="s">
        <v>180</v>
      </c>
      <c r="E982" s="209" t="s">
        <v>21</v>
      </c>
      <c r="F982" s="210" t="s">
        <v>1249</v>
      </c>
      <c r="G982" s="207"/>
      <c r="H982" s="209" t="s">
        <v>21</v>
      </c>
      <c r="I982" s="211"/>
      <c r="J982" s="207"/>
      <c r="K982" s="207"/>
      <c r="L982" s="212"/>
      <c r="M982" s="213"/>
      <c r="N982" s="214"/>
      <c r="O982" s="214"/>
      <c r="P982" s="214"/>
      <c r="Q982" s="214"/>
      <c r="R982" s="214"/>
      <c r="S982" s="214"/>
      <c r="T982" s="215"/>
      <c r="AT982" s="216" t="s">
        <v>180</v>
      </c>
      <c r="AU982" s="216" t="s">
        <v>82</v>
      </c>
      <c r="AV982" s="13" t="s">
        <v>80</v>
      </c>
      <c r="AW982" s="13" t="s">
        <v>34</v>
      </c>
      <c r="AX982" s="13" t="s">
        <v>73</v>
      </c>
      <c r="AY982" s="216" t="s">
        <v>171</v>
      </c>
    </row>
    <row r="983" spans="2:51" s="13" customFormat="1" ht="11.25">
      <c r="B983" s="206"/>
      <c r="C983" s="207"/>
      <c r="D983" s="208" t="s">
        <v>180</v>
      </c>
      <c r="E983" s="209" t="s">
        <v>21</v>
      </c>
      <c r="F983" s="210" t="s">
        <v>2103</v>
      </c>
      <c r="G983" s="207"/>
      <c r="H983" s="209" t="s">
        <v>21</v>
      </c>
      <c r="I983" s="211"/>
      <c r="J983" s="207"/>
      <c r="K983" s="207"/>
      <c r="L983" s="212"/>
      <c r="M983" s="213"/>
      <c r="N983" s="214"/>
      <c r="O983" s="214"/>
      <c r="P983" s="214"/>
      <c r="Q983" s="214"/>
      <c r="R983" s="214"/>
      <c r="S983" s="214"/>
      <c r="T983" s="215"/>
      <c r="AT983" s="216" t="s">
        <v>180</v>
      </c>
      <c r="AU983" s="216" t="s">
        <v>82</v>
      </c>
      <c r="AV983" s="13" t="s">
        <v>80</v>
      </c>
      <c r="AW983" s="13" t="s">
        <v>34</v>
      </c>
      <c r="AX983" s="13" t="s">
        <v>73</v>
      </c>
      <c r="AY983" s="216" t="s">
        <v>171</v>
      </c>
    </row>
    <row r="984" spans="2:51" s="14" customFormat="1" ht="11.25">
      <c r="B984" s="217"/>
      <c r="C984" s="218"/>
      <c r="D984" s="208" t="s">
        <v>180</v>
      </c>
      <c r="E984" s="219" t="s">
        <v>21</v>
      </c>
      <c r="F984" s="220" t="s">
        <v>2104</v>
      </c>
      <c r="G984" s="218"/>
      <c r="H984" s="221">
        <v>10.356</v>
      </c>
      <c r="I984" s="222"/>
      <c r="J984" s="218"/>
      <c r="K984" s="218"/>
      <c r="L984" s="223"/>
      <c r="M984" s="224"/>
      <c r="N984" s="225"/>
      <c r="O984" s="225"/>
      <c r="P984" s="225"/>
      <c r="Q984" s="225"/>
      <c r="R984" s="225"/>
      <c r="S984" s="225"/>
      <c r="T984" s="226"/>
      <c r="AT984" s="227" t="s">
        <v>180</v>
      </c>
      <c r="AU984" s="227" t="s">
        <v>82</v>
      </c>
      <c r="AV984" s="14" t="s">
        <v>82</v>
      </c>
      <c r="AW984" s="14" t="s">
        <v>34</v>
      </c>
      <c r="AX984" s="14" t="s">
        <v>73</v>
      </c>
      <c r="AY984" s="227" t="s">
        <v>171</v>
      </c>
    </row>
    <row r="985" spans="2:51" s="13" customFormat="1" ht="11.25">
      <c r="B985" s="206"/>
      <c r="C985" s="207"/>
      <c r="D985" s="208" t="s">
        <v>180</v>
      </c>
      <c r="E985" s="209" t="s">
        <v>21</v>
      </c>
      <c r="F985" s="210" t="s">
        <v>1942</v>
      </c>
      <c r="G985" s="207"/>
      <c r="H985" s="209" t="s">
        <v>21</v>
      </c>
      <c r="I985" s="211"/>
      <c r="J985" s="207"/>
      <c r="K985" s="207"/>
      <c r="L985" s="212"/>
      <c r="M985" s="213"/>
      <c r="N985" s="214"/>
      <c r="O985" s="214"/>
      <c r="P985" s="214"/>
      <c r="Q985" s="214"/>
      <c r="R985" s="214"/>
      <c r="S985" s="214"/>
      <c r="T985" s="215"/>
      <c r="AT985" s="216" t="s">
        <v>180</v>
      </c>
      <c r="AU985" s="216" t="s">
        <v>82</v>
      </c>
      <c r="AV985" s="13" t="s">
        <v>80</v>
      </c>
      <c r="AW985" s="13" t="s">
        <v>34</v>
      </c>
      <c r="AX985" s="13" t="s">
        <v>73</v>
      </c>
      <c r="AY985" s="216" t="s">
        <v>171</v>
      </c>
    </row>
    <row r="986" spans="2:51" s="14" customFormat="1" ht="11.25">
      <c r="B986" s="217"/>
      <c r="C986" s="218"/>
      <c r="D986" s="208" t="s">
        <v>180</v>
      </c>
      <c r="E986" s="219" t="s">
        <v>21</v>
      </c>
      <c r="F986" s="220" t="s">
        <v>2105</v>
      </c>
      <c r="G986" s="218"/>
      <c r="H986" s="221">
        <v>17.592</v>
      </c>
      <c r="I986" s="222"/>
      <c r="J986" s="218"/>
      <c r="K986" s="218"/>
      <c r="L986" s="223"/>
      <c r="M986" s="224"/>
      <c r="N986" s="225"/>
      <c r="O986" s="225"/>
      <c r="P986" s="225"/>
      <c r="Q986" s="225"/>
      <c r="R986" s="225"/>
      <c r="S986" s="225"/>
      <c r="T986" s="226"/>
      <c r="AT986" s="227" t="s">
        <v>180</v>
      </c>
      <c r="AU986" s="227" t="s">
        <v>82</v>
      </c>
      <c r="AV986" s="14" t="s">
        <v>82</v>
      </c>
      <c r="AW986" s="14" t="s">
        <v>34</v>
      </c>
      <c r="AX986" s="14" t="s">
        <v>73</v>
      </c>
      <c r="AY986" s="227" t="s">
        <v>171</v>
      </c>
    </row>
    <row r="987" spans="2:51" s="13" customFormat="1" ht="11.25">
      <c r="B987" s="206"/>
      <c r="C987" s="207"/>
      <c r="D987" s="208" t="s">
        <v>180</v>
      </c>
      <c r="E987" s="209" t="s">
        <v>21</v>
      </c>
      <c r="F987" s="210" t="s">
        <v>1283</v>
      </c>
      <c r="G987" s="207"/>
      <c r="H987" s="209" t="s">
        <v>21</v>
      </c>
      <c r="I987" s="211"/>
      <c r="J987" s="207"/>
      <c r="K987" s="207"/>
      <c r="L987" s="212"/>
      <c r="M987" s="213"/>
      <c r="N987" s="214"/>
      <c r="O987" s="214"/>
      <c r="P987" s="214"/>
      <c r="Q987" s="214"/>
      <c r="R987" s="214"/>
      <c r="S987" s="214"/>
      <c r="T987" s="215"/>
      <c r="AT987" s="216" t="s">
        <v>180</v>
      </c>
      <c r="AU987" s="216" t="s">
        <v>82</v>
      </c>
      <c r="AV987" s="13" t="s">
        <v>80</v>
      </c>
      <c r="AW987" s="13" t="s">
        <v>34</v>
      </c>
      <c r="AX987" s="13" t="s">
        <v>73</v>
      </c>
      <c r="AY987" s="216" t="s">
        <v>171</v>
      </c>
    </row>
    <row r="988" spans="2:51" s="14" customFormat="1" ht="11.25">
      <c r="B988" s="217"/>
      <c r="C988" s="218"/>
      <c r="D988" s="208" t="s">
        <v>180</v>
      </c>
      <c r="E988" s="219" t="s">
        <v>21</v>
      </c>
      <c r="F988" s="220" t="s">
        <v>2106</v>
      </c>
      <c r="G988" s="218"/>
      <c r="H988" s="221">
        <v>8.7</v>
      </c>
      <c r="I988" s="222"/>
      <c r="J988" s="218"/>
      <c r="K988" s="218"/>
      <c r="L988" s="223"/>
      <c r="M988" s="224"/>
      <c r="N988" s="225"/>
      <c r="O988" s="225"/>
      <c r="P988" s="225"/>
      <c r="Q988" s="225"/>
      <c r="R988" s="225"/>
      <c r="S988" s="225"/>
      <c r="T988" s="226"/>
      <c r="AT988" s="227" t="s">
        <v>180</v>
      </c>
      <c r="AU988" s="227" t="s">
        <v>82</v>
      </c>
      <c r="AV988" s="14" t="s">
        <v>82</v>
      </c>
      <c r="AW988" s="14" t="s">
        <v>34</v>
      </c>
      <c r="AX988" s="14" t="s">
        <v>73</v>
      </c>
      <c r="AY988" s="227" t="s">
        <v>171</v>
      </c>
    </row>
    <row r="989" spans="2:51" s="13" customFormat="1" ht="11.25">
      <c r="B989" s="206"/>
      <c r="C989" s="207"/>
      <c r="D989" s="208" t="s">
        <v>180</v>
      </c>
      <c r="E989" s="209" t="s">
        <v>21</v>
      </c>
      <c r="F989" s="210" t="s">
        <v>2107</v>
      </c>
      <c r="G989" s="207"/>
      <c r="H989" s="209" t="s">
        <v>21</v>
      </c>
      <c r="I989" s="211"/>
      <c r="J989" s="207"/>
      <c r="K989" s="207"/>
      <c r="L989" s="212"/>
      <c r="M989" s="213"/>
      <c r="N989" s="214"/>
      <c r="O989" s="214"/>
      <c r="P989" s="214"/>
      <c r="Q989" s="214"/>
      <c r="R989" s="214"/>
      <c r="S989" s="214"/>
      <c r="T989" s="215"/>
      <c r="AT989" s="216" t="s">
        <v>180</v>
      </c>
      <c r="AU989" s="216" t="s">
        <v>82</v>
      </c>
      <c r="AV989" s="13" t="s">
        <v>80</v>
      </c>
      <c r="AW989" s="13" t="s">
        <v>34</v>
      </c>
      <c r="AX989" s="13" t="s">
        <v>73</v>
      </c>
      <c r="AY989" s="216" t="s">
        <v>171</v>
      </c>
    </row>
    <row r="990" spans="2:51" s="14" customFormat="1" ht="11.25">
      <c r="B990" s="217"/>
      <c r="C990" s="218"/>
      <c r="D990" s="208" t="s">
        <v>180</v>
      </c>
      <c r="E990" s="219" t="s">
        <v>21</v>
      </c>
      <c r="F990" s="220" t="s">
        <v>2108</v>
      </c>
      <c r="G990" s="218"/>
      <c r="H990" s="221">
        <v>9.72</v>
      </c>
      <c r="I990" s="222"/>
      <c r="J990" s="218"/>
      <c r="K990" s="218"/>
      <c r="L990" s="223"/>
      <c r="M990" s="224"/>
      <c r="N990" s="225"/>
      <c r="O990" s="225"/>
      <c r="P990" s="225"/>
      <c r="Q990" s="225"/>
      <c r="R990" s="225"/>
      <c r="S990" s="225"/>
      <c r="T990" s="226"/>
      <c r="AT990" s="227" t="s">
        <v>180</v>
      </c>
      <c r="AU990" s="227" t="s">
        <v>82</v>
      </c>
      <c r="AV990" s="14" t="s">
        <v>82</v>
      </c>
      <c r="AW990" s="14" t="s">
        <v>34</v>
      </c>
      <c r="AX990" s="14" t="s">
        <v>73</v>
      </c>
      <c r="AY990" s="227" t="s">
        <v>171</v>
      </c>
    </row>
    <row r="991" spans="2:51" s="13" customFormat="1" ht="11.25">
      <c r="B991" s="206"/>
      <c r="C991" s="207"/>
      <c r="D991" s="208" t="s">
        <v>180</v>
      </c>
      <c r="E991" s="209" t="s">
        <v>21</v>
      </c>
      <c r="F991" s="210" t="s">
        <v>1691</v>
      </c>
      <c r="G991" s="207"/>
      <c r="H991" s="209" t="s">
        <v>21</v>
      </c>
      <c r="I991" s="211"/>
      <c r="J991" s="207"/>
      <c r="K991" s="207"/>
      <c r="L991" s="212"/>
      <c r="M991" s="213"/>
      <c r="N991" s="214"/>
      <c r="O991" s="214"/>
      <c r="P991" s="214"/>
      <c r="Q991" s="214"/>
      <c r="R991" s="214"/>
      <c r="S991" s="214"/>
      <c r="T991" s="215"/>
      <c r="AT991" s="216" t="s">
        <v>180</v>
      </c>
      <c r="AU991" s="216" t="s">
        <v>82</v>
      </c>
      <c r="AV991" s="13" t="s">
        <v>80</v>
      </c>
      <c r="AW991" s="13" t="s">
        <v>34</v>
      </c>
      <c r="AX991" s="13" t="s">
        <v>73</v>
      </c>
      <c r="AY991" s="216" t="s">
        <v>171</v>
      </c>
    </row>
    <row r="992" spans="2:51" s="13" customFormat="1" ht="11.25">
      <c r="B992" s="206"/>
      <c r="C992" s="207"/>
      <c r="D992" s="208" t="s">
        <v>180</v>
      </c>
      <c r="E992" s="209" t="s">
        <v>21</v>
      </c>
      <c r="F992" s="210" t="s">
        <v>1311</v>
      </c>
      <c r="G992" s="207"/>
      <c r="H992" s="209" t="s">
        <v>21</v>
      </c>
      <c r="I992" s="211"/>
      <c r="J992" s="207"/>
      <c r="K992" s="207"/>
      <c r="L992" s="212"/>
      <c r="M992" s="213"/>
      <c r="N992" s="214"/>
      <c r="O992" s="214"/>
      <c r="P992" s="214"/>
      <c r="Q992" s="214"/>
      <c r="R992" s="214"/>
      <c r="S992" s="214"/>
      <c r="T992" s="215"/>
      <c r="AT992" s="216" t="s">
        <v>180</v>
      </c>
      <c r="AU992" s="216" t="s">
        <v>82</v>
      </c>
      <c r="AV992" s="13" t="s">
        <v>80</v>
      </c>
      <c r="AW992" s="13" t="s">
        <v>34</v>
      </c>
      <c r="AX992" s="13" t="s">
        <v>73</v>
      </c>
      <c r="AY992" s="216" t="s">
        <v>171</v>
      </c>
    </row>
    <row r="993" spans="2:51" s="14" customFormat="1" ht="11.25">
      <c r="B993" s="217"/>
      <c r="C993" s="218"/>
      <c r="D993" s="208" t="s">
        <v>180</v>
      </c>
      <c r="E993" s="219" t="s">
        <v>21</v>
      </c>
      <c r="F993" s="220" t="s">
        <v>2109</v>
      </c>
      <c r="G993" s="218"/>
      <c r="H993" s="221">
        <v>103.48</v>
      </c>
      <c r="I993" s="222"/>
      <c r="J993" s="218"/>
      <c r="K993" s="218"/>
      <c r="L993" s="223"/>
      <c r="M993" s="224"/>
      <c r="N993" s="225"/>
      <c r="O993" s="225"/>
      <c r="P993" s="225"/>
      <c r="Q993" s="225"/>
      <c r="R993" s="225"/>
      <c r="S993" s="225"/>
      <c r="T993" s="226"/>
      <c r="AT993" s="227" t="s">
        <v>180</v>
      </c>
      <c r="AU993" s="227" t="s">
        <v>82</v>
      </c>
      <c r="AV993" s="14" t="s">
        <v>82</v>
      </c>
      <c r="AW993" s="14" t="s">
        <v>34</v>
      </c>
      <c r="AX993" s="14" t="s">
        <v>73</v>
      </c>
      <c r="AY993" s="227" t="s">
        <v>171</v>
      </c>
    </row>
    <row r="994" spans="2:51" s="14" customFormat="1" ht="11.25">
      <c r="B994" s="217"/>
      <c r="C994" s="218"/>
      <c r="D994" s="208" t="s">
        <v>180</v>
      </c>
      <c r="E994" s="219" t="s">
        <v>21</v>
      </c>
      <c r="F994" s="220" t="s">
        <v>2110</v>
      </c>
      <c r="G994" s="218"/>
      <c r="H994" s="221">
        <v>-26.532</v>
      </c>
      <c r="I994" s="222"/>
      <c r="J994" s="218"/>
      <c r="K994" s="218"/>
      <c r="L994" s="223"/>
      <c r="M994" s="224"/>
      <c r="N994" s="225"/>
      <c r="O994" s="225"/>
      <c r="P994" s="225"/>
      <c r="Q994" s="225"/>
      <c r="R994" s="225"/>
      <c r="S994" s="225"/>
      <c r="T994" s="226"/>
      <c r="AT994" s="227" t="s">
        <v>180</v>
      </c>
      <c r="AU994" s="227" t="s">
        <v>82</v>
      </c>
      <c r="AV994" s="14" t="s">
        <v>82</v>
      </c>
      <c r="AW994" s="14" t="s">
        <v>34</v>
      </c>
      <c r="AX994" s="14" t="s">
        <v>73</v>
      </c>
      <c r="AY994" s="227" t="s">
        <v>171</v>
      </c>
    </row>
    <row r="995" spans="2:51" s="13" customFormat="1" ht="11.25">
      <c r="B995" s="206"/>
      <c r="C995" s="207"/>
      <c r="D995" s="208" t="s">
        <v>180</v>
      </c>
      <c r="E995" s="209" t="s">
        <v>21</v>
      </c>
      <c r="F995" s="210" t="s">
        <v>1293</v>
      </c>
      <c r="G995" s="207"/>
      <c r="H995" s="209" t="s">
        <v>21</v>
      </c>
      <c r="I995" s="211"/>
      <c r="J995" s="207"/>
      <c r="K995" s="207"/>
      <c r="L995" s="212"/>
      <c r="M995" s="213"/>
      <c r="N995" s="214"/>
      <c r="O995" s="214"/>
      <c r="P995" s="214"/>
      <c r="Q995" s="214"/>
      <c r="R995" s="214"/>
      <c r="S995" s="214"/>
      <c r="T995" s="215"/>
      <c r="AT995" s="216" t="s">
        <v>180</v>
      </c>
      <c r="AU995" s="216" t="s">
        <v>82</v>
      </c>
      <c r="AV995" s="13" t="s">
        <v>80</v>
      </c>
      <c r="AW995" s="13" t="s">
        <v>34</v>
      </c>
      <c r="AX995" s="13" t="s">
        <v>73</v>
      </c>
      <c r="AY995" s="216" t="s">
        <v>171</v>
      </c>
    </row>
    <row r="996" spans="2:51" s="14" customFormat="1" ht="11.25">
      <c r="B996" s="217"/>
      <c r="C996" s="218"/>
      <c r="D996" s="208" t="s">
        <v>180</v>
      </c>
      <c r="E996" s="219" t="s">
        <v>21</v>
      </c>
      <c r="F996" s="220" t="s">
        <v>2111</v>
      </c>
      <c r="G996" s="218"/>
      <c r="H996" s="221">
        <v>0.792</v>
      </c>
      <c r="I996" s="222"/>
      <c r="J996" s="218"/>
      <c r="K996" s="218"/>
      <c r="L996" s="223"/>
      <c r="M996" s="224"/>
      <c r="N996" s="225"/>
      <c r="O996" s="225"/>
      <c r="P996" s="225"/>
      <c r="Q996" s="225"/>
      <c r="R996" s="225"/>
      <c r="S996" s="225"/>
      <c r="T996" s="226"/>
      <c r="AT996" s="227" t="s">
        <v>180</v>
      </c>
      <c r="AU996" s="227" t="s">
        <v>82</v>
      </c>
      <c r="AV996" s="14" t="s">
        <v>82</v>
      </c>
      <c r="AW996" s="14" t="s">
        <v>34</v>
      </c>
      <c r="AX996" s="14" t="s">
        <v>73</v>
      </c>
      <c r="AY996" s="227" t="s">
        <v>171</v>
      </c>
    </row>
    <row r="997" spans="2:51" s="14" customFormat="1" ht="11.25">
      <c r="B997" s="217"/>
      <c r="C997" s="218"/>
      <c r="D997" s="208" t="s">
        <v>180</v>
      </c>
      <c r="E997" s="219" t="s">
        <v>21</v>
      </c>
      <c r="F997" s="220" t="s">
        <v>2112</v>
      </c>
      <c r="G997" s="218"/>
      <c r="H997" s="221">
        <v>-6.6</v>
      </c>
      <c r="I997" s="222"/>
      <c r="J997" s="218"/>
      <c r="K997" s="218"/>
      <c r="L997" s="223"/>
      <c r="M997" s="224"/>
      <c r="N997" s="225"/>
      <c r="O997" s="225"/>
      <c r="P997" s="225"/>
      <c r="Q997" s="225"/>
      <c r="R997" s="225"/>
      <c r="S997" s="225"/>
      <c r="T997" s="226"/>
      <c r="AT997" s="227" t="s">
        <v>180</v>
      </c>
      <c r="AU997" s="227" t="s">
        <v>82</v>
      </c>
      <c r="AV997" s="14" t="s">
        <v>82</v>
      </c>
      <c r="AW997" s="14" t="s">
        <v>34</v>
      </c>
      <c r="AX997" s="14" t="s">
        <v>73</v>
      </c>
      <c r="AY997" s="227" t="s">
        <v>171</v>
      </c>
    </row>
    <row r="998" spans="2:51" s="13" customFormat="1" ht="11.25">
      <c r="B998" s="206"/>
      <c r="C998" s="207"/>
      <c r="D998" s="208" t="s">
        <v>180</v>
      </c>
      <c r="E998" s="209" t="s">
        <v>21</v>
      </c>
      <c r="F998" s="210" t="s">
        <v>1723</v>
      </c>
      <c r="G998" s="207"/>
      <c r="H998" s="209" t="s">
        <v>21</v>
      </c>
      <c r="I998" s="211"/>
      <c r="J998" s="207"/>
      <c r="K998" s="207"/>
      <c r="L998" s="212"/>
      <c r="M998" s="213"/>
      <c r="N998" s="214"/>
      <c r="O998" s="214"/>
      <c r="P998" s="214"/>
      <c r="Q998" s="214"/>
      <c r="R998" s="214"/>
      <c r="S998" s="214"/>
      <c r="T998" s="215"/>
      <c r="AT998" s="216" t="s">
        <v>180</v>
      </c>
      <c r="AU998" s="216" t="s">
        <v>82</v>
      </c>
      <c r="AV998" s="13" t="s">
        <v>80</v>
      </c>
      <c r="AW998" s="13" t="s">
        <v>34</v>
      </c>
      <c r="AX998" s="13" t="s">
        <v>73</v>
      </c>
      <c r="AY998" s="216" t="s">
        <v>171</v>
      </c>
    </row>
    <row r="999" spans="2:51" s="14" customFormat="1" ht="11.25">
      <c r="B999" s="217"/>
      <c r="C999" s="218"/>
      <c r="D999" s="208" t="s">
        <v>180</v>
      </c>
      <c r="E999" s="219" t="s">
        <v>21</v>
      </c>
      <c r="F999" s="220" t="s">
        <v>2113</v>
      </c>
      <c r="G999" s="218"/>
      <c r="H999" s="221">
        <v>97.6</v>
      </c>
      <c r="I999" s="222"/>
      <c r="J999" s="218"/>
      <c r="K999" s="218"/>
      <c r="L999" s="223"/>
      <c r="M999" s="224"/>
      <c r="N999" s="225"/>
      <c r="O999" s="225"/>
      <c r="P999" s="225"/>
      <c r="Q999" s="225"/>
      <c r="R999" s="225"/>
      <c r="S999" s="225"/>
      <c r="T999" s="226"/>
      <c r="AT999" s="227" t="s">
        <v>180</v>
      </c>
      <c r="AU999" s="227" t="s">
        <v>82</v>
      </c>
      <c r="AV999" s="14" t="s">
        <v>82</v>
      </c>
      <c r="AW999" s="14" t="s">
        <v>34</v>
      </c>
      <c r="AX999" s="14" t="s">
        <v>73</v>
      </c>
      <c r="AY999" s="227" t="s">
        <v>171</v>
      </c>
    </row>
    <row r="1000" spans="2:51" s="15" customFormat="1" ht="11.25">
      <c r="B1000" s="228"/>
      <c r="C1000" s="229"/>
      <c r="D1000" s="208" t="s">
        <v>180</v>
      </c>
      <c r="E1000" s="230" t="s">
        <v>21</v>
      </c>
      <c r="F1000" s="231" t="s">
        <v>182</v>
      </c>
      <c r="G1000" s="229"/>
      <c r="H1000" s="232">
        <v>215.108</v>
      </c>
      <c r="I1000" s="233"/>
      <c r="J1000" s="229"/>
      <c r="K1000" s="229"/>
      <c r="L1000" s="234"/>
      <c r="M1000" s="235"/>
      <c r="N1000" s="236"/>
      <c r="O1000" s="236"/>
      <c r="P1000" s="236"/>
      <c r="Q1000" s="236"/>
      <c r="R1000" s="236"/>
      <c r="S1000" s="236"/>
      <c r="T1000" s="237"/>
      <c r="AT1000" s="238" t="s">
        <v>180</v>
      </c>
      <c r="AU1000" s="238" t="s">
        <v>82</v>
      </c>
      <c r="AV1000" s="15" t="s">
        <v>178</v>
      </c>
      <c r="AW1000" s="15" t="s">
        <v>34</v>
      </c>
      <c r="AX1000" s="15" t="s">
        <v>80</v>
      </c>
      <c r="AY1000" s="238" t="s">
        <v>171</v>
      </c>
    </row>
    <row r="1001" spans="1:65" s="2" customFormat="1" ht="16.5" customHeight="1">
      <c r="A1001" s="35"/>
      <c r="B1001" s="36"/>
      <c r="C1001" s="193" t="s">
        <v>2114</v>
      </c>
      <c r="D1001" s="193" t="s">
        <v>173</v>
      </c>
      <c r="E1001" s="194" t="s">
        <v>2115</v>
      </c>
      <c r="F1001" s="195" t="s">
        <v>2116</v>
      </c>
      <c r="G1001" s="196" t="s">
        <v>187</v>
      </c>
      <c r="H1001" s="197">
        <v>168.74</v>
      </c>
      <c r="I1001" s="198"/>
      <c r="J1001" s="199">
        <f>ROUND(I1001*H1001,2)</f>
        <v>0</v>
      </c>
      <c r="K1001" s="195" t="s">
        <v>21</v>
      </c>
      <c r="L1001" s="40"/>
      <c r="M1001" s="200" t="s">
        <v>21</v>
      </c>
      <c r="N1001" s="201" t="s">
        <v>44</v>
      </c>
      <c r="O1001" s="65"/>
      <c r="P1001" s="202">
        <f>O1001*H1001</f>
        <v>0</v>
      </c>
      <c r="Q1001" s="202">
        <v>0.00054</v>
      </c>
      <c r="R1001" s="202">
        <f>Q1001*H1001</f>
        <v>0.09111960000000001</v>
      </c>
      <c r="S1001" s="202">
        <v>0</v>
      </c>
      <c r="T1001" s="203">
        <f>S1001*H1001</f>
        <v>0</v>
      </c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R1001" s="204" t="s">
        <v>263</v>
      </c>
      <c r="AT1001" s="204" t="s">
        <v>173</v>
      </c>
      <c r="AU1001" s="204" t="s">
        <v>82</v>
      </c>
      <c r="AY1001" s="18" t="s">
        <v>171</v>
      </c>
      <c r="BE1001" s="205">
        <f>IF(N1001="základní",J1001,0)</f>
        <v>0</v>
      </c>
      <c r="BF1001" s="205">
        <f>IF(N1001="snížená",J1001,0)</f>
        <v>0</v>
      </c>
      <c r="BG1001" s="205">
        <f>IF(N1001="zákl. přenesená",J1001,0)</f>
        <v>0</v>
      </c>
      <c r="BH1001" s="205">
        <f>IF(N1001="sníž. přenesená",J1001,0)</f>
        <v>0</v>
      </c>
      <c r="BI1001" s="205">
        <f>IF(N1001="nulová",J1001,0)</f>
        <v>0</v>
      </c>
      <c r="BJ1001" s="18" t="s">
        <v>80</v>
      </c>
      <c r="BK1001" s="205">
        <f>ROUND(I1001*H1001,2)</f>
        <v>0</v>
      </c>
      <c r="BL1001" s="18" t="s">
        <v>263</v>
      </c>
      <c r="BM1001" s="204" t="s">
        <v>2117</v>
      </c>
    </row>
    <row r="1002" spans="2:51" s="13" customFormat="1" ht="11.25">
      <c r="B1002" s="206"/>
      <c r="C1002" s="207"/>
      <c r="D1002" s="208" t="s">
        <v>180</v>
      </c>
      <c r="E1002" s="209" t="s">
        <v>21</v>
      </c>
      <c r="F1002" s="210" t="s">
        <v>1691</v>
      </c>
      <c r="G1002" s="207"/>
      <c r="H1002" s="209" t="s">
        <v>21</v>
      </c>
      <c r="I1002" s="211"/>
      <c r="J1002" s="207"/>
      <c r="K1002" s="207"/>
      <c r="L1002" s="212"/>
      <c r="M1002" s="213"/>
      <c r="N1002" s="214"/>
      <c r="O1002" s="214"/>
      <c r="P1002" s="214"/>
      <c r="Q1002" s="214"/>
      <c r="R1002" s="214"/>
      <c r="S1002" s="214"/>
      <c r="T1002" s="215"/>
      <c r="AT1002" s="216" t="s">
        <v>180</v>
      </c>
      <c r="AU1002" s="216" t="s">
        <v>82</v>
      </c>
      <c r="AV1002" s="13" t="s">
        <v>80</v>
      </c>
      <c r="AW1002" s="13" t="s">
        <v>34</v>
      </c>
      <c r="AX1002" s="13" t="s">
        <v>73</v>
      </c>
      <c r="AY1002" s="216" t="s">
        <v>171</v>
      </c>
    </row>
    <row r="1003" spans="2:51" s="13" customFormat="1" ht="11.25">
      <c r="B1003" s="206"/>
      <c r="C1003" s="207"/>
      <c r="D1003" s="208" t="s">
        <v>180</v>
      </c>
      <c r="E1003" s="209" t="s">
        <v>21</v>
      </c>
      <c r="F1003" s="210" t="s">
        <v>1311</v>
      </c>
      <c r="G1003" s="207"/>
      <c r="H1003" s="209" t="s">
        <v>21</v>
      </c>
      <c r="I1003" s="211"/>
      <c r="J1003" s="207"/>
      <c r="K1003" s="207"/>
      <c r="L1003" s="212"/>
      <c r="M1003" s="213"/>
      <c r="N1003" s="214"/>
      <c r="O1003" s="214"/>
      <c r="P1003" s="214"/>
      <c r="Q1003" s="214"/>
      <c r="R1003" s="214"/>
      <c r="S1003" s="214"/>
      <c r="T1003" s="215"/>
      <c r="AT1003" s="216" t="s">
        <v>180</v>
      </c>
      <c r="AU1003" s="216" t="s">
        <v>82</v>
      </c>
      <c r="AV1003" s="13" t="s">
        <v>80</v>
      </c>
      <c r="AW1003" s="13" t="s">
        <v>34</v>
      </c>
      <c r="AX1003" s="13" t="s">
        <v>73</v>
      </c>
      <c r="AY1003" s="216" t="s">
        <v>171</v>
      </c>
    </row>
    <row r="1004" spans="2:51" s="14" customFormat="1" ht="11.25">
      <c r="B1004" s="217"/>
      <c r="C1004" s="218"/>
      <c r="D1004" s="208" t="s">
        <v>180</v>
      </c>
      <c r="E1004" s="219" t="s">
        <v>21</v>
      </c>
      <c r="F1004" s="220" t="s">
        <v>2109</v>
      </c>
      <c r="G1004" s="218"/>
      <c r="H1004" s="221">
        <v>103.48</v>
      </c>
      <c r="I1004" s="222"/>
      <c r="J1004" s="218"/>
      <c r="K1004" s="218"/>
      <c r="L1004" s="223"/>
      <c r="M1004" s="224"/>
      <c r="N1004" s="225"/>
      <c r="O1004" s="225"/>
      <c r="P1004" s="225"/>
      <c r="Q1004" s="225"/>
      <c r="R1004" s="225"/>
      <c r="S1004" s="225"/>
      <c r="T1004" s="226"/>
      <c r="AT1004" s="227" t="s">
        <v>180</v>
      </c>
      <c r="AU1004" s="227" t="s">
        <v>82</v>
      </c>
      <c r="AV1004" s="14" t="s">
        <v>82</v>
      </c>
      <c r="AW1004" s="14" t="s">
        <v>34</v>
      </c>
      <c r="AX1004" s="14" t="s">
        <v>73</v>
      </c>
      <c r="AY1004" s="227" t="s">
        <v>171</v>
      </c>
    </row>
    <row r="1005" spans="2:51" s="14" customFormat="1" ht="11.25">
      <c r="B1005" s="217"/>
      <c r="C1005" s="218"/>
      <c r="D1005" s="208" t="s">
        <v>180</v>
      </c>
      <c r="E1005" s="219" t="s">
        <v>21</v>
      </c>
      <c r="F1005" s="220" t="s">
        <v>2110</v>
      </c>
      <c r="G1005" s="218"/>
      <c r="H1005" s="221">
        <v>-26.532</v>
      </c>
      <c r="I1005" s="222"/>
      <c r="J1005" s="218"/>
      <c r="K1005" s="218"/>
      <c r="L1005" s="223"/>
      <c r="M1005" s="224"/>
      <c r="N1005" s="225"/>
      <c r="O1005" s="225"/>
      <c r="P1005" s="225"/>
      <c r="Q1005" s="225"/>
      <c r="R1005" s="225"/>
      <c r="S1005" s="225"/>
      <c r="T1005" s="226"/>
      <c r="AT1005" s="227" t="s">
        <v>180</v>
      </c>
      <c r="AU1005" s="227" t="s">
        <v>82</v>
      </c>
      <c r="AV1005" s="14" t="s">
        <v>82</v>
      </c>
      <c r="AW1005" s="14" t="s">
        <v>34</v>
      </c>
      <c r="AX1005" s="14" t="s">
        <v>73</v>
      </c>
      <c r="AY1005" s="227" t="s">
        <v>171</v>
      </c>
    </row>
    <row r="1006" spans="2:51" s="13" customFormat="1" ht="11.25">
      <c r="B1006" s="206"/>
      <c r="C1006" s="207"/>
      <c r="D1006" s="208" t="s">
        <v>180</v>
      </c>
      <c r="E1006" s="209" t="s">
        <v>21</v>
      </c>
      <c r="F1006" s="210" t="s">
        <v>1293</v>
      </c>
      <c r="G1006" s="207"/>
      <c r="H1006" s="209" t="s">
        <v>21</v>
      </c>
      <c r="I1006" s="211"/>
      <c r="J1006" s="207"/>
      <c r="K1006" s="207"/>
      <c r="L1006" s="212"/>
      <c r="M1006" s="213"/>
      <c r="N1006" s="214"/>
      <c r="O1006" s="214"/>
      <c r="P1006" s="214"/>
      <c r="Q1006" s="214"/>
      <c r="R1006" s="214"/>
      <c r="S1006" s="214"/>
      <c r="T1006" s="215"/>
      <c r="AT1006" s="216" t="s">
        <v>180</v>
      </c>
      <c r="AU1006" s="216" t="s">
        <v>82</v>
      </c>
      <c r="AV1006" s="13" t="s">
        <v>80</v>
      </c>
      <c r="AW1006" s="13" t="s">
        <v>34</v>
      </c>
      <c r="AX1006" s="13" t="s">
        <v>73</v>
      </c>
      <c r="AY1006" s="216" t="s">
        <v>171</v>
      </c>
    </row>
    <row r="1007" spans="2:51" s="14" customFormat="1" ht="11.25">
      <c r="B1007" s="217"/>
      <c r="C1007" s="218"/>
      <c r="D1007" s="208" t="s">
        <v>180</v>
      </c>
      <c r="E1007" s="219" t="s">
        <v>21</v>
      </c>
      <c r="F1007" s="220" t="s">
        <v>2111</v>
      </c>
      <c r="G1007" s="218"/>
      <c r="H1007" s="221">
        <v>0.792</v>
      </c>
      <c r="I1007" s="222"/>
      <c r="J1007" s="218"/>
      <c r="K1007" s="218"/>
      <c r="L1007" s="223"/>
      <c r="M1007" s="224"/>
      <c r="N1007" s="225"/>
      <c r="O1007" s="225"/>
      <c r="P1007" s="225"/>
      <c r="Q1007" s="225"/>
      <c r="R1007" s="225"/>
      <c r="S1007" s="225"/>
      <c r="T1007" s="226"/>
      <c r="AT1007" s="227" t="s">
        <v>180</v>
      </c>
      <c r="AU1007" s="227" t="s">
        <v>82</v>
      </c>
      <c r="AV1007" s="14" t="s">
        <v>82</v>
      </c>
      <c r="AW1007" s="14" t="s">
        <v>34</v>
      </c>
      <c r="AX1007" s="14" t="s">
        <v>73</v>
      </c>
      <c r="AY1007" s="227" t="s">
        <v>171</v>
      </c>
    </row>
    <row r="1008" spans="2:51" s="14" customFormat="1" ht="11.25">
      <c r="B1008" s="217"/>
      <c r="C1008" s="218"/>
      <c r="D1008" s="208" t="s">
        <v>180</v>
      </c>
      <c r="E1008" s="219" t="s">
        <v>21</v>
      </c>
      <c r="F1008" s="220" t="s">
        <v>2112</v>
      </c>
      <c r="G1008" s="218"/>
      <c r="H1008" s="221">
        <v>-6.6</v>
      </c>
      <c r="I1008" s="222"/>
      <c r="J1008" s="218"/>
      <c r="K1008" s="218"/>
      <c r="L1008" s="223"/>
      <c r="M1008" s="224"/>
      <c r="N1008" s="225"/>
      <c r="O1008" s="225"/>
      <c r="P1008" s="225"/>
      <c r="Q1008" s="225"/>
      <c r="R1008" s="225"/>
      <c r="S1008" s="225"/>
      <c r="T1008" s="226"/>
      <c r="AT1008" s="227" t="s">
        <v>180</v>
      </c>
      <c r="AU1008" s="227" t="s">
        <v>82</v>
      </c>
      <c r="AV1008" s="14" t="s">
        <v>82</v>
      </c>
      <c r="AW1008" s="14" t="s">
        <v>34</v>
      </c>
      <c r="AX1008" s="14" t="s">
        <v>73</v>
      </c>
      <c r="AY1008" s="227" t="s">
        <v>171</v>
      </c>
    </row>
    <row r="1009" spans="2:51" s="13" customFormat="1" ht="11.25">
      <c r="B1009" s="206"/>
      <c r="C1009" s="207"/>
      <c r="D1009" s="208" t="s">
        <v>180</v>
      </c>
      <c r="E1009" s="209" t="s">
        <v>21</v>
      </c>
      <c r="F1009" s="210" t="s">
        <v>1723</v>
      </c>
      <c r="G1009" s="207"/>
      <c r="H1009" s="209" t="s">
        <v>21</v>
      </c>
      <c r="I1009" s="211"/>
      <c r="J1009" s="207"/>
      <c r="K1009" s="207"/>
      <c r="L1009" s="212"/>
      <c r="M1009" s="213"/>
      <c r="N1009" s="214"/>
      <c r="O1009" s="214"/>
      <c r="P1009" s="214"/>
      <c r="Q1009" s="214"/>
      <c r="R1009" s="214"/>
      <c r="S1009" s="214"/>
      <c r="T1009" s="215"/>
      <c r="AT1009" s="216" t="s">
        <v>180</v>
      </c>
      <c r="AU1009" s="216" t="s">
        <v>82</v>
      </c>
      <c r="AV1009" s="13" t="s">
        <v>80</v>
      </c>
      <c r="AW1009" s="13" t="s">
        <v>34</v>
      </c>
      <c r="AX1009" s="13" t="s">
        <v>73</v>
      </c>
      <c r="AY1009" s="216" t="s">
        <v>171</v>
      </c>
    </row>
    <row r="1010" spans="2:51" s="14" customFormat="1" ht="11.25">
      <c r="B1010" s="217"/>
      <c r="C1010" s="218"/>
      <c r="D1010" s="208" t="s">
        <v>180</v>
      </c>
      <c r="E1010" s="219" t="s">
        <v>21</v>
      </c>
      <c r="F1010" s="220" t="s">
        <v>2113</v>
      </c>
      <c r="G1010" s="218"/>
      <c r="H1010" s="221">
        <v>97.6</v>
      </c>
      <c r="I1010" s="222"/>
      <c r="J1010" s="218"/>
      <c r="K1010" s="218"/>
      <c r="L1010" s="223"/>
      <c r="M1010" s="224"/>
      <c r="N1010" s="225"/>
      <c r="O1010" s="225"/>
      <c r="P1010" s="225"/>
      <c r="Q1010" s="225"/>
      <c r="R1010" s="225"/>
      <c r="S1010" s="225"/>
      <c r="T1010" s="226"/>
      <c r="AT1010" s="227" t="s">
        <v>180</v>
      </c>
      <c r="AU1010" s="227" t="s">
        <v>82</v>
      </c>
      <c r="AV1010" s="14" t="s">
        <v>82</v>
      </c>
      <c r="AW1010" s="14" t="s">
        <v>34</v>
      </c>
      <c r="AX1010" s="14" t="s">
        <v>73</v>
      </c>
      <c r="AY1010" s="227" t="s">
        <v>171</v>
      </c>
    </row>
    <row r="1011" spans="2:51" s="15" customFormat="1" ht="11.25">
      <c r="B1011" s="228"/>
      <c r="C1011" s="229"/>
      <c r="D1011" s="208" t="s">
        <v>180</v>
      </c>
      <c r="E1011" s="230" t="s">
        <v>21</v>
      </c>
      <c r="F1011" s="231" t="s">
        <v>182</v>
      </c>
      <c r="G1011" s="229"/>
      <c r="H1011" s="232">
        <v>168.74</v>
      </c>
      <c r="I1011" s="233"/>
      <c r="J1011" s="229"/>
      <c r="K1011" s="229"/>
      <c r="L1011" s="234"/>
      <c r="M1011" s="235"/>
      <c r="N1011" s="236"/>
      <c r="O1011" s="236"/>
      <c r="P1011" s="236"/>
      <c r="Q1011" s="236"/>
      <c r="R1011" s="236"/>
      <c r="S1011" s="236"/>
      <c r="T1011" s="237"/>
      <c r="AT1011" s="238" t="s">
        <v>180</v>
      </c>
      <c r="AU1011" s="238" t="s">
        <v>82</v>
      </c>
      <c r="AV1011" s="15" t="s">
        <v>178</v>
      </c>
      <c r="AW1011" s="15" t="s">
        <v>34</v>
      </c>
      <c r="AX1011" s="15" t="s">
        <v>80</v>
      </c>
      <c r="AY1011" s="238" t="s">
        <v>171</v>
      </c>
    </row>
    <row r="1012" spans="1:65" s="2" customFormat="1" ht="21.75" customHeight="1">
      <c r="A1012" s="35"/>
      <c r="B1012" s="36"/>
      <c r="C1012" s="193" t="s">
        <v>2118</v>
      </c>
      <c r="D1012" s="193" t="s">
        <v>173</v>
      </c>
      <c r="E1012" s="194" t="s">
        <v>2119</v>
      </c>
      <c r="F1012" s="195" t="s">
        <v>2120</v>
      </c>
      <c r="G1012" s="196" t="s">
        <v>187</v>
      </c>
      <c r="H1012" s="197">
        <v>51.065</v>
      </c>
      <c r="I1012" s="198"/>
      <c r="J1012" s="199">
        <f>ROUND(I1012*H1012,2)</f>
        <v>0</v>
      </c>
      <c r="K1012" s="195" t="s">
        <v>177</v>
      </c>
      <c r="L1012" s="40"/>
      <c r="M1012" s="200" t="s">
        <v>21</v>
      </c>
      <c r="N1012" s="201" t="s">
        <v>44</v>
      </c>
      <c r="O1012" s="65"/>
      <c r="P1012" s="202">
        <f>O1012*H1012</f>
        <v>0</v>
      </c>
      <c r="Q1012" s="202">
        <v>0.00036</v>
      </c>
      <c r="R1012" s="202">
        <f>Q1012*H1012</f>
        <v>0.0183834</v>
      </c>
      <c r="S1012" s="202">
        <v>0</v>
      </c>
      <c r="T1012" s="203">
        <f>S1012*H1012</f>
        <v>0</v>
      </c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R1012" s="204" t="s">
        <v>263</v>
      </c>
      <c r="AT1012" s="204" t="s">
        <v>173</v>
      </c>
      <c r="AU1012" s="204" t="s">
        <v>82</v>
      </c>
      <c r="AY1012" s="18" t="s">
        <v>171</v>
      </c>
      <c r="BE1012" s="205">
        <f>IF(N1012="základní",J1012,0)</f>
        <v>0</v>
      </c>
      <c r="BF1012" s="205">
        <f>IF(N1012="snížená",J1012,0)</f>
        <v>0</v>
      </c>
      <c r="BG1012" s="205">
        <f>IF(N1012="zákl. přenesená",J1012,0)</f>
        <v>0</v>
      </c>
      <c r="BH1012" s="205">
        <f>IF(N1012="sníž. přenesená",J1012,0)</f>
        <v>0</v>
      </c>
      <c r="BI1012" s="205">
        <f>IF(N1012="nulová",J1012,0)</f>
        <v>0</v>
      </c>
      <c r="BJ1012" s="18" t="s">
        <v>80</v>
      </c>
      <c r="BK1012" s="205">
        <f>ROUND(I1012*H1012,2)</f>
        <v>0</v>
      </c>
      <c r="BL1012" s="18" t="s">
        <v>263</v>
      </c>
      <c r="BM1012" s="204" t="s">
        <v>2121</v>
      </c>
    </row>
    <row r="1013" spans="2:51" s="13" customFormat="1" ht="11.25">
      <c r="B1013" s="206"/>
      <c r="C1013" s="207"/>
      <c r="D1013" s="208" t="s">
        <v>180</v>
      </c>
      <c r="E1013" s="209" t="s">
        <v>21</v>
      </c>
      <c r="F1013" s="210" t="s">
        <v>1310</v>
      </c>
      <c r="G1013" s="207"/>
      <c r="H1013" s="209" t="s">
        <v>21</v>
      </c>
      <c r="I1013" s="211"/>
      <c r="J1013" s="207"/>
      <c r="K1013" s="207"/>
      <c r="L1013" s="212"/>
      <c r="M1013" s="213"/>
      <c r="N1013" s="214"/>
      <c r="O1013" s="214"/>
      <c r="P1013" s="214"/>
      <c r="Q1013" s="214"/>
      <c r="R1013" s="214"/>
      <c r="S1013" s="214"/>
      <c r="T1013" s="215"/>
      <c r="AT1013" s="216" t="s">
        <v>180</v>
      </c>
      <c r="AU1013" s="216" t="s">
        <v>82</v>
      </c>
      <c r="AV1013" s="13" t="s">
        <v>80</v>
      </c>
      <c r="AW1013" s="13" t="s">
        <v>34</v>
      </c>
      <c r="AX1013" s="13" t="s">
        <v>73</v>
      </c>
      <c r="AY1013" s="216" t="s">
        <v>171</v>
      </c>
    </row>
    <row r="1014" spans="2:51" s="14" customFormat="1" ht="11.25">
      <c r="B1014" s="217"/>
      <c r="C1014" s="218"/>
      <c r="D1014" s="208" t="s">
        <v>180</v>
      </c>
      <c r="E1014" s="219" t="s">
        <v>21</v>
      </c>
      <c r="F1014" s="220" t="s">
        <v>1189</v>
      </c>
      <c r="G1014" s="218"/>
      <c r="H1014" s="221">
        <v>8.55</v>
      </c>
      <c r="I1014" s="222"/>
      <c r="J1014" s="218"/>
      <c r="K1014" s="218"/>
      <c r="L1014" s="223"/>
      <c r="M1014" s="224"/>
      <c r="N1014" s="225"/>
      <c r="O1014" s="225"/>
      <c r="P1014" s="225"/>
      <c r="Q1014" s="225"/>
      <c r="R1014" s="225"/>
      <c r="S1014" s="225"/>
      <c r="T1014" s="226"/>
      <c r="AT1014" s="227" t="s">
        <v>180</v>
      </c>
      <c r="AU1014" s="227" t="s">
        <v>82</v>
      </c>
      <c r="AV1014" s="14" t="s">
        <v>82</v>
      </c>
      <c r="AW1014" s="14" t="s">
        <v>34</v>
      </c>
      <c r="AX1014" s="14" t="s">
        <v>73</v>
      </c>
      <c r="AY1014" s="227" t="s">
        <v>171</v>
      </c>
    </row>
    <row r="1015" spans="2:51" s="13" customFormat="1" ht="11.25">
      <c r="B1015" s="206"/>
      <c r="C1015" s="207"/>
      <c r="D1015" s="208" t="s">
        <v>180</v>
      </c>
      <c r="E1015" s="209" t="s">
        <v>21</v>
      </c>
      <c r="F1015" s="210" t="s">
        <v>1311</v>
      </c>
      <c r="G1015" s="207"/>
      <c r="H1015" s="209" t="s">
        <v>21</v>
      </c>
      <c r="I1015" s="211"/>
      <c r="J1015" s="207"/>
      <c r="K1015" s="207"/>
      <c r="L1015" s="212"/>
      <c r="M1015" s="213"/>
      <c r="N1015" s="214"/>
      <c r="O1015" s="214"/>
      <c r="P1015" s="214"/>
      <c r="Q1015" s="214"/>
      <c r="R1015" s="214"/>
      <c r="S1015" s="214"/>
      <c r="T1015" s="215"/>
      <c r="AT1015" s="216" t="s">
        <v>180</v>
      </c>
      <c r="AU1015" s="216" t="s">
        <v>82</v>
      </c>
      <c r="AV1015" s="13" t="s">
        <v>80</v>
      </c>
      <c r="AW1015" s="13" t="s">
        <v>34</v>
      </c>
      <c r="AX1015" s="13" t="s">
        <v>73</v>
      </c>
      <c r="AY1015" s="216" t="s">
        <v>171</v>
      </c>
    </row>
    <row r="1016" spans="2:51" s="14" customFormat="1" ht="11.25">
      <c r="B1016" s="217"/>
      <c r="C1016" s="218"/>
      <c r="D1016" s="208" t="s">
        <v>180</v>
      </c>
      <c r="E1016" s="219" t="s">
        <v>21</v>
      </c>
      <c r="F1016" s="220" t="s">
        <v>1312</v>
      </c>
      <c r="G1016" s="218"/>
      <c r="H1016" s="221">
        <v>42.515</v>
      </c>
      <c r="I1016" s="222"/>
      <c r="J1016" s="218"/>
      <c r="K1016" s="218"/>
      <c r="L1016" s="223"/>
      <c r="M1016" s="224"/>
      <c r="N1016" s="225"/>
      <c r="O1016" s="225"/>
      <c r="P1016" s="225"/>
      <c r="Q1016" s="225"/>
      <c r="R1016" s="225"/>
      <c r="S1016" s="225"/>
      <c r="T1016" s="226"/>
      <c r="AT1016" s="227" t="s">
        <v>180</v>
      </c>
      <c r="AU1016" s="227" t="s">
        <v>82</v>
      </c>
      <c r="AV1016" s="14" t="s">
        <v>82</v>
      </c>
      <c r="AW1016" s="14" t="s">
        <v>34</v>
      </c>
      <c r="AX1016" s="14" t="s">
        <v>73</v>
      </c>
      <c r="AY1016" s="227" t="s">
        <v>171</v>
      </c>
    </row>
    <row r="1017" spans="2:51" s="15" customFormat="1" ht="11.25">
      <c r="B1017" s="228"/>
      <c r="C1017" s="229"/>
      <c r="D1017" s="208" t="s">
        <v>180</v>
      </c>
      <c r="E1017" s="230" t="s">
        <v>21</v>
      </c>
      <c r="F1017" s="231" t="s">
        <v>182</v>
      </c>
      <c r="G1017" s="229"/>
      <c r="H1017" s="232">
        <v>51.065</v>
      </c>
      <c r="I1017" s="233"/>
      <c r="J1017" s="229"/>
      <c r="K1017" s="229"/>
      <c r="L1017" s="234"/>
      <c r="M1017" s="235"/>
      <c r="N1017" s="236"/>
      <c r="O1017" s="236"/>
      <c r="P1017" s="236"/>
      <c r="Q1017" s="236"/>
      <c r="R1017" s="236"/>
      <c r="S1017" s="236"/>
      <c r="T1017" s="237"/>
      <c r="AT1017" s="238" t="s">
        <v>180</v>
      </c>
      <c r="AU1017" s="238" t="s">
        <v>82</v>
      </c>
      <c r="AV1017" s="15" t="s">
        <v>178</v>
      </c>
      <c r="AW1017" s="15" t="s">
        <v>34</v>
      </c>
      <c r="AX1017" s="15" t="s">
        <v>80</v>
      </c>
      <c r="AY1017" s="238" t="s">
        <v>171</v>
      </c>
    </row>
    <row r="1018" spans="2:63" s="12" customFormat="1" ht="22.9" customHeight="1">
      <c r="B1018" s="177"/>
      <c r="C1018" s="178"/>
      <c r="D1018" s="179" t="s">
        <v>72</v>
      </c>
      <c r="E1018" s="191" t="s">
        <v>2122</v>
      </c>
      <c r="F1018" s="191" t="s">
        <v>2123</v>
      </c>
      <c r="G1018" s="178"/>
      <c r="H1018" s="178"/>
      <c r="I1018" s="181"/>
      <c r="J1018" s="192">
        <f>BK1018</f>
        <v>0</v>
      </c>
      <c r="K1018" s="178"/>
      <c r="L1018" s="183"/>
      <c r="M1018" s="184"/>
      <c r="N1018" s="185"/>
      <c r="O1018" s="185"/>
      <c r="P1018" s="186">
        <f>SUM(P1019:P1124)</f>
        <v>0</v>
      </c>
      <c r="Q1018" s="185"/>
      <c r="R1018" s="186">
        <f>SUM(R1019:R1124)</f>
        <v>0.15535855999999998</v>
      </c>
      <c r="S1018" s="185"/>
      <c r="T1018" s="187">
        <f>SUM(T1019:T1124)</f>
        <v>0.006475799999999999</v>
      </c>
      <c r="AR1018" s="188" t="s">
        <v>82</v>
      </c>
      <c r="AT1018" s="189" t="s">
        <v>72</v>
      </c>
      <c r="AU1018" s="189" t="s">
        <v>80</v>
      </c>
      <c r="AY1018" s="188" t="s">
        <v>171</v>
      </c>
      <c r="BK1018" s="190">
        <f>SUM(BK1019:BK1124)</f>
        <v>0</v>
      </c>
    </row>
    <row r="1019" spans="1:65" s="2" customFormat="1" ht="16.5" customHeight="1">
      <c r="A1019" s="35"/>
      <c r="B1019" s="36"/>
      <c r="C1019" s="193" t="s">
        <v>2124</v>
      </c>
      <c r="D1019" s="193" t="s">
        <v>173</v>
      </c>
      <c r="E1019" s="194" t="s">
        <v>2125</v>
      </c>
      <c r="F1019" s="195" t="s">
        <v>2126</v>
      </c>
      <c r="G1019" s="196" t="s">
        <v>187</v>
      </c>
      <c r="H1019" s="197">
        <v>43.172</v>
      </c>
      <c r="I1019" s="198"/>
      <c r="J1019" s="199">
        <f>ROUND(I1019*H1019,2)</f>
        <v>0</v>
      </c>
      <c r="K1019" s="195" t="s">
        <v>21</v>
      </c>
      <c r="L1019" s="40"/>
      <c r="M1019" s="200" t="s">
        <v>21</v>
      </c>
      <c r="N1019" s="201" t="s">
        <v>44</v>
      </c>
      <c r="O1019" s="65"/>
      <c r="P1019" s="202">
        <f>O1019*H1019</f>
        <v>0</v>
      </c>
      <c r="Q1019" s="202">
        <v>0</v>
      </c>
      <c r="R1019" s="202">
        <f>Q1019*H1019</f>
        <v>0</v>
      </c>
      <c r="S1019" s="202">
        <v>0.00015</v>
      </c>
      <c r="T1019" s="203">
        <f>S1019*H1019</f>
        <v>0.006475799999999999</v>
      </c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R1019" s="204" t="s">
        <v>263</v>
      </c>
      <c r="AT1019" s="204" t="s">
        <v>173</v>
      </c>
      <c r="AU1019" s="204" t="s">
        <v>82</v>
      </c>
      <c r="AY1019" s="18" t="s">
        <v>171</v>
      </c>
      <c r="BE1019" s="205">
        <f>IF(N1019="základní",J1019,0)</f>
        <v>0</v>
      </c>
      <c r="BF1019" s="205">
        <f>IF(N1019="snížená",J1019,0)</f>
        <v>0</v>
      </c>
      <c r="BG1019" s="205">
        <f>IF(N1019="zákl. přenesená",J1019,0)</f>
        <v>0</v>
      </c>
      <c r="BH1019" s="205">
        <f>IF(N1019="sníž. přenesená",J1019,0)</f>
        <v>0</v>
      </c>
      <c r="BI1019" s="205">
        <f>IF(N1019="nulová",J1019,0)</f>
        <v>0</v>
      </c>
      <c r="BJ1019" s="18" t="s">
        <v>80</v>
      </c>
      <c r="BK1019" s="205">
        <f>ROUND(I1019*H1019,2)</f>
        <v>0</v>
      </c>
      <c r="BL1019" s="18" t="s">
        <v>263</v>
      </c>
      <c r="BM1019" s="204" t="s">
        <v>2127</v>
      </c>
    </row>
    <row r="1020" spans="2:51" s="13" customFormat="1" ht="11.25">
      <c r="B1020" s="206"/>
      <c r="C1020" s="207"/>
      <c r="D1020" s="208" t="s">
        <v>180</v>
      </c>
      <c r="E1020" s="209" t="s">
        <v>21</v>
      </c>
      <c r="F1020" s="210" t="s">
        <v>1411</v>
      </c>
      <c r="G1020" s="207"/>
      <c r="H1020" s="209" t="s">
        <v>21</v>
      </c>
      <c r="I1020" s="211"/>
      <c r="J1020" s="207"/>
      <c r="K1020" s="207"/>
      <c r="L1020" s="212"/>
      <c r="M1020" s="213"/>
      <c r="N1020" s="214"/>
      <c r="O1020" s="214"/>
      <c r="P1020" s="214"/>
      <c r="Q1020" s="214"/>
      <c r="R1020" s="214"/>
      <c r="S1020" s="214"/>
      <c r="T1020" s="215"/>
      <c r="AT1020" s="216" t="s">
        <v>180</v>
      </c>
      <c r="AU1020" s="216" t="s">
        <v>82</v>
      </c>
      <c r="AV1020" s="13" t="s">
        <v>80</v>
      </c>
      <c r="AW1020" s="13" t="s">
        <v>34</v>
      </c>
      <c r="AX1020" s="13" t="s">
        <v>73</v>
      </c>
      <c r="AY1020" s="216" t="s">
        <v>171</v>
      </c>
    </row>
    <row r="1021" spans="2:51" s="14" customFormat="1" ht="11.25">
      <c r="B1021" s="217"/>
      <c r="C1021" s="218"/>
      <c r="D1021" s="208" t="s">
        <v>180</v>
      </c>
      <c r="E1021" s="219" t="s">
        <v>21</v>
      </c>
      <c r="F1021" s="220" t="s">
        <v>2128</v>
      </c>
      <c r="G1021" s="218"/>
      <c r="H1021" s="221">
        <v>25.88</v>
      </c>
      <c r="I1021" s="222"/>
      <c r="J1021" s="218"/>
      <c r="K1021" s="218"/>
      <c r="L1021" s="223"/>
      <c r="M1021" s="224"/>
      <c r="N1021" s="225"/>
      <c r="O1021" s="225"/>
      <c r="P1021" s="225"/>
      <c r="Q1021" s="225"/>
      <c r="R1021" s="225"/>
      <c r="S1021" s="225"/>
      <c r="T1021" s="226"/>
      <c r="AT1021" s="227" t="s">
        <v>180</v>
      </c>
      <c r="AU1021" s="227" t="s">
        <v>82</v>
      </c>
      <c r="AV1021" s="14" t="s">
        <v>82</v>
      </c>
      <c r="AW1021" s="14" t="s">
        <v>34</v>
      </c>
      <c r="AX1021" s="14" t="s">
        <v>73</v>
      </c>
      <c r="AY1021" s="227" t="s">
        <v>171</v>
      </c>
    </row>
    <row r="1022" spans="2:51" s="13" customFormat="1" ht="11.25">
      <c r="B1022" s="206"/>
      <c r="C1022" s="207"/>
      <c r="D1022" s="208" t="s">
        <v>180</v>
      </c>
      <c r="E1022" s="209" t="s">
        <v>21</v>
      </c>
      <c r="F1022" s="210" t="s">
        <v>2129</v>
      </c>
      <c r="G1022" s="207"/>
      <c r="H1022" s="209" t="s">
        <v>21</v>
      </c>
      <c r="I1022" s="211"/>
      <c r="J1022" s="207"/>
      <c r="K1022" s="207"/>
      <c r="L1022" s="212"/>
      <c r="M1022" s="213"/>
      <c r="N1022" s="214"/>
      <c r="O1022" s="214"/>
      <c r="P1022" s="214"/>
      <c r="Q1022" s="214"/>
      <c r="R1022" s="214"/>
      <c r="S1022" s="214"/>
      <c r="T1022" s="215"/>
      <c r="AT1022" s="216" t="s">
        <v>180</v>
      </c>
      <c r="AU1022" s="216" t="s">
        <v>82</v>
      </c>
      <c r="AV1022" s="13" t="s">
        <v>80</v>
      </c>
      <c r="AW1022" s="13" t="s">
        <v>34</v>
      </c>
      <c r="AX1022" s="13" t="s">
        <v>73</v>
      </c>
      <c r="AY1022" s="216" t="s">
        <v>171</v>
      </c>
    </row>
    <row r="1023" spans="2:51" s="14" customFormat="1" ht="11.25">
      <c r="B1023" s="217"/>
      <c r="C1023" s="218"/>
      <c r="D1023" s="208" t="s">
        <v>180</v>
      </c>
      <c r="E1023" s="219" t="s">
        <v>21</v>
      </c>
      <c r="F1023" s="220" t="s">
        <v>2130</v>
      </c>
      <c r="G1023" s="218"/>
      <c r="H1023" s="221">
        <v>17.292</v>
      </c>
      <c r="I1023" s="222"/>
      <c r="J1023" s="218"/>
      <c r="K1023" s="218"/>
      <c r="L1023" s="223"/>
      <c r="M1023" s="224"/>
      <c r="N1023" s="225"/>
      <c r="O1023" s="225"/>
      <c r="P1023" s="225"/>
      <c r="Q1023" s="225"/>
      <c r="R1023" s="225"/>
      <c r="S1023" s="225"/>
      <c r="T1023" s="226"/>
      <c r="AT1023" s="227" t="s">
        <v>180</v>
      </c>
      <c r="AU1023" s="227" t="s">
        <v>82</v>
      </c>
      <c r="AV1023" s="14" t="s">
        <v>82</v>
      </c>
      <c r="AW1023" s="14" t="s">
        <v>34</v>
      </c>
      <c r="AX1023" s="14" t="s">
        <v>73</v>
      </c>
      <c r="AY1023" s="227" t="s">
        <v>171</v>
      </c>
    </row>
    <row r="1024" spans="2:51" s="15" customFormat="1" ht="11.25">
      <c r="B1024" s="228"/>
      <c r="C1024" s="229"/>
      <c r="D1024" s="208" t="s">
        <v>180</v>
      </c>
      <c r="E1024" s="230" t="s">
        <v>21</v>
      </c>
      <c r="F1024" s="231" t="s">
        <v>182</v>
      </c>
      <c r="G1024" s="229"/>
      <c r="H1024" s="232">
        <v>43.172</v>
      </c>
      <c r="I1024" s="233"/>
      <c r="J1024" s="229"/>
      <c r="K1024" s="229"/>
      <c r="L1024" s="234"/>
      <c r="M1024" s="235"/>
      <c r="N1024" s="236"/>
      <c r="O1024" s="236"/>
      <c r="P1024" s="236"/>
      <c r="Q1024" s="236"/>
      <c r="R1024" s="236"/>
      <c r="S1024" s="236"/>
      <c r="T1024" s="237"/>
      <c r="AT1024" s="238" t="s">
        <v>180</v>
      </c>
      <c r="AU1024" s="238" t="s">
        <v>82</v>
      </c>
      <c r="AV1024" s="15" t="s">
        <v>178</v>
      </c>
      <c r="AW1024" s="15" t="s">
        <v>34</v>
      </c>
      <c r="AX1024" s="15" t="s">
        <v>80</v>
      </c>
      <c r="AY1024" s="238" t="s">
        <v>171</v>
      </c>
    </row>
    <row r="1025" spans="1:65" s="2" customFormat="1" ht="16.5" customHeight="1">
      <c r="A1025" s="35"/>
      <c r="B1025" s="36"/>
      <c r="C1025" s="193" t="s">
        <v>2131</v>
      </c>
      <c r="D1025" s="193" t="s">
        <v>173</v>
      </c>
      <c r="E1025" s="194" t="s">
        <v>2132</v>
      </c>
      <c r="F1025" s="195" t="s">
        <v>2133</v>
      </c>
      <c r="G1025" s="196" t="s">
        <v>187</v>
      </c>
      <c r="H1025" s="197">
        <v>337.736</v>
      </c>
      <c r="I1025" s="198"/>
      <c r="J1025" s="199">
        <f>ROUND(I1025*H1025,2)</f>
        <v>0</v>
      </c>
      <c r="K1025" s="195" t="s">
        <v>177</v>
      </c>
      <c r="L1025" s="40"/>
      <c r="M1025" s="200" t="s">
        <v>21</v>
      </c>
      <c r="N1025" s="201" t="s">
        <v>44</v>
      </c>
      <c r="O1025" s="65"/>
      <c r="P1025" s="202">
        <f>O1025*H1025</f>
        <v>0</v>
      </c>
      <c r="Q1025" s="202">
        <v>0.0002</v>
      </c>
      <c r="R1025" s="202">
        <f>Q1025*H1025</f>
        <v>0.0675472</v>
      </c>
      <c r="S1025" s="202">
        <v>0</v>
      </c>
      <c r="T1025" s="203">
        <f>S1025*H1025</f>
        <v>0</v>
      </c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R1025" s="204" t="s">
        <v>263</v>
      </c>
      <c r="AT1025" s="204" t="s">
        <v>173</v>
      </c>
      <c r="AU1025" s="204" t="s">
        <v>82</v>
      </c>
      <c r="AY1025" s="18" t="s">
        <v>171</v>
      </c>
      <c r="BE1025" s="205">
        <f>IF(N1025="základní",J1025,0)</f>
        <v>0</v>
      </c>
      <c r="BF1025" s="205">
        <f>IF(N1025="snížená",J1025,0)</f>
        <v>0</v>
      </c>
      <c r="BG1025" s="205">
        <f>IF(N1025="zákl. přenesená",J1025,0)</f>
        <v>0</v>
      </c>
      <c r="BH1025" s="205">
        <f>IF(N1025="sníž. přenesená",J1025,0)</f>
        <v>0</v>
      </c>
      <c r="BI1025" s="205">
        <f>IF(N1025="nulová",J1025,0)</f>
        <v>0</v>
      </c>
      <c r="BJ1025" s="18" t="s">
        <v>80</v>
      </c>
      <c r="BK1025" s="205">
        <f>ROUND(I1025*H1025,2)</f>
        <v>0</v>
      </c>
      <c r="BL1025" s="18" t="s">
        <v>263</v>
      </c>
      <c r="BM1025" s="204" t="s">
        <v>2134</v>
      </c>
    </row>
    <row r="1026" spans="2:51" s="14" customFormat="1" ht="11.25">
      <c r="B1026" s="217"/>
      <c r="C1026" s="218"/>
      <c r="D1026" s="208" t="s">
        <v>180</v>
      </c>
      <c r="E1026" s="219" t="s">
        <v>21</v>
      </c>
      <c r="F1026" s="220" t="s">
        <v>1173</v>
      </c>
      <c r="G1026" s="218"/>
      <c r="H1026" s="221">
        <v>337.736</v>
      </c>
      <c r="I1026" s="222"/>
      <c r="J1026" s="218"/>
      <c r="K1026" s="218"/>
      <c r="L1026" s="223"/>
      <c r="M1026" s="224"/>
      <c r="N1026" s="225"/>
      <c r="O1026" s="225"/>
      <c r="P1026" s="225"/>
      <c r="Q1026" s="225"/>
      <c r="R1026" s="225"/>
      <c r="S1026" s="225"/>
      <c r="T1026" s="226"/>
      <c r="AT1026" s="227" t="s">
        <v>180</v>
      </c>
      <c r="AU1026" s="227" t="s">
        <v>82</v>
      </c>
      <c r="AV1026" s="14" t="s">
        <v>82</v>
      </c>
      <c r="AW1026" s="14" t="s">
        <v>34</v>
      </c>
      <c r="AX1026" s="14" t="s">
        <v>73</v>
      </c>
      <c r="AY1026" s="227" t="s">
        <v>171</v>
      </c>
    </row>
    <row r="1027" spans="2:51" s="15" customFormat="1" ht="11.25">
      <c r="B1027" s="228"/>
      <c r="C1027" s="229"/>
      <c r="D1027" s="208" t="s">
        <v>180</v>
      </c>
      <c r="E1027" s="230" t="s">
        <v>21</v>
      </c>
      <c r="F1027" s="231" t="s">
        <v>182</v>
      </c>
      <c r="G1027" s="229"/>
      <c r="H1027" s="232">
        <v>337.736</v>
      </c>
      <c r="I1027" s="233"/>
      <c r="J1027" s="229"/>
      <c r="K1027" s="229"/>
      <c r="L1027" s="234"/>
      <c r="M1027" s="235"/>
      <c r="N1027" s="236"/>
      <c r="O1027" s="236"/>
      <c r="P1027" s="236"/>
      <c r="Q1027" s="236"/>
      <c r="R1027" s="236"/>
      <c r="S1027" s="236"/>
      <c r="T1027" s="237"/>
      <c r="AT1027" s="238" t="s">
        <v>180</v>
      </c>
      <c r="AU1027" s="238" t="s">
        <v>82</v>
      </c>
      <c r="AV1027" s="15" t="s">
        <v>178</v>
      </c>
      <c r="AW1027" s="15" t="s">
        <v>34</v>
      </c>
      <c r="AX1027" s="15" t="s">
        <v>80</v>
      </c>
      <c r="AY1027" s="238" t="s">
        <v>171</v>
      </c>
    </row>
    <row r="1028" spans="1:65" s="2" customFormat="1" ht="21.75" customHeight="1">
      <c r="A1028" s="35"/>
      <c r="B1028" s="36"/>
      <c r="C1028" s="193" t="s">
        <v>2135</v>
      </c>
      <c r="D1028" s="193" t="s">
        <v>173</v>
      </c>
      <c r="E1028" s="194" t="s">
        <v>2136</v>
      </c>
      <c r="F1028" s="195" t="s">
        <v>2137</v>
      </c>
      <c r="G1028" s="196" t="s">
        <v>187</v>
      </c>
      <c r="H1028" s="197">
        <v>337.736</v>
      </c>
      <c r="I1028" s="198"/>
      <c r="J1028" s="199">
        <f>ROUND(I1028*H1028,2)</f>
        <v>0</v>
      </c>
      <c r="K1028" s="195" t="s">
        <v>177</v>
      </c>
      <c r="L1028" s="40"/>
      <c r="M1028" s="200" t="s">
        <v>21</v>
      </c>
      <c r="N1028" s="201" t="s">
        <v>44</v>
      </c>
      <c r="O1028" s="65"/>
      <c r="P1028" s="202">
        <f>O1028*H1028</f>
        <v>0</v>
      </c>
      <c r="Q1028" s="202">
        <v>0.00026</v>
      </c>
      <c r="R1028" s="202">
        <f>Q1028*H1028</f>
        <v>0.08781135999999999</v>
      </c>
      <c r="S1028" s="202">
        <v>0</v>
      </c>
      <c r="T1028" s="203">
        <f>S1028*H1028</f>
        <v>0</v>
      </c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R1028" s="204" t="s">
        <v>263</v>
      </c>
      <c r="AT1028" s="204" t="s">
        <v>173</v>
      </c>
      <c r="AU1028" s="204" t="s">
        <v>82</v>
      </c>
      <c r="AY1028" s="18" t="s">
        <v>171</v>
      </c>
      <c r="BE1028" s="205">
        <f>IF(N1028="základní",J1028,0)</f>
        <v>0</v>
      </c>
      <c r="BF1028" s="205">
        <f>IF(N1028="snížená",J1028,0)</f>
        <v>0</v>
      </c>
      <c r="BG1028" s="205">
        <f>IF(N1028="zákl. přenesená",J1028,0)</f>
        <v>0</v>
      </c>
      <c r="BH1028" s="205">
        <f>IF(N1028="sníž. přenesená",J1028,0)</f>
        <v>0</v>
      </c>
      <c r="BI1028" s="205">
        <f>IF(N1028="nulová",J1028,0)</f>
        <v>0</v>
      </c>
      <c r="BJ1028" s="18" t="s">
        <v>80</v>
      </c>
      <c r="BK1028" s="205">
        <f>ROUND(I1028*H1028,2)</f>
        <v>0</v>
      </c>
      <c r="BL1028" s="18" t="s">
        <v>263</v>
      </c>
      <c r="BM1028" s="204" t="s">
        <v>2138</v>
      </c>
    </row>
    <row r="1029" spans="2:51" s="13" customFormat="1" ht="11.25">
      <c r="B1029" s="206"/>
      <c r="C1029" s="207"/>
      <c r="D1029" s="208" t="s">
        <v>180</v>
      </c>
      <c r="E1029" s="209" t="s">
        <v>21</v>
      </c>
      <c r="F1029" s="210" t="s">
        <v>1249</v>
      </c>
      <c r="G1029" s="207"/>
      <c r="H1029" s="209" t="s">
        <v>21</v>
      </c>
      <c r="I1029" s="211"/>
      <c r="J1029" s="207"/>
      <c r="K1029" s="207"/>
      <c r="L1029" s="212"/>
      <c r="M1029" s="213"/>
      <c r="N1029" s="214"/>
      <c r="O1029" s="214"/>
      <c r="P1029" s="214"/>
      <c r="Q1029" s="214"/>
      <c r="R1029" s="214"/>
      <c r="S1029" s="214"/>
      <c r="T1029" s="215"/>
      <c r="AT1029" s="216" t="s">
        <v>180</v>
      </c>
      <c r="AU1029" s="216" t="s">
        <v>82</v>
      </c>
      <c r="AV1029" s="13" t="s">
        <v>80</v>
      </c>
      <c r="AW1029" s="13" t="s">
        <v>34</v>
      </c>
      <c r="AX1029" s="13" t="s">
        <v>73</v>
      </c>
      <c r="AY1029" s="216" t="s">
        <v>171</v>
      </c>
    </row>
    <row r="1030" spans="2:51" s="13" customFormat="1" ht="11.25">
      <c r="B1030" s="206"/>
      <c r="C1030" s="207"/>
      <c r="D1030" s="208" t="s">
        <v>180</v>
      </c>
      <c r="E1030" s="209" t="s">
        <v>21</v>
      </c>
      <c r="F1030" s="210" t="s">
        <v>1283</v>
      </c>
      <c r="G1030" s="207"/>
      <c r="H1030" s="209" t="s">
        <v>21</v>
      </c>
      <c r="I1030" s="211"/>
      <c r="J1030" s="207"/>
      <c r="K1030" s="207"/>
      <c r="L1030" s="212"/>
      <c r="M1030" s="213"/>
      <c r="N1030" s="214"/>
      <c r="O1030" s="214"/>
      <c r="P1030" s="214"/>
      <c r="Q1030" s="214"/>
      <c r="R1030" s="214"/>
      <c r="S1030" s="214"/>
      <c r="T1030" s="215"/>
      <c r="AT1030" s="216" t="s">
        <v>180</v>
      </c>
      <c r="AU1030" s="216" t="s">
        <v>82</v>
      </c>
      <c r="AV1030" s="13" t="s">
        <v>80</v>
      </c>
      <c r="AW1030" s="13" t="s">
        <v>34</v>
      </c>
      <c r="AX1030" s="13" t="s">
        <v>73</v>
      </c>
      <c r="AY1030" s="216" t="s">
        <v>171</v>
      </c>
    </row>
    <row r="1031" spans="2:51" s="13" customFormat="1" ht="11.25">
      <c r="B1031" s="206"/>
      <c r="C1031" s="207"/>
      <c r="D1031" s="208" t="s">
        <v>180</v>
      </c>
      <c r="E1031" s="209" t="s">
        <v>21</v>
      </c>
      <c r="F1031" s="210" t="s">
        <v>2139</v>
      </c>
      <c r="G1031" s="207"/>
      <c r="H1031" s="209" t="s">
        <v>21</v>
      </c>
      <c r="I1031" s="211"/>
      <c r="J1031" s="207"/>
      <c r="K1031" s="207"/>
      <c r="L1031" s="212"/>
      <c r="M1031" s="213"/>
      <c r="N1031" s="214"/>
      <c r="O1031" s="214"/>
      <c r="P1031" s="214"/>
      <c r="Q1031" s="214"/>
      <c r="R1031" s="214"/>
      <c r="S1031" s="214"/>
      <c r="T1031" s="215"/>
      <c r="AT1031" s="216" t="s">
        <v>180</v>
      </c>
      <c r="AU1031" s="216" t="s">
        <v>82</v>
      </c>
      <c r="AV1031" s="13" t="s">
        <v>80</v>
      </c>
      <c r="AW1031" s="13" t="s">
        <v>34</v>
      </c>
      <c r="AX1031" s="13" t="s">
        <v>73</v>
      </c>
      <c r="AY1031" s="216" t="s">
        <v>171</v>
      </c>
    </row>
    <row r="1032" spans="2:51" s="14" customFormat="1" ht="11.25">
      <c r="B1032" s="217"/>
      <c r="C1032" s="218"/>
      <c r="D1032" s="208" t="s">
        <v>180</v>
      </c>
      <c r="E1032" s="219" t="s">
        <v>21</v>
      </c>
      <c r="F1032" s="220" t="s">
        <v>2140</v>
      </c>
      <c r="G1032" s="218"/>
      <c r="H1032" s="221">
        <v>20.7</v>
      </c>
      <c r="I1032" s="222"/>
      <c r="J1032" s="218"/>
      <c r="K1032" s="218"/>
      <c r="L1032" s="223"/>
      <c r="M1032" s="224"/>
      <c r="N1032" s="225"/>
      <c r="O1032" s="225"/>
      <c r="P1032" s="225"/>
      <c r="Q1032" s="225"/>
      <c r="R1032" s="225"/>
      <c r="S1032" s="225"/>
      <c r="T1032" s="226"/>
      <c r="AT1032" s="227" t="s">
        <v>180</v>
      </c>
      <c r="AU1032" s="227" t="s">
        <v>82</v>
      </c>
      <c r="AV1032" s="14" t="s">
        <v>82</v>
      </c>
      <c r="AW1032" s="14" t="s">
        <v>34</v>
      </c>
      <c r="AX1032" s="14" t="s">
        <v>73</v>
      </c>
      <c r="AY1032" s="227" t="s">
        <v>171</v>
      </c>
    </row>
    <row r="1033" spans="2:51" s="13" customFormat="1" ht="11.25">
      <c r="B1033" s="206"/>
      <c r="C1033" s="207"/>
      <c r="D1033" s="208" t="s">
        <v>180</v>
      </c>
      <c r="E1033" s="209" t="s">
        <v>21</v>
      </c>
      <c r="F1033" s="210" t="s">
        <v>2141</v>
      </c>
      <c r="G1033" s="207"/>
      <c r="H1033" s="209" t="s">
        <v>21</v>
      </c>
      <c r="I1033" s="211"/>
      <c r="J1033" s="207"/>
      <c r="K1033" s="207"/>
      <c r="L1033" s="212"/>
      <c r="M1033" s="213"/>
      <c r="N1033" s="214"/>
      <c r="O1033" s="214"/>
      <c r="P1033" s="214"/>
      <c r="Q1033" s="214"/>
      <c r="R1033" s="214"/>
      <c r="S1033" s="214"/>
      <c r="T1033" s="215"/>
      <c r="AT1033" s="216" t="s">
        <v>180</v>
      </c>
      <c r="AU1033" s="216" t="s">
        <v>82</v>
      </c>
      <c r="AV1033" s="13" t="s">
        <v>80</v>
      </c>
      <c r="AW1033" s="13" t="s">
        <v>34</v>
      </c>
      <c r="AX1033" s="13" t="s">
        <v>73</v>
      </c>
      <c r="AY1033" s="216" t="s">
        <v>171</v>
      </c>
    </row>
    <row r="1034" spans="2:51" s="14" customFormat="1" ht="11.25">
      <c r="B1034" s="217"/>
      <c r="C1034" s="218"/>
      <c r="D1034" s="208" t="s">
        <v>180</v>
      </c>
      <c r="E1034" s="219" t="s">
        <v>21</v>
      </c>
      <c r="F1034" s="220" t="s">
        <v>2142</v>
      </c>
      <c r="G1034" s="218"/>
      <c r="H1034" s="221">
        <v>23.187</v>
      </c>
      <c r="I1034" s="222"/>
      <c r="J1034" s="218"/>
      <c r="K1034" s="218"/>
      <c r="L1034" s="223"/>
      <c r="M1034" s="224"/>
      <c r="N1034" s="225"/>
      <c r="O1034" s="225"/>
      <c r="P1034" s="225"/>
      <c r="Q1034" s="225"/>
      <c r="R1034" s="225"/>
      <c r="S1034" s="225"/>
      <c r="T1034" s="226"/>
      <c r="AT1034" s="227" t="s">
        <v>180</v>
      </c>
      <c r="AU1034" s="227" t="s">
        <v>82</v>
      </c>
      <c r="AV1034" s="14" t="s">
        <v>82</v>
      </c>
      <c r="AW1034" s="14" t="s">
        <v>34</v>
      </c>
      <c r="AX1034" s="14" t="s">
        <v>73</v>
      </c>
      <c r="AY1034" s="227" t="s">
        <v>171</v>
      </c>
    </row>
    <row r="1035" spans="2:51" s="13" customFormat="1" ht="11.25">
      <c r="B1035" s="206"/>
      <c r="C1035" s="207"/>
      <c r="D1035" s="208" t="s">
        <v>180</v>
      </c>
      <c r="E1035" s="209" t="s">
        <v>21</v>
      </c>
      <c r="F1035" s="210" t="s">
        <v>2103</v>
      </c>
      <c r="G1035" s="207"/>
      <c r="H1035" s="209" t="s">
        <v>21</v>
      </c>
      <c r="I1035" s="211"/>
      <c r="J1035" s="207"/>
      <c r="K1035" s="207"/>
      <c r="L1035" s="212"/>
      <c r="M1035" s="213"/>
      <c r="N1035" s="214"/>
      <c r="O1035" s="214"/>
      <c r="P1035" s="214"/>
      <c r="Q1035" s="214"/>
      <c r="R1035" s="214"/>
      <c r="S1035" s="214"/>
      <c r="T1035" s="215"/>
      <c r="AT1035" s="216" t="s">
        <v>180</v>
      </c>
      <c r="AU1035" s="216" t="s">
        <v>82</v>
      </c>
      <c r="AV1035" s="13" t="s">
        <v>80</v>
      </c>
      <c r="AW1035" s="13" t="s">
        <v>34</v>
      </c>
      <c r="AX1035" s="13" t="s">
        <v>73</v>
      </c>
      <c r="AY1035" s="216" t="s">
        <v>171</v>
      </c>
    </row>
    <row r="1036" spans="2:51" s="13" customFormat="1" ht="11.25">
      <c r="B1036" s="206"/>
      <c r="C1036" s="207"/>
      <c r="D1036" s="208" t="s">
        <v>180</v>
      </c>
      <c r="E1036" s="209" t="s">
        <v>21</v>
      </c>
      <c r="F1036" s="210" t="s">
        <v>2139</v>
      </c>
      <c r="G1036" s="207"/>
      <c r="H1036" s="209" t="s">
        <v>21</v>
      </c>
      <c r="I1036" s="211"/>
      <c r="J1036" s="207"/>
      <c r="K1036" s="207"/>
      <c r="L1036" s="212"/>
      <c r="M1036" s="213"/>
      <c r="N1036" s="214"/>
      <c r="O1036" s="214"/>
      <c r="P1036" s="214"/>
      <c r="Q1036" s="214"/>
      <c r="R1036" s="214"/>
      <c r="S1036" s="214"/>
      <c r="T1036" s="215"/>
      <c r="AT1036" s="216" t="s">
        <v>180</v>
      </c>
      <c r="AU1036" s="216" t="s">
        <v>82</v>
      </c>
      <c r="AV1036" s="13" t="s">
        <v>80</v>
      </c>
      <c r="AW1036" s="13" t="s">
        <v>34</v>
      </c>
      <c r="AX1036" s="13" t="s">
        <v>73</v>
      </c>
      <c r="AY1036" s="216" t="s">
        <v>171</v>
      </c>
    </row>
    <row r="1037" spans="2:51" s="14" customFormat="1" ht="11.25">
      <c r="B1037" s="217"/>
      <c r="C1037" s="218"/>
      <c r="D1037" s="208" t="s">
        <v>180</v>
      </c>
      <c r="E1037" s="219" t="s">
        <v>21</v>
      </c>
      <c r="F1037" s="220" t="s">
        <v>2143</v>
      </c>
      <c r="G1037" s="218"/>
      <c r="H1037" s="221">
        <v>8.64</v>
      </c>
      <c r="I1037" s="222"/>
      <c r="J1037" s="218"/>
      <c r="K1037" s="218"/>
      <c r="L1037" s="223"/>
      <c r="M1037" s="224"/>
      <c r="N1037" s="225"/>
      <c r="O1037" s="225"/>
      <c r="P1037" s="225"/>
      <c r="Q1037" s="225"/>
      <c r="R1037" s="225"/>
      <c r="S1037" s="225"/>
      <c r="T1037" s="226"/>
      <c r="AT1037" s="227" t="s">
        <v>180</v>
      </c>
      <c r="AU1037" s="227" t="s">
        <v>82</v>
      </c>
      <c r="AV1037" s="14" t="s">
        <v>82</v>
      </c>
      <c r="AW1037" s="14" t="s">
        <v>34</v>
      </c>
      <c r="AX1037" s="14" t="s">
        <v>73</v>
      </c>
      <c r="AY1037" s="227" t="s">
        <v>171</v>
      </c>
    </row>
    <row r="1038" spans="2:51" s="13" customFormat="1" ht="11.25">
      <c r="B1038" s="206"/>
      <c r="C1038" s="207"/>
      <c r="D1038" s="208" t="s">
        <v>180</v>
      </c>
      <c r="E1038" s="209" t="s">
        <v>21</v>
      </c>
      <c r="F1038" s="210" t="s">
        <v>1311</v>
      </c>
      <c r="G1038" s="207"/>
      <c r="H1038" s="209" t="s">
        <v>21</v>
      </c>
      <c r="I1038" s="211"/>
      <c r="J1038" s="207"/>
      <c r="K1038" s="207"/>
      <c r="L1038" s="212"/>
      <c r="M1038" s="213"/>
      <c r="N1038" s="214"/>
      <c r="O1038" s="214"/>
      <c r="P1038" s="214"/>
      <c r="Q1038" s="214"/>
      <c r="R1038" s="214"/>
      <c r="S1038" s="214"/>
      <c r="T1038" s="215"/>
      <c r="AT1038" s="216" t="s">
        <v>180</v>
      </c>
      <c r="AU1038" s="216" t="s">
        <v>82</v>
      </c>
      <c r="AV1038" s="13" t="s">
        <v>80</v>
      </c>
      <c r="AW1038" s="13" t="s">
        <v>34</v>
      </c>
      <c r="AX1038" s="13" t="s">
        <v>73</v>
      </c>
      <c r="AY1038" s="216" t="s">
        <v>171</v>
      </c>
    </row>
    <row r="1039" spans="2:51" s="14" customFormat="1" ht="11.25">
      <c r="B1039" s="217"/>
      <c r="C1039" s="218"/>
      <c r="D1039" s="208" t="s">
        <v>180</v>
      </c>
      <c r="E1039" s="219" t="s">
        <v>21</v>
      </c>
      <c r="F1039" s="220" t="s">
        <v>2144</v>
      </c>
      <c r="G1039" s="218"/>
      <c r="H1039" s="221">
        <v>44.881</v>
      </c>
      <c r="I1039" s="222"/>
      <c r="J1039" s="218"/>
      <c r="K1039" s="218"/>
      <c r="L1039" s="223"/>
      <c r="M1039" s="224"/>
      <c r="N1039" s="225"/>
      <c r="O1039" s="225"/>
      <c r="P1039" s="225"/>
      <c r="Q1039" s="225"/>
      <c r="R1039" s="225"/>
      <c r="S1039" s="225"/>
      <c r="T1039" s="226"/>
      <c r="AT1039" s="227" t="s">
        <v>180</v>
      </c>
      <c r="AU1039" s="227" t="s">
        <v>82</v>
      </c>
      <c r="AV1039" s="14" t="s">
        <v>82</v>
      </c>
      <c r="AW1039" s="14" t="s">
        <v>34</v>
      </c>
      <c r="AX1039" s="14" t="s">
        <v>73</v>
      </c>
      <c r="AY1039" s="227" t="s">
        <v>171</v>
      </c>
    </row>
    <row r="1040" spans="2:51" s="14" customFormat="1" ht="11.25">
      <c r="B1040" s="217"/>
      <c r="C1040" s="218"/>
      <c r="D1040" s="208" t="s">
        <v>180</v>
      </c>
      <c r="E1040" s="219" t="s">
        <v>21</v>
      </c>
      <c r="F1040" s="220" t="s">
        <v>2145</v>
      </c>
      <c r="G1040" s="218"/>
      <c r="H1040" s="221">
        <v>-10.53</v>
      </c>
      <c r="I1040" s="222"/>
      <c r="J1040" s="218"/>
      <c r="K1040" s="218"/>
      <c r="L1040" s="223"/>
      <c r="M1040" s="224"/>
      <c r="N1040" s="225"/>
      <c r="O1040" s="225"/>
      <c r="P1040" s="225"/>
      <c r="Q1040" s="225"/>
      <c r="R1040" s="225"/>
      <c r="S1040" s="225"/>
      <c r="T1040" s="226"/>
      <c r="AT1040" s="227" t="s">
        <v>180</v>
      </c>
      <c r="AU1040" s="227" t="s">
        <v>82</v>
      </c>
      <c r="AV1040" s="14" t="s">
        <v>82</v>
      </c>
      <c r="AW1040" s="14" t="s">
        <v>34</v>
      </c>
      <c r="AX1040" s="14" t="s">
        <v>73</v>
      </c>
      <c r="AY1040" s="227" t="s">
        <v>171</v>
      </c>
    </row>
    <row r="1041" spans="2:51" s="13" customFormat="1" ht="11.25">
      <c r="B1041" s="206"/>
      <c r="C1041" s="207"/>
      <c r="D1041" s="208" t="s">
        <v>180</v>
      </c>
      <c r="E1041" s="209" t="s">
        <v>21</v>
      </c>
      <c r="F1041" s="210" t="s">
        <v>1703</v>
      </c>
      <c r="G1041" s="207"/>
      <c r="H1041" s="209" t="s">
        <v>21</v>
      </c>
      <c r="I1041" s="211"/>
      <c r="J1041" s="207"/>
      <c r="K1041" s="207"/>
      <c r="L1041" s="212"/>
      <c r="M1041" s="213"/>
      <c r="N1041" s="214"/>
      <c r="O1041" s="214"/>
      <c r="P1041" s="214"/>
      <c r="Q1041" s="214"/>
      <c r="R1041" s="214"/>
      <c r="S1041" s="214"/>
      <c r="T1041" s="215"/>
      <c r="AT1041" s="216" t="s">
        <v>180</v>
      </c>
      <c r="AU1041" s="216" t="s">
        <v>82</v>
      </c>
      <c r="AV1041" s="13" t="s">
        <v>80</v>
      </c>
      <c r="AW1041" s="13" t="s">
        <v>34</v>
      </c>
      <c r="AX1041" s="13" t="s">
        <v>73</v>
      </c>
      <c r="AY1041" s="216" t="s">
        <v>171</v>
      </c>
    </row>
    <row r="1042" spans="2:51" s="14" customFormat="1" ht="11.25">
      <c r="B1042" s="217"/>
      <c r="C1042" s="218"/>
      <c r="D1042" s="208" t="s">
        <v>180</v>
      </c>
      <c r="E1042" s="219" t="s">
        <v>21</v>
      </c>
      <c r="F1042" s="220" t="s">
        <v>1704</v>
      </c>
      <c r="G1042" s="218"/>
      <c r="H1042" s="221">
        <v>3.718</v>
      </c>
      <c r="I1042" s="222"/>
      <c r="J1042" s="218"/>
      <c r="K1042" s="218"/>
      <c r="L1042" s="223"/>
      <c r="M1042" s="224"/>
      <c r="N1042" s="225"/>
      <c r="O1042" s="225"/>
      <c r="P1042" s="225"/>
      <c r="Q1042" s="225"/>
      <c r="R1042" s="225"/>
      <c r="S1042" s="225"/>
      <c r="T1042" s="226"/>
      <c r="AT1042" s="227" t="s">
        <v>180</v>
      </c>
      <c r="AU1042" s="227" t="s">
        <v>82</v>
      </c>
      <c r="AV1042" s="14" t="s">
        <v>82</v>
      </c>
      <c r="AW1042" s="14" t="s">
        <v>34</v>
      </c>
      <c r="AX1042" s="14" t="s">
        <v>73</v>
      </c>
      <c r="AY1042" s="227" t="s">
        <v>171</v>
      </c>
    </row>
    <row r="1043" spans="2:51" s="13" customFormat="1" ht="11.25">
      <c r="B1043" s="206"/>
      <c r="C1043" s="207"/>
      <c r="D1043" s="208" t="s">
        <v>180</v>
      </c>
      <c r="E1043" s="209" t="s">
        <v>21</v>
      </c>
      <c r="F1043" s="210" t="s">
        <v>2044</v>
      </c>
      <c r="G1043" s="207"/>
      <c r="H1043" s="209" t="s">
        <v>21</v>
      </c>
      <c r="I1043" s="211"/>
      <c r="J1043" s="207"/>
      <c r="K1043" s="207"/>
      <c r="L1043" s="212"/>
      <c r="M1043" s="213"/>
      <c r="N1043" s="214"/>
      <c r="O1043" s="214"/>
      <c r="P1043" s="214"/>
      <c r="Q1043" s="214"/>
      <c r="R1043" s="214"/>
      <c r="S1043" s="214"/>
      <c r="T1043" s="215"/>
      <c r="AT1043" s="216" t="s">
        <v>180</v>
      </c>
      <c r="AU1043" s="216" t="s">
        <v>82</v>
      </c>
      <c r="AV1043" s="13" t="s">
        <v>80</v>
      </c>
      <c r="AW1043" s="13" t="s">
        <v>34</v>
      </c>
      <c r="AX1043" s="13" t="s">
        <v>73</v>
      </c>
      <c r="AY1043" s="216" t="s">
        <v>171</v>
      </c>
    </row>
    <row r="1044" spans="2:51" s="13" customFormat="1" ht="11.25">
      <c r="B1044" s="206"/>
      <c r="C1044" s="207"/>
      <c r="D1044" s="208" t="s">
        <v>180</v>
      </c>
      <c r="E1044" s="209" t="s">
        <v>21</v>
      </c>
      <c r="F1044" s="210" t="s">
        <v>2141</v>
      </c>
      <c r="G1044" s="207"/>
      <c r="H1044" s="209" t="s">
        <v>21</v>
      </c>
      <c r="I1044" s="211"/>
      <c r="J1044" s="207"/>
      <c r="K1044" s="207"/>
      <c r="L1044" s="212"/>
      <c r="M1044" s="213"/>
      <c r="N1044" s="214"/>
      <c r="O1044" s="214"/>
      <c r="P1044" s="214"/>
      <c r="Q1044" s="214"/>
      <c r="R1044" s="214"/>
      <c r="S1044" s="214"/>
      <c r="T1044" s="215"/>
      <c r="AT1044" s="216" t="s">
        <v>180</v>
      </c>
      <c r="AU1044" s="216" t="s">
        <v>82</v>
      </c>
      <c r="AV1044" s="13" t="s">
        <v>80</v>
      </c>
      <c r="AW1044" s="13" t="s">
        <v>34</v>
      </c>
      <c r="AX1044" s="13" t="s">
        <v>73</v>
      </c>
      <c r="AY1044" s="216" t="s">
        <v>171</v>
      </c>
    </row>
    <row r="1045" spans="2:51" s="14" customFormat="1" ht="11.25">
      <c r="B1045" s="217"/>
      <c r="C1045" s="218"/>
      <c r="D1045" s="208" t="s">
        <v>180</v>
      </c>
      <c r="E1045" s="219" t="s">
        <v>21</v>
      </c>
      <c r="F1045" s="220" t="s">
        <v>2146</v>
      </c>
      <c r="G1045" s="218"/>
      <c r="H1045" s="221">
        <v>6.485</v>
      </c>
      <c r="I1045" s="222"/>
      <c r="J1045" s="218"/>
      <c r="K1045" s="218"/>
      <c r="L1045" s="223"/>
      <c r="M1045" s="224"/>
      <c r="N1045" s="225"/>
      <c r="O1045" s="225"/>
      <c r="P1045" s="225"/>
      <c r="Q1045" s="225"/>
      <c r="R1045" s="225"/>
      <c r="S1045" s="225"/>
      <c r="T1045" s="226"/>
      <c r="AT1045" s="227" t="s">
        <v>180</v>
      </c>
      <c r="AU1045" s="227" t="s">
        <v>82</v>
      </c>
      <c r="AV1045" s="14" t="s">
        <v>82</v>
      </c>
      <c r="AW1045" s="14" t="s">
        <v>34</v>
      </c>
      <c r="AX1045" s="14" t="s">
        <v>73</v>
      </c>
      <c r="AY1045" s="227" t="s">
        <v>171</v>
      </c>
    </row>
    <row r="1046" spans="2:51" s="13" customFormat="1" ht="11.25">
      <c r="B1046" s="206"/>
      <c r="C1046" s="207"/>
      <c r="D1046" s="208" t="s">
        <v>180</v>
      </c>
      <c r="E1046" s="209" t="s">
        <v>21</v>
      </c>
      <c r="F1046" s="210" t="s">
        <v>2139</v>
      </c>
      <c r="G1046" s="207"/>
      <c r="H1046" s="209" t="s">
        <v>21</v>
      </c>
      <c r="I1046" s="211"/>
      <c r="J1046" s="207"/>
      <c r="K1046" s="207"/>
      <c r="L1046" s="212"/>
      <c r="M1046" s="213"/>
      <c r="N1046" s="214"/>
      <c r="O1046" s="214"/>
      <c r="P1046" s="214"/>
      <c r="Q1046" s="214"/>
      <c r="R1046" s="214"/>
      <c r="S1046" s="214"/>
      <c r="T1046" s="215"/>
      <c r="AT1046" s="216" t="s">
        <v>180</v>
      </c>
      <c r="AU1046" s="216" t="s">
        <v>82</v>
      </c>
      <c r="AV1046" s="13" t="s">
        <v>80</v>
      </c>
      <c r="AW1046" s="13" t="s">
        <v>34</v>
      </c>
      <c r="AX1046" s="13" t="s">
        <v>73</v>
      </c>
      <c r="AY1046" s="216" t="s">
        <v>171</v>
      </c>
    </row>
    <row r="1047" spans="2:51" s="14" customFormat="1" ht="11.25">
      <c r="B1047" s="217"/>
      <c r="C1047" s="218"/>
      <c r="D1047" s="208" t="s">
        <v>180</v>
      </c>
      <c r="E1047" s="219" t="s">
        <v>21</v>
      </c>
      <c r="F1047" s="220" t="s">
        <v>2147</v>
      </c>
      <c r="G1047" s="218"/>
      <c r="H1047" s="221">
        <v>5.69</v>
      </c>
      <c r="I1047" s="222"/>
      <c r="J1047" s="218"/>
      <c r="K1047" s="218"/>
      <c r="L1047" s="223"/>
      <c r="M1047" s="224"/>
      <c r="N1047" s="225"/>
      <c r="O1047" s="225"/>
      <c r="P1047" s="225"/>
      <c r="Q1047" s="225"/>
      <c r="R1047" s="225"/>
      <c r="S1047" s="225"/>
      <c r="T1047" s="226"/>
      <c r="AT1047" s="227" t="s">
        <v>180</v>
      </c>
      <c r="AU1047" s="227" t="s">
        <v>82</v>
      </c>
      <c r="AV1047" s="14" t="s">
        <v>82</v>
      </c>
      <c r="AW1047" s="14" t="s">
        <v>34</v>
      </c>
      <c r="AX1047" s="14" t="s">
        <v>73</v>
      </c>
      <c r="AY1047" s="227" t="s">
        <v>171</v>
      </c>
    </row>
    <row r="1048" spans="2:51" s="13" customFormat="1" ht="11.25">
      <c r="B1048" s="206"/>
      <c r="C1048" s="207"/>
      <c r="D1048" s="208" t="s">
        <v>180</v>
      </c>
      <c r="E1048" s="209" t="s">
        <v>21</v>
      </c>
      <c r="F1048" s="210" t="s">
        <v>1711</v>
      </c>
      <c r="G1048" s="207"/>
      <c r="H1048" s="209" t="s">
        <v>21</v>
      </c>
      <c r="I1048" s="211"/>
      <c r="J1048" s="207"/>
      <c r="K1048" s="207"/>
      <c r="L1048" s="212"/>
      <c r="M1048" s="213"/>
      <c r="N1048" s="214"/>
      <c r="O1048" s="214"/>
      <c r="P1048" s="214"/>
      <c r="Q1048" s="214"/>
      <c r="R1048" s="214"/>
      <c r="S1048" s="214"/>
      <c r="T1048" s="215"/>
      <c r="AT1048" s="216" t="s">
        <v>180</v>
      </c>
      <c r="AU1048" s="216" t="s">
        <v>82</v>
      </c>
      <c r="AV1048" s="13" t="s">
        <v>80</v>
      </c>
      <c r="AW1048" s="13" t="s">
        <v>34</v>
      </c>
      <c r="AX1048" s="13" t="s">
        <v>73</v>
      </c>
      <c r="AY1048" s="216" t="s">
        <v>171</v>
      </c>
    </row>
    <row r="1049" spans="2:51" s="13" customFormat="1" ht="11.25">
      <c r="B1049" s="206"/>
      <c r="C1049" s="207"/>
      <c r="D1049" s="208" t="s">
        <v>180</v>
      </c>
      <c r="E1049" s="209" t="s">
        <v>21</v>
      </c>
      <c r="F1049" s="210" t="s">
        <v>2141</v>
      </c>
      <c r="G1049" s="207"/>
      <c r="H1049" s="209" t="s">
        <v>21</v>
      </c>
      <c r="I1049" s="211"/>
      <c r="J1049" s="207"/>
      <c r="K1049" s="207"/>
      <c r="L1049" s="212"/>
      <c r="M1049" s="213"/>
      <c r="N1049" s="214"/>
      <c r="O1049" s="214"/>
      <c r="P1049" s="214"/>
      <c r="Q1049" s="214"/>
      <c r="R1049" s="214"/>
      <c r="S1049" s="214"/>
      <c r="T1049" s="215"/>
      <c r="AT1049" s="216" t="s">
        <v>180</v>
      </c>
      <c r="AU1049" s="216" t="s">
        <v>82</v>
      </c>
      <c r="AV1049" s="13" t="s">
        <v>80</v>
      </c>
      <c r="AW1049" s="13" t="s">
        <v>34</v>
      </c>
      <c r="AX1049" s="13" t="s">
        <v>73</v>
      </c>
      <c r="AY1049" s="216" t="s">
        <v>171</v>
      </c>
    </row>
    <row r="1050" spans="2:51" s="14" customFormat="1" ht="11.25">
      <c r="B1050" s="217"/>
      <c r="C1050" s="218"/>
      <c r="D1050" s="208" t="s">
        <v>180</v>
      </c>
      <c r="E1050" s="219" t="s">
        <v>21</v>
      </c>
      <c r="F1050" s="220" t="s">
        <v>2146</v>
      </c>
      <c r="G1050" s="218"/>
      <c r="H1050" s="221">
        <v>6.485</v>
      </c>
      <c r="I1050" s="222"/>
      <c r="J1050" s="218"/>
      <c r="K1050" s="218"/>
      <c r="L1050" s="223"/>
      <c r="M1050" s="224"/>
      <c r="N1050" s="225"/>
      <c r="O1050" s="225"/>
      <c r="P1050" s="225"/>
      <c r="Q1050" s="225"/>
      <c r="R1050" s="225"/>
      <c r="S1050" s="225"/>
      <c r="T1050" s="226"/>
      <c r="AT1050" s="227" t="s">
        <v>180</v>
      </c>
      <c r="AU1050" s="227" t="s">
        <v>82</v>
      </c>
      <c r="AV1050" s="14" t="s">
        <v>82</v>
      </c>
      <c r="AW1050" s="14" t="s">
        <v>34</v>
      </c>
      <c r="AX1050" s="14" t="s">
        <v>73</v>
      </c>
      <c r="AY1050" s="227" t="s">
        <v>171</v>
      </c>
    </row>
    <row r="1051" spans="2:51" s="13" customFormat="1" ht="11.25">
      <c r="B1051" s="206"/>
      <c r="C1051" s="207"/>
      <c r="D1051" s="208" t="s">
        <v>180</v>
      </c>
      <c r="E1051" s="209" t="s">
        <v>21</v>
      </c>
      <c r="F1051" s="210" t="s">
        <v>2139</v>
      </c>
      <c r="G1051" s="207"/>
      <c r="H1051" s="209" t="s">
        <v>21</v>
      </c>
      <c r="I1051" s="211"/>
      <c r="J1051" s="207"/>
      <c r="K1051" s="207"/>
      <c r="L1051" s="212"/>
      <c r="M1051" s="213"/>
      <c r="N1051" s="214"/>
      <c r="O1051" s="214"/>
      <c r="P1051" s="214"/>
      <c r="Q1051" s="214"/>
      <c r="R1051" s="214"/>
      <c r="S1051" s="214"/>
      <c r="T1051" s="215"/>
      <c r="AT1051" s="216" t="s">
        <v>180</v>
      </c>
      <c r="AU1051" s="216" t="s">
        <v>82</v>
      </c>
      <c r="AV1051" s="13" t="s">
        <v>80</v>
      </c>
      <c r="AW1051" s="13" t="s">
        <v>34</v>
      </c>
      <c r="AX1051" s="13" t="s">
        <v>73</v>
      </c>
      <c r="AY1051" s="216" t="s">
        <v>171</v>
      </c>
    </row>
    <row r="1052" spans="2:51" s="14" customFormat="1" ht="11.25">
      <c r="B1052" s="217"/>
      <c r="C1052" s="218"/>
      <c r="D1052" s="208" t="s">
        <v>180</v>
      </c>
      <c r="E1052" s="219" t="s">
        <v>21</v>
      </c>
      <c r="F1052" s="220" t="s">
        <v>2148</v>
      </c>
      <c r="G1052" s="218"/>
      <c r="H1052" s="221">
        <v>5.53</v>
      </c>
      <c r="I1052" s="222"/>
      <c r="J1052" s="218"/>
      <c r="K1052" s="218"/>
      <c r="L1052" s="223"/>
      <c r="M1052" s="224"/>
      <c r="N1052" s="225"/>
      <c r="O1052" s="225"/>
      <c r="P1052" s="225"/>
      <c r="Q1052" s="225"/>
      <c r="R1052" s="225"/>
      <c r="S1052" s="225"/>
      <c r="T1052" s="226"/>
      <c r="AT1052" s="227" t="s">
        <v>180</v>
      </c>
      <c r="AU1052" s="227" t="s">
        <v>82</v>
      </c>
      <c r="AV1052" s="14" t="s">
        <v>82</v>
      </c>
      <c r="AW1052" s="14" t="s">
        <v>34</v>
      </c>
      <c r="AX1052" s="14" t="s">
        <v>73</v>
      </c>
      <c r="AY1052" s="227" t="s">
        <v>171</v>
      </c>
    </row>
    <row r="1053" spans="2:51" s="13" customFormat="1" ht="11.25">
      <c r="B1053" s="206"/>
      <c r="C1053" s="207"/>
      <c r="D1053" s="208" t="s">
        <v>180</v>
      </c>
      <c r="E1053" s="209" t="s">
        <v>21</v>
      </c>
      <c r="F1053" s="210" t="s">
        <v>1710</v>
      </c>
      <c r="G1053" s="207"/>
      <c r="H1053" s="209" t="s">
        <v>21</v>
      </c>
      <c r="I1053" s="211"/>
      <c r="J1053" s="207"/>
      <c r="K1053" s="207"/>
      <c r="L1053" s="212"/>
      <c r="M1053" s="213"/>
      <c r="N1053" s="214"/>
      <c r="O1053" s="214"/>
      <c r="P1053" s="214"/>
      <c r="Q1053" s="214"/>
      <c r="R1053" s="214"/>
      <c r="S1053" s="214"/>
      <c r="T1053" s="215"/>
      <c r="AT1053" s="216" t="s">
        <v>180</v>
      </c>
      <c r="AU1053" s="216" t="s">
        <v>82</v>
      </c>
      <c r="AV1053" s="13" t="s">
        <v>80</v>
      </c>
      <c r="AW1053" s="13" t="s">
        <v>34</v>
      </c>
      <c r="AX1053" s="13" t="s">
        <v>73</v>
      </c>
      <c r="AY1053" s="216" t="s">
        <v>171</v>
      </c>
    </row>
    <row r="1054" spans="2:51" s="14" customFormat="1" ht="11.25">
      <c r="B1054" s="217"/>
      <c r="C1054" s="218"/>
      <c r="D1054" s="208" t="s">
        <v>180</v>
      </c>
      <c r="E1054" s="219" t="s">
        <v>21</v>
      </c>
      <c r="F1054" s="220" t="s">
        <v>1712</v>
      </c>
      <c r="G1054" s="218"/>
      <c r="H1054" s="221">
        <v>2.743</v>
      </c>
      <c r="I1054" s="222"/>
      <c r="J1054" s="218"/>
      <c r="K1054" s="218"/>
      <c r="L1054" s="223"/>
      <c r="M1054" s="224"/>
      <c r="N1054" s="225"/>
      <c r="O1054" s="225"/>
      <c r="P1054" s="225"/>
      <c r="Q1054" s="225"/>
      <c r="R1054" s="225"/>
      <c r="S1054" s="225"/>
      <c r="T1054" s="226"/>
      <c r="AT1054" s="227" t="s">
        <v>180</v>
      </c>
      <c r="AU1054" s="227" t="s">
        <v>82</v>
      </c>
      <c r="AV1054" s="14" t="s">
        <v>82</v>
      </c>
      <c r="AW1054" s="14" t="s">
        <v>34</v>
      </c>
      <c r="AX1054" s="14" t="s">
        <v>73</v>
      </c>
      <c r="AY1054" s="227" t="s">
        <v>171</v>
      </c>
    </row>
    <row r="1055" spans="2:51" s="13" customFormat="1" ht="11.25">
      <c r="B1055" s="206"/>
      <c r="C1055" s="207"/>
      <c r="D1055" s="208" t="s">
        <v>180</v>
      </c>
      <c r="E1055" s="209" t="s">
        <v>21</v>
      </c>
      <c r="F1055" s="210" t="s">
        <v>1942</v>
      </c>
      <c r="G1055" s="207"/>
      <c r="H1055" s="209" t="s">
        <v>21</v>
      </c>
      <c r="I1055" s="211"/>
      <c r="J1055" s="207"/>
      <c r="K1055" s="207"/>
      <c r="L1055" s="212"/>
      <c r="M1055" s="213"/>
      <c r="N1055" s="214"/>
      <c r="O1055" s="214"/>
      <c r="P1055" s="214"/>
      <c r="Q1055" s="214"/>
      <c r="R1055" s="214"/>
      <c r="S1055" s="214"/>
      <c r="T1055" s="215"/>
      <c r="AT1055" s="216" t="s">
        <v>180</v>
      </c>
      <c r="AU1055" s="216" t="s">
        <v>82</v>
      </c>
      <c r="AV1055" s="13" t="s">
        <v>80</v>
      </c>
      <c r="AW1055" s="13" t="s">
        <v>34</v>
      </c>
      <c r="AX1055" s="13" t="s">
        <v>73</v>
      </c>
      <c r="AY1055" s="216" t="s">
        <v>171</v>
      </c>
    </row>
    <row r="1056" spans="2:51" s="13" customFormat="1" ht="11.25">
      <c r="B1056" s="206"/>
      <c r="C1056" s="207"/>
      <c r="D1056" s="208" t="s">
        <v>180</v>
      </c>
      <c r="E1056" s="209" t="s">
        <v>21</v>
      </c>
      <c r="F1056" s="210" t="s">
        <v>2141</v>
      </c>
      <c r="G1056" s="207"/>
      <c r="H1056" s="209" t="s">
        <v>21</v>
      </c>
      <c r="I1056" s="211"/>
      <c r="J1056" s="207"/>
      <c r="K1056" s="207"/>
      <c r="L1056" s="212"/>
      <c r="M1056" s="213"/>
      <c r="N1056" s="214"/>
      <c r="O1056" s="214"/>
      <c r="P1056" s="214"/>
      <c r="Q1056" s="214"/>
      <c r="R1056" s="214"/>
      <c r="S1056" s="214"/>
      <c r="T1056" s="215"/>
      <c r="AT1056" s="216" t="s">
        <v>180</v>
      </c>
      <c r="AU1056" s="216" t="s">
        <v>82</v>
      </c>
      <c r="AV1056" s="13" t="s">
        <v>80</v>
      </c>
      <c r="AW1056" s="13" t="s">
        <v>34</v>
      </c>
      <c r="AX1056" s="13" t="s">
        <v>73</v>
      </c>
      <c r="AY1056" s="216" t="s">
        <v>171</v>
      </c>
    </row>
    <row r="1057" spans="2:51" s="14" customFormat="1" ht="11.25">
      <c r="B1057" s="217"/>
      <c r="C1057" s="218"/>
      <c r="D1057" s="208" t="s">
        <v>180</v>
      </c>
      <c r="E1057" s="219" t="s">
        <v>21</v>
      </c>
      <c r="F1057" s="220" t="s">
        <v>2149</v>
      </c>
      <c r="G1057" s="218"/>
      <c r="H1057" s="221">
        <v>46.348</v>
      </c>
      <c r="I1057" s="222"/>
      <c r="J1057" s="218"/>
      <c r="K1057" s="218"/>
      <c r="L1057" s="223"/>
      <c r="M1057" s="224"/>
      <c r="N1057" s="225"/>
      <c r="O1057" s="225"/>
      <c r="P1057" s="225"/>
      <c r="Q1057" s="225"/>
      <c r="R1057" s="225"/>
      <c r="S1057" s="225"/>
      <c r="T1057" s="226"/>
      <c r="AT1057" s="227" t="s">
        <v>180</v>
      </c>
      <c r="AU1057" s="227" t="s">
        <v>82</v>
      </c>
      <c r="AV1057" s="14" t="s">
        <v>82</v>
      </c>
      <c r="AW1057" s="14" t="s">
        <v>34</v>
      </c>
      <c r="AX1057" s="14" t="s">
        <v>73</v>
      </c>
      <c r="AY1057" s="227" t="s">
        <v>171</v>
      </c>
    </row>
    <row r="1058" spans="2:51" s="13" customFormat="1" ht="11.25">
      <c r="B1058" s="206"/>
      <c r="C1058" s="207"/>
      <c r="D1058" s="208" t="s">
        <v>180</v>
      </c>
      <c r="E1058" s="209" t="s">
        <v>21</v>
      </c>
      <c r="F1058" s="210" t="s">
        <v>2139</v>
      </c>
      <c r="G1058" s="207"/>
      <c r="H1058" s="209" t="s">
        <v>21</v>
      </c>
      <c r="I1058" s="211"/>
      <c r="J1058" s="207"/>
      <c r="K1058" s="207"/>
      <c r="L1058" s="212"/>
      <c r="M1058" s="213"/>
      <c r="N1058" s="214"/>
      <c r="O1058" s="214"/>
      <c r="P1058" s="214"/>
      <c r="Q1058" s="214"/>
      <c r="R1058" s="214"/>
      <c r="S1058" s="214"/>
      <c r="T1058" s="215"/>
      <c r="AT1058" s="216" t="s">
        <v>180</v>
      </c>
      <c r="AU1058" s="216" t="s">
        <v>82</v>
      </c>
      <c r="AV1058" s="13" t="s">
        <v>80</v>
      </c>
      <c r="AW1058" s="13" t="s">
        <v>34</v>
      </c>
      <c r="AX1058" s="13" t="s">
        <v>73</v>
      </c>
      <c r="AY1058" s="216" t="s">
        <v>171</v>
      </c>
    </row>
    <row r="1059" spans="2:51" s="14" customFormat="1" ht="11.25">
      <c r="B1059" s="217"/>
      <c r="C1059" s="218"/>
      <c r="D1059" s="208" t="s">
        <v>180</v>
      </c>
      <c r="E1059" s="219" t="s">
        <v>21</v>
      </c>
      <c r="F1059" s="220" t="s">
        <v>2143</v>
      </c>
      <c r="G1059" s="218"/>
      <c r="H1059" s="221">
        <v>8.64</v>
      </c>
      <c r="I1059" s="222"/>
      <c r="J1059" s="218"/>
      <c r="K1059" s="218"/>
      <c r="L1059" s="223"/>
      <c r="M1059" s="224"/>
      <c r="N1059" s="225"/>
      <c r="O1059" s="225"/>
      <c r="P1059" s="225"/>
      <c r="Q1059" s="225"/>
      <c r="R1059" s="225"/>
      <c r="S1059" s="225"/>
      <c r="T1059" s="226"/>
      <c r="AT1059" s="227" t="s">
        <v>180</v>
      </c>
      <c r="AU1059" s="227" t="s">
        <v>82</v>
      </c>
      <c r="AV1059" s="14" t="s">
        <v>82</v>
      </c>
      <c r="AW1059" s="14" t="s">
        <v>34</v>
      </c>
      <c r="AX1059" s="14" t="s">
        <v>73</v>
      </c>
      <c r="AY1059" s="227" t="s">
        <v>171</v>
      </c>
    </row>
    <row r="1060" spans="2:51" s="13" customFormat="1" ht="11.25">
      <c r="B1060" s="206"/>
      <c r="C1060" s="207"/>
      <c r="D1060" s="208" t="s">
        <v>180</v>
      </c>
      <c r="E1060" s="209" t="s">
        <v>21</v>
      </c>
      <c r="F1060" s="210" t="s">
        <v>2150</v>
      </c>
      <c r="G1060" s="207"/>
      <c r="H1060" s="209" t="s">
        <v>21</v>
      </c>
      <c r="I1060" s="211"/>
      <c r="J1060" s="207"/>
      <c r="K1060" s="207"/>
      <c r="L1060" s="212"/>
      <c r="M1060" s="213"/>
      <c r="N1060" s="214"/>
      <c r="O1060" s="214"/>
      <c r="P1060" s="214"/>
      <c r="Q1060" s="214"/>
      <c r="R1060" s="214"/>
      <c r="S1060" s="214"/>
      <c r="T1060" s="215"/>
      <c r="AT1060" s="216" t="s">
        <v>180</v>
      </c>
      <c r="AU1060" s="216" t="s">
        <v>82</v>
      </c>
      <c r="AV1060" s="13" t="s">
        <v>80</v>
      </c>
      <c r="AW1060" s="13" t="s">
        <v>34</v>
      </c>
      <c r="AX1060" s="13" t="s">
        <v>73</v>
      </c>
      <c r="AY1060" s="216" t="s">
        <v>171</v>
      </c>
    </row>
    <row r="1061" spans="2:51" s="13" customFormat="1" ht="11.25">
      <c r="B1061" s="206"/>
      <c r="C1061" s="207"/>
      <c r="D1061" s="208" t="s">
        <v>180</v>
      </c>
      <c r="E1061" s="209" t="s">
        <v>21</v>
      </c>
      <c r="F1061" s="210" t="s">
        <v>1944</v>
      </c>
      <c r="G1061" s="207"/>
      <c r="H1061" s="209" t="s">
        <v>21</v>
      </c>
      <c r="I1061" s="211"/>
      <c r="J1061" s="207"/>
      <c r="K1061" s="207"/>
      <c r="L1061" s="212"/>
      <c r="M1061" s="213"/>
      <c r="N1061" s="214"/>
      <c r="O1061" s="214"/>
      <c r="P1061" s="214"/>
      <c r="Q1061" s="214"/>
      <c r="R1061" s="214"/>
      <c r="S1061" s="214"/>
      <c r="T1061" s="215"/>
      <c r="AT1061" s="216" t="s">
        <v>180</v>
      </c>
      <c r="AU1061" s="216" t="s">
        <v>82</v>
      </c>
      <c r="AV1061" s="13" t="s">
        <v>80</v>
      </c>
      <c r="AW1061" s="13" t="s">
        <v>34</v>
      </c>
      <c r="AX1061" s="13" t="s">
        <v>73</v>
      </c>
      <c r="AY1061" s="216" t="s">
        <v>171</v>
      </c>
    </row>
    <row r="1062" spans="2:51" s="13" customFormat="1" ht="11.25">
      <c r="B1062" s="206"/>
      <c r="C1062" s="207"/>
      <c r="D1062" s="208" t="s">
        <v>180</v>
      </c>
      <c r="E1062" s="209" t="s">
        <v>21</v>
      </c>
      <c r="F1062" s="210" t="s">
        <v>2139</v>
      </c>
      <c r="G1062" s="207"/>
      <c r="H1062" s="209" t="s">
        <v>21</v>
      </c>
      <c r="I1062" s="211"/>
      <c r="J1062" s="207"/>
      <c r="K1062" s="207"/>
      <c r="L1062" s="212"/>
      <c r="M1062" s="213"/>
      <c r="N1062" s="214"/>
      <c r="O1062" s="214"/>
      <c r="P1062" s="214"/>
      <c r="Q1062" s="214"/>
      <c r="R1062" s="214"/>
      <c r="S1062" s="214"/>
      <c r="T1062" s="215"/>
      <c r="AT1062" s="216" t="s">
        <v>180</v>
      </c>
      <c r="AU1062" s="216" t="s">
        <v>82</v>
      </c>
      <c r="AV1062" s="13" t="s">
        <v>80</v>
      </c>
      <c r="AW1062" s="13" t="s">
        <v>34</v>
      </c>
      <c r="AX1062" s="13" t="s">
        <v>73</v>
      </c>
      <c r="AY1062" s="216" t="s">
        <v>171</v>
      </c>
    </row>
    <row r="1063" spans="2:51" s="14" customFormat="1" ht="11.25">
      <c r="B1063" s="217"/>
      <c r="C1063" s="218"/>
      <c r="D1063" s="208" t="s">
        <v>180</v>
      </c>
      <c r="E1063" s="219" t="s">
        <v>21</v>
      </c>
      <c r="F1063" s="220" t="s">
        <v>2151</v>
      </c>
      <c r="G1063" s="218"/>
      <c r="H1063" s="221">
        <v>11.09</v>
      </c>
      <c r="I1063" s="222"/>
      <c r="J1063" s="218"/>
      <c r="K1063" s="218"/>
      <c r="L1063" s="223"/>
      <c r="M1063" s="224"/>
      <c r="N1063" s="225"/>
      <c r="O1063" s="225"/>
      <c r="P1063" s="225"/>
      <c r="Q1063" s="225"/>
      <c r="R1063" s="225"/>
      <c r="S1063" s="225"/>
      <c r="T1063" s="226"/>
      <c r="AT1063" s="227" t="s">
        <v>180</v>
      </c>
      <c r="AU1063" s="227" t="s">
        <v>82</v>
      </c>
      <c r="AV1063" s="14" t="s">
        <v>82</v>
      </c>
      <c r="AW1063" s="14" t="s">
        <v>34</v>
      </c>
      <c r="AX1063" s="14" t="s">
        <v>73</v>
      </c>
      <c r="AY1063" s="227" t="s">
        <v>171</v>
      </c>
    </row>
    <row r="1064" spans="2:51" s="13" customFormat="1" ht="11.25">
      <c r="B1064" s="206"/>
      <c r="C1064" s="207"/>
      <c r="D1064" s="208" t="s">
        <v>180</v>
      </c>
      <c r="E1064" s="209" t="s">
        <v>21</v>
      </c>
      <c r="F1064" s="210" t="s">
        <v>1311</v>
      </c>
      <c r="G1064" s="207"/>
      <c r="H1064" s="209" t="s">
        <v>21</v>
      </c>
      <c r="I1064" s="211"/>
      <c r="J1064" s="207"/>
      <c r="K1064" s="207"/>
      <c r="L1064" s="212"/>
      <c r="M1064" s="213"/>
      <c r="N1064" s="214"/>
      <c r="O1064" s="214"/>
      <c r="P1064" s="214"/>
      <c r="Q1064" s="214"/>
      <c r="R1064" s="214"/>
      <c r="S1064" s="214"/>
      <c r="T1064" s="215"/>
      <c r="AT1064" s="216" t="s">
        <v>180</v>
      </c>
      <c r="AU1064" s="216" t="s">
        <v>82</v>
      </c>
      <c r="AV1064" s="13" t="s">
        <v>80</v>
      </c>
      <c r="AW1064" s="13" t="s">
        <v>34</v>
      </c>
      <c r="AX1064" s="13" t="s">
        <v>73</v>
      </c>
      <c r="AY1064" s="216" t="s">
        <v>171</v>
      </c>
    </row>
    <row r="1065" spans="2:51" s="14" customFormat="1" ht="11.25">
      <c r="B1065" s="217"/>
      <c r="C1065" s="218"/>
      <c r="D1065" s="208" t="s">
        <v>180</v>
      </c>
      <c r="E1065" s="219" t="s">
        <v>21</v>
      </c>
      <c r="F1065" s="220" t="s">
        <v>2152</v>
      </c>
      <c r="G1065" s="218"/>
      <c r="H1065" s="221">
        <v>50.749</v>
      </c>
      <c r="I1065" s="222"/>
      <c r="J1065" s="218"/>
      <c r="K1065" s="218"/>
      <c r="L1065" s="223"/>
      <c r="M1065" s="224"/>
      <c r="N1065" s="225"/>
      <c r="O1065" s="225"/>
      <c r="P1065" s="225"/>
      <c r="Q1065" s="225"/>
      <c r="R1065" s="225"/>
      <c r="S1065" s="225"/>
      <c r="T1065" s="226"/>
      <c r="AT1065" s="227" t="s">
        <v>180</v>
      </c>
      <c r="AU1065" s="227" t="s">
        <v>82</v>
      </c>
      <c r="AV1065" s="14" t="s">
        <v>82</v>
      </c>
      <c r="AW1065" s="14" t="s">
        <v>34</v>
      </c>
      <c r="AX1065" s="14" t="s">
        <v>73</v>
      </c>
      <c r="AY1065" s="227" t="s">
        <v>171</v>
      </c>
    </row>
    <row r="1066" spans="2:51" s="13" customFormat="1" ht="11.25">
      <c r="B1066" s="206"/>
      <c r="C1066" s="207"/>
      <c r="D1066" s="208" t="s">
        <v>180</v>
      </c>
      <c r="E1066" s="209" t="s">
        <v>21</v>
      </c>
      <c r="F1066" s="210" t="s">
        <v>1691</v>
      </c>
      <c r="G1066" s="207"/>
      <c r="H1066" s="209" t="s">
        <v>21</v>
      </c>
      <c r="I1066" s="211"/>
      <c r="J1066" s="207"/>
      <c r="K1066" s="207"/>
      <c r="L1066" s="212"/>
      <c r="M1066" s="213"/>
      <c r="N1066" s="214"/>
      <c r="O1066" s="214"/>
      <c r="P1066" s="214"/>
      <c r="Q1066" s="214"/>
      <c r="R1066" s="214"/>
      <c r="S1066" s="214"/>
      <c r="T1066" s="215"/>
      <c r="AT1066" s="216" t="s">
        <v>180</v>
      </c>
      <c r="AU1066" s="216" t="s">
        <v>82</v>
      </c>
      <c r="AV1066" s="13" t="s">
        <v>80</v>
      </c>
      <c r="AW1066" s="13" t="s">
        <v>34</v>
      </c>
      <c r="AX1066" s="13" t="s">
        <v>73</v>
      </c>
      <c r="AY1066" s="216" t="s">
        <v>171</v>
      </c>
    </row>
    <row r="1067" spans="2:51" s="13" customFormat="1" ht="11.25">
      <c r="B1067" s="206"/>
      <c r="C1067" s="207"/>
      <c r="D1067" s="208" t="s">
        <v>180</v>
      </c>
      <c r="E1067" s="209" t="s">
        <v>21</v>
      </c>
      <c r="F1067" s="210" t="s">
        <v>1311</v>
      </c>
      <c r="G1067" s="207"/>
      <c r="H1067" s="209" t="s">
        <v>21</v>
      </c>
      <c r="I1067" s="211"/>
      <c r="J1067" s="207"/>
      <c r="K1067" s="207"/>
      <c r="L1067" s="212"/>
      <c r="M1067" s="213"/>
      <c r="N1067" s="214"/>
      <c r="O1067" s="214"/>
      <c r="P1067" s="214"/>
      <c r="Q1067" s="214"/>
      <c r="R1067" s="214"/>
      <c r="S1067" s="214"/>
      <c r="T1067" s="215"/>
      <c r="AT1067" s="216" t="s">
        <v>180</v>
      </c>
      <c r="AU1067" s="216" t="s">
        <v>82</v>
      </c>
      <c r="AV1067" s="13" t="s">
        <v>80</v>
      </c>
      <c r="AW1067" s="13" t="s">
        <v>34</v>
      </c>
      <c r="AX1067" s="13" t="s">
        <v>73</v>
      </c>
      <c r="AY1067" s="216" t="s">
        <v>171</v>
      </c>
    </row>
    <row r="1068" spans="2:51" s="14" customFormat="1" ht="11.25">
      <c r="B1068" s="217"/>
      <c r="C1068" s="218"/>
      <c r="D1068" s="208" t="s">
        <v>180</v>
      </c>
      <c r="E1068" s="219" t="s">
        <v>21</v>
      </c>
      <c r="F1068" s="220" t="s">
        <v>2153</v>
      </c>
      <c r="G1068" s="218"/>
      <c r="H1068" s="221">
        <v>232.313</v>
      </c>
      <c r="I1068" s="222"/>
      <c r="J1068" s="218"/>
      <c r="K1068" s="218"/>
      <c r="L1068" s="223"/>
      <c r="M1068" s="224"/>
      <c r="N1068" s="225"/>
      <c r="O1068" s="225"/>
      <c r="P1068" s="225"/>
      <c r="Q1068" s="225"/>
      <c r="R1068" s="225"/>
      <c r="S1068" s="225"/>
      <c r="T1068" s="226"/>
      <c r="AT1068" s="227" t="s">
        <v>180</v>
      </c>
      <c r="AU1068" s="227" t="s">
        <v>82</v>
      </c>
      <c r="AV1068" s="14" t="s">
        <v>82</v>
      </c>
      <c r="AW1068" s="14" t="s">
        <v>34</v>
      </c>
      <c r="AX1068" s="14" t="s">
        <v>73</v>
      </c>
      <c r="AY1068" s="227" t="s">
        <v>171</v>
      </c>
    </row>
    <row r="1069" spans="2:51" s="14" customFormat="1" ht="11.25">
      <c r="B1069" s="217"/>
      <c r="C1069" s="218"/>
      <c r="D1069" s="208" t="s">
        <v>180</v>
      </c>
      <c r="E1069" s="219" t="s">
        <v>21</v>
      </c>
      <c r="F1069" s="220" t="s">
        <v>2154</v>
      </c>
      <c r="G1069" s="218"/>
      <c r="H1069" s="221">
        <v>-67</v>
      </c>
      <c r="I1069" s="222"/>
      <c r="J1069" s="218"/>
      <c r="K1069" s="218"/>
      <c r="L1069" s="223"/>
      <c r="M1069" s="224"/>
      <c r="N1069" s="225"/>
      <c r="O1069" s="225"/>
      <c r="P1069" s="225"/>
      <c r="Q1069" s="225"/>
      <c r="R1069" s="225"/>
      <c r="S1069" s="225"/>
      <c r="T1069" s="226"/>
      <c r="AT1069" s="227" t="s">
        <v>180</v>
      </c>
      <c r="AU1069" s="227" t="s">
        <v>82</v>
      </c>
      <c r="AV1069" s="14" t="s">
        <v>82</v>
      </c>
      <c r="AW1069" s="14" t="s">
        <v>34</v>
      </c>
      <c r="AX1069" s="14" t="s">
        <v>73</v>
      </c>
      <c r="AY1069" s="227" t="s">
        <v>171</v>
      </c>
    </row>
    <row r="1070" spans="2:51" s="13" customFormat="1" ht="11.25">
      <c r="B1070" s="206"/>
      <c r="C1070" s="207"/>
      <c r="D1070" s="208" t="s">
        <v>180</v>
      </c>
      <c r="E1070" s="209" t="s">
        <v>21</v>
      </c>
      <c r="F1070" s="210" t="s">
        <v>1293</v>
      </c>
      <c r="G1070" s="207"/>
      <c r="H1070" s="209" t="s">
        <v>21</v>
      </c>
      <c r="I1070" s="211"/>
      <c r="J1070" s="207"/>
      <c r="K1070" s="207"/>
      <c r="L1070" s="212"/>
      <c r="M1070" s="213"/>
      <c r="N1070" s="214"/>
      <c r="O1070" s="214"/>
      <c r="P1070" s="214"/>
      <c r="Q1070" s="214"/>
      <c r="R1070" s="214"/>
      <c r="S1070" s="214"/>
      <c r="T1070" s="215"/>
      <c r="AT1070" s="216" t="s">
        <v>180</v>
      </c>
      <c r="AU1070" s="216" t="s">
        <v>82</v>
      </c>
      <c r="AV1070" s="13" t="s">
        <v>80</v>
      </c>
      <c r="AW1070" s="13" t="s">
        <v>34</v>
      </c>
      <c r="AX1070" s="13" t="s">
        <v>73</v>
      </c>
      <c r="AY1070" s="216" t="s">
        <v>171</v>
      </c>
    </row>
    <row r="1071" spans="2:51" s="14" customFormat="1" ht="11.25">
      <c r="B1071" s="217"/>
      <c r="C1071" s="218"/>
      <c r="D1071" s="208" t="s">
        <v>180</v>
      </c>
      <c r="E1071" s="219" t="s">
        <v>21</v>
      </c>
      <c r="F1071" s="220" t="s">
        <v>2155</v>
      </c>
      <c r="G1071" s="218"/>
      <c r="H1071" s="221">
        <v>7.36</v>
      </c>
      <c r="I1071" s="222"/>
      <c r="J1071" s="218"/>
      <c r="K1071" s="218"/>
      <c r="L1071" s="223"/>
      <c r="M1071" s="224"/>
      <c r="N1071" s="225"/>
      <c r="O1071" s="225"/>
      <c r="P1071" s="225"/>
      <c r="Q1071" s="225"/>
      <c r="R1071" s="225"/>
      <c r="S1071" s="225"/>
      <c r="T1071" s="226"/>
      <c r="AT1071" s="227" t="s">
        <v>180</v>
      </c>
      <c r="AU1071" s="227" t="s">
        <v>82</v>
      </c>
      <c r="AV1071" s="14" t="s">
        <v>82</v>
      </c>
      <c r="AW1071" s="14" t="s">
        <v>34</v>
      </c>
      <c r="AX1071" s="14" t="s">
        <v>73</v>
      </c>
      <c r="AY1071" s="227" t="s">
        <v>171</v>
      </c>
    </row>
    <row r="1072" spans="2:51" s="14" customFormat="1" ht="11.25">
      <c r="B1072" s="217"/>
      <c r="C1072" s="218"/>
      <c r="D1072" s="208" t="s">
        <v>180</v>
      </c>
      <c r="E1072" s="219" t="s">
        <v>21</v>
      </c>
      <c r="F1072" s="220" t="s">
        <v>2156</v>
      </c>
      <c r="G1072" s="218"/>
      <c r="H1072" s="221">
        <v>-11.55</v>
      </c>
      <c r="I1072" s="222"/>
      <c r="J1072" s="218"/>
      <c r="K1072" s="218"/>
      <c r="L1072" s="223"/>
      <c r="M1072" s="224"/>
      <c r="N1072" s="225"/>
      <c r="O1072" s="225"/>
      <c r="P1072" s="225"/>
      <c r="Q1072" s="225"/>
      <c r="R1072" s="225"/>
      <c r="S1072" s="225"/>
      <c r="T1072" s="226"/>
      <c r="AT1072" s="227" t="s">
        <v>180</v>
      </c>
      <c r="AU1072" s="227" t="s">
        <v>82</v>
      </c>
      <c r="AV1072" s="14" t="s">
        <v>82</v>
      </c>
      <c r="AW1072" s="14" t="s">
        <v>34</v>
      </c>
      <c r="AX1072" s="14" t="s">
        <v>73</v>
      </c>
      <c r="AY1072" s="227" t="s">
        <v>171</v>
      </c>
    </row>
    <row r="1073" spans="2:51" s="13" customFormat="1" ht="11.25">
      <c r="B1073" s="206"/>
      <c r="C1073" s="207"/>
      <c r="D1073" s="208" t="s">
        <v>180</v>
      </c>
      <c r="E1073" s="209" t="s">
        <v>21</v>
      </c>
      <c r="F1073" s="210" t="s">
        <v>2017</v>
      </c>
      <c r="G1073" s="207"/>
      <c r="H1073" s="209" t="s">
        <v>21</v>
      </c>
      <c r="I1073" s="211"/>
      <c r="J1073" s="207"/>
      <c r="K1073" s="207"/>
      <c r="L1073" s="212"/>
      <c r="M1073" s="213"/>
      <c r="N1073" s="214"/>
      <c r="O1073" s="214"/>
      <c r="P1073" s="214"/>
      <c r="Q1073" s="214"/>
      <c r="R1073" s="214"/>
      <c r="S1073" s="214"/>
      <c r="T1073" s="215"/>
      <c r="AT1073" s="216" t="s">
        <v>180</v>
      </c>
      <c r="AU1073" s="216" t="s">
        <v>82</v>
      </c>
      <c r="AV1073" s="13" t="s">
        <v>80</v>
      </c>
      <c r="AW1073" s="13" t="s">
        <v>34</v>
      </c>
      <c r="AX1073" s="13" t="s">
        <v>73</v>
      </c>
      <c r="AY1073" s="216" t="s">
        <v>171</v>
      </c>
    </row>
    <row r="1074" spans="2:51" s="13" customFormat="1" ht="11.25">
      <c r="B1074" s="206"/>
      <c r="C1074" s="207"/>
      <c r="D1074" s="208" t="s">
        <v>180</v>
      </c>
      <c r="E1074" s="209" t="s">
        <v>21</v>
      </c>
      <c r="F1074" s="210" t="s">
        <v>2139</v>
      </c>
      <c r="G1074" s="207"/>
      <c r="H1074" s="209" t="s">
        <v>21</v>
      </c>
      <c r="I1074" s="211"/>
      <c r="J1074" s="207"/>
      <c r="K1074" s="207"/>
      <c r="L1074" s="212"/>
      <c r="M1074" s="213"/>
      <c r="N1074" s="214"/>
      <c r="O1074" s="214"/>
      <c r="P1074" s="214"/>
      <c r="Q1074" s="214"/>
      <c r="R1074" s="214"/>
      <c r="S1074" s="214"/>
      <c r="T1074" s="215"/>
      <c r="AT1074" s="216" t="s">
        <v>180</v>
      </c>
      <c r="AU1074" s="216" t="s">
        <v>82</v>
      </c>
      <c r="AV1074" s="13" t="s">
        <v>80</v>
      </c>
      <c r="AW1074" s="13" t="s">
        <v>34</v>
      </c>
      <c r="AX1074" s="13" t="s">
        <v>73</v>
      </c>
      <c r="AY1074" s="216" t="s">
        <v>171</v>
      </c>
    </row>
    <row r="1075" spans="2:51" s="14" customFormat="1" ht="11.25">
      <c r="B1075" s="217"/>
      <c r="C1075" s="218"/>
      <c r="D1075" s="208" t="s">
        <v>180</v>
      </c>
      <c r="E1075" s="219" t="s">
        <v>21</v>
      </c>
      <c r="F1075" s="220" t="s">
        <v>2157</v>
      </c>
      <c r="G1075" s="218"/>
      <c r="H1075" s="221">
        <v>7.34</v>
      </c>
      <c r="I1075" s="222"/>
      <c r="J1075" s="218"/>
      <c r="K1075" s="218"/>
      <c r="L1075" s="223"/>
      <c r="M1075" s="224"/>
      <c r="N1075" s="225"/>
      <c r="O1075" s="225"/>
      <c r="P1075" s="225"/>
      <c r="Q1075" s="225"/>
      <c r="R1075" s="225"/>
      <c r="S1075" s="225"/>
      <c r="T1075" s="226"/>
      <c r="AT1075" s="227" t="s">
        <v>180</v>
      </c>
      <c r="AU1075" s="227" t="s">
        <v>82</v>
      </c>
      <c r="AV1075" s="14" t="s">
        <v>82</v>
      </c>
      <c r="AW1075" s="14" t="s">
        <v>34</v>
      </c>
      <c r="AX1075" s="14" t="s">
        <v>73</v>
      </c>
      <c r="AY1075" s="227" t="s">
        <v>171</v>
      </c>
    </row>
    <row r="1076" spans="2:51" s="13" customFormat="1" ht="11.25">
      <c r="B1076" s="206"/>
      <c r="C1076" s="207"/>
      <c r="D1076" s="208" t="s">
        <v>180</v>
      </c>
      <c r="E1076" s="209" t="s">
        <v>21</v>
      </c>
      <c r="F1076" s="210" t="s">
        <v>1311</v>
      </c>
      <c r="G1076" s="207"/>
      <c r="H1076" s="209" t="s">
        <v>21</v>
      </c>
      <c r="I1076" s="211"/>
      <c r="J1076" s="207"/>
      <c r="K1076" s="207"/>
      <c r="L1076" s="212"/>
      <c r="M1076" s="213"/>
      <c r="N1076" s="214"/>
      <c r="O1076" s="214"/>
      <c r="P1076" s="214"/>
      <c r="Q1076" s="214"/>
      <c r="R1076" s="214"/>
      <c r="S1076" s="214"/>
      <c r="T1076" s="215"/>
      <c r="AT1076" s="216" t="s">
        <v>180</v>
      </c>
      <c r="AU1076" s="216" t="s">
        <v>82</v>
      </c>
      <c r="AV1076" s="13" t="s">
        <v>80</v>
      </c>
      <c r="AW1076" s="13" t="s">
        <v>34</v>
      </c>
      <c r="AX1076" s="13" t="s">
        <v>73</v>
      </c>
      <c r="AY1076" s="216" t="s">
        <v>171</v>
      </c>
    </row>
    <row r="1077" spans="2:51" s="14" customFormat="1" ht="11.25">
      <c r="B1077" s="217"/>
      <c r="C1077" s="218"/>
      <c r="D1077" s="208" t="s">
        <v>180</v>
      </c>
      <c r="E1077" s="219" t="s">
        <v>21</v>
      </c>
      <c r="F1077" s="220" t="s">
        <v>2158</v>
      </c>
      <c r="G1077" s="218"/>
      <c r="H1077" s="221">
        <v>43.749</v>
      </c>
      <c r="I1077" s="222"/>
      <c r="J1077" s="218"/>
      <c r="K1077" s="218"/>
      <c r="L1077" s="223"/>
      <c r="M1077" s="224"/>
      <c r="N1077" s="225"/>
      <c r="O1077" s="225"/>
      <c r="P1077" s="225"/>
      <c r="Q1077" s="225"/>
      <c r="R1077" s="225"/>
      <c r="S1077" s="225"/>
      <c r="T1077" s="226"/>
      <c r="AT1077" s="227" t="s">
        <v>180</v>
      </c>
      <c r="AU1077" s="227" t="s">
        <v>82</v>
      </c>
      <c r="AV1077" s="14" t="s">
        <v>82</v>
      </c>
      <c r="AW1077" s="14" t="s">
        <v>34</v>
      </c>
      <c r="AX1077" s="14" t="s">
        <v>73</v>
      </c>
      <c r="AY1077" s="227" t="s">
        <v>171</v>
      </c>
    </row>
    <row r="1078" spans="2:51" s="13" customFormat="1" ht="11.25">
      <c r="B1078" s="206"/>
      <c r="C1078" s="207"/>
      <c r="D1078" s="208" t="s">
        <v>180</v>
      </c>
      <c r="E1078" s="209" t="s">
        <v>21</v>
      </c>
      <c r="F1078" s="210" t="s">
        <v>1596</v>
      </c>
      <c r="G1078" s="207"/>
      <c r="H1078" s="209" t="s">
        <v>21</v>
      </c>
      <c r="I1078" s="211"/>
      <c r="J1078" s="207"/>
      <c r="K1078" s="207"/>
      <c r="L1078" s="212"/>
      <c r="M1078" s="213"/>
      <c r="N1078" s="214"/>
      <c r="O1078" s="214"/>
      <c r="P1078" s="214"/>
      <c r="Q1078" s="214"/>
      <c r="R1078" s="214"/>
      <c r="S1078" s="214"/>
      <c r="T1078" s="215"/>
      <c r="AT1078" s="216" t="s">
        <v>180</v>
      </c>
      <c r="AU1078" s="216" t="s">
        <v>82</v>
      </c>
      <c r="AV1078" s="13" t="s">
        <v>80</v>
      </c>
      <c r="AW1078" s="13" t="s">
        <v>34</v>
      </c>
      <c r="AX1078" s="13" t="s">
        <v>73</v>
      </c>
      <c r="AY1078" s="216" t="s">
        <v>171</v>
      </c>
    </row>
    <row r="1079" spans="2:51" s="13" customFormat="1" ht="11.25">
      <c r="B1079" s="206"/>
      <c r="C1079" s="207"/>
      <c r="D1079" s="208" t="s">
        <v>180</v>
      </c>
      <c r="E1079" s="209" t="s">
        <v>21</v>
      </c>
      <c r="F1079" s="210" t="s">
        <v>1311</v>
      </c>
      <c r="G1079" s="207"/>
      <c r="H1079" s="209" t="s">
        <v>21</v>
      </c>
      <c r="I1079" s="211"/>
      <c r="J1079" s="207"/>
      <c r="K1079" s="207"/>
      <c r="L1079" s="212"/>
      <c r="M1079" s="213"/>
      <c r="N1079" s="214"/>
      <c r="O1079" s="214"/>
      <c r="P1079" s="214"/>
      <c r="Q1079" s="214"/>
      <c r="R1079" s="214"/>
      <c r="S1079" s="214"/>
      <c r="T1079" s="215"/>
      <c r="AT1079" s="216" t="s">
        <v>180</v>
      </c>
      <c r="AU1079" s="216" t="s">
        <v>82</v>
      </c>
      <c r="AV1079" s="13" t="s">
        <v>80</v>
      </c>
      <c r="AW1079" s="13" t="s">
        <v>34</v>
      </c>
      <c r="AX1079" s="13" t="s">
        <v>73</v>
      </c>
      <c r="AY1079" s="216" t="s">
        <v>171</v>
      </c>
    </row>
    <row r="1080" spans="2:51" s="14" customFormat="1" ht="11.25">
      <c r="B1080" s="217"/>
      <c r="C1080" s="218"/>
      <c r="D1080" s="208" t="s">
        <v>180</v>
      </c>
      <c r="E1080" s="219" t="s">
        <v>21</v>
      </c>
      <c r="F1080" s="220" t="s">
        <v>2159</v>
      </c>
      <c r="G1080" s="218"/>
      <c r="H1080" s="221">
        <v>3.625</v>
      </c>
      <c r="I1080" s="222"/>
      <c r="J1080" s="218"/>
      <c r="K1080" s="218"/>
      <c r="L1080" s="223"/>
      <c r="M1080" s="224"/>
      <c r="N1080" s="225"/>
      <c r="O1080" s="225"/>
      <c r="P1080" s="225"/>
      <c r="Q1080" s="225"/>
      <c r="R1080" s="225"/>
      <c r="S1080" s="225"/>
      <c r="T1080" s="226"/>
      <c r="AT1080" s="227" t="s">
        <v>180</v>
      </c>
      <c r="AU1080" s="227" t="s">
        <v>82</v>
      </c>
      <c r="AV1080" s="14" t="s">
        <v>82</v>
      </c>
      <c r="AW1080" s="14" t="s">
        <v>34</v>
      </c>
      <c r="AX1080" s="14" t="s">
        <v>73</v>
      </c>
      <c r="AY1080" s="227" t="s">
        <v>171</v>
      </c>
    </row>
    <row r="1081" spans="2:51" s="13" customFormat="1" ht="11.25">
      <c r="B1081" s="206"/>
      <c r="C1081" s="207"/>
      <c r="D1081" s="208" t="s">
        <v>180</v>
      </c>
      <c r="E1081" s="209" t="s">
        <v>21</v>
      </c>
      <c r="F1081" s="210" t="s">
        <v>2139</v>
      </c>
      <c r="G1081" s="207"/>
      <c r="H1081" s="209" t="s">
        <v>21</v>
      </c>
      <c r="I1081" s="211"/>
      <c r="J1081" s="207"/>
      <c r="K1081" s="207"/>
      <c r="L1081" s="212"/>
      <c r="M1081" s="213"/>
      <c r="N1081" s="214"/>
      <c r="O1081" s="214"/>
      <c r="P1081" s="214"/>
      <c r="Q1081" s="214"/>
      <c r="R1081" s="214"/>
      <c r="S1081" s="214"/>
      <c r="T1081" s="215"/>
      <c r="AT1081" s="216" t="s">
        <v>180</v>
      </c>
      <c r="AU1081" s="216" t="s">
        <v>82</v>
      </c>
      <c r="AV1081" s="13" t="s">
        <v>80</v>
      </c>
      <c r="AW1081" s="13" t="s">
        <v>34</v>
      </c>
      <c r="AX1081" s="13" t="s">
        <v>73</v>
      </c>
      <c r="AY1081" s="216" t="s">
        <v>171</v>
      </c>
    </row>
    <row r="1082" spans="2:51" s="14" customFormat="1" ht="11.25">
      <c r="B1082" s="217"/>
      <c r="C1082" s="218"/>
      <c r="D1082" s="208" t="s">
        <v>180</v>
      </c>
      <c r="E1082" s="219" t="s">
        <v>21</v>
      </c>
      <c r="F1082" s="220" t="s">
        <v>1370</v>
      </c>
      <c r="G1082" s="218"/>
      <c r="H1082" s="221">
        <v>2.88</v>
      </c>
      <c r="I1082" s="222"/>
      <c r="J1082" s="218"/>
      <c r="K1082" s="218"/>
      <c r="L1082" s="223"/>
      <c r="M1082" s="224"/>
      <c r="N1082" s="225"/>
      <c r="O1082" s="225"/>
      <c r="P1082" s="225"/>
      <c r="Q1082" s="225"/>
      <c r="R1082" s="225"/>
      <c r="S1082" s="225"/>
      <c r="T1082" s="226"/>
      <c r="AT1082" s="227" t="s">
        <v>180</v>
      </c>
      <c r="AU1082" s="227" t="s">
        <v>82</v>
      </c>
      <c r="AV1082" s="14" t="s">
        <v>82</v>
      </c>
      <c r="AW1082" s="14" t="s">
        <v>34</v>
      </c>
      <c r="AX1082" s="14" t="s">
        <v>73</v>
      </c>
      <c r="AY1082" s="227" t="s">
        <v>171</v>
      </c>
    </row>
    <row r="1083" spans="2:51" s="13" customFormat="1" ht="11.25">
      <c r="B1083" s="206"/>
      <c r="C1083" s="207"/>
      <c r="D1083" s="208" t="s">
        <v>180</v>
      </c>
      <c r="E1083" s="209" t="s">
        <v>21</v>
      </c>
      <c r="F1083" s="210" t="s">
        <v>1710</v>
      </c>
      <c r="G1083" s="207"/>
      <c r="H1083" s="209" t="s">
        <v>21</v>
      </c>
      <c r="I1083" s="211"/>
      <c r="J1083" s="207"/>
      <c r="K1083" s="207"/>
      <c r="L1083" s="212"/>
      <c r="M1083" s="213"/>
      <c r="N1083" s="214"/>
      <c r="O1083" s="214"/>
      <c r="P1083" s="214"/>
      <c r="Q1083" s="214"/>
      <c r="R1083" s="214"/>
      <c r="S1083" s="214"/>
      <c r="T1083" s="215"/>
      <c r="AT1083" s="216" t="s">
        <v>180</v>
      </c>
      <c r="AU1083" s="216" t="s">
        <v>82</v>
      </c>
      <c r="AV1083" s="13" t="s">
        <v>80</v>
      </c>
      <c r="AW1083" s="13" t="s">
        <v>34</v>
      </c>
      <c r="AX1083" s="13" t="s">
        <v>73</v>
      </c>
      <c r="AY1083" s="216" t="s">
        <v>171</v>
      </c>
    </row>
    <row r="1084" spans="2:51" s="14" customFormat="1" ht="11.25">
      <c r="B1084" s="217"/>
      <c r="C1084" s="218"/>
      <c r="D1084" s="208" t="s">
        <v>180</v>
      </c>
      <c r="E1084" s="219" t="s">
        <v>21</v>
      </c>
      <c r="F1084" s="220" t="s">
        <v>1718</v>
      </c>
      <c r="G1084" s="218"/>
      <c r="H1084" s="221">
        <v>2.9</v>
      </c>
      <c r="I1084" s="222"/>
      <c r="J1084" s="218"/>
      <c r="K1084" s="218"/>
      <c r="L1084" s="223"/>
      <c r="M1084" s="224"/>
      <c r="N1084" s="225"/>
      <c r="O1084" s="225"/>
      <c r="P1084" s="225"/>
      <c r="Q1084" s="225"/>
      <c r="R1084" s="225"/>
      <c r="S1084" s="225"/>
      <c r="T1084" s="226"/>
      <c r="AT1084" s="227" t="s">
        <v>180</v>
      </c>
      <c r="AU1084" s="227" t="s">
        <v>82</v>
      </c>
      <c r="AV1084" s="14" t="s">
        <v>82</v>
      </c>
      <c r="AW1084" s="14" t="s">
        <v>34</v>
      </c>
      <c r="AX1084" s="14" t="s">
        <v>73</v>
      </c>
      <c r="AY1084" s="227" t="s">
        <v>171</v>
      </c>
    </row>
    <row r="1085" spans="2:51" s="14" customFormat="1" ht="11.25">
      <c r="B1085" s="217"/>
      <c r="C1085" s="218"/>
      <c r="D1085" s="208" t="s">
        <v>180</v>
      </c>
      <c r="E1085" s="219" t="s">
        <v>21</v>
      </c>
      <c r="F1085" s="220" t="s">
        <v>1719</v>
      </c>
      <c r="G1085" s="218"/>
      <c r="H1085" s="221">
        <v>0.255</v>
      </c>
      <c r="I1085" s="222"/>
      <c r="J1085" s="218"/>
      <c r="K1085" s="218"/>
      <c r="L1085" s="223"/>
      <c r="M1085" s="224"/>
      <c r="N1085" s="225"/>
      <c r="O1085" s="225"/>
      <c r="P1085" s="225"/>
      <c r="Q1085" s="225"/>
      <c r="R1085" s="225"/>
      <c r="S1085" s="225"/>
      <c r="T1085" s="226"/>
      <c r="AT1085" s="227" t="s">
        <v>180</v>
      </c>
      <c r="AU1085" s="227" t="s">
        <v>82</v>
      </c>
      <c r="AV1085" s="14" t="s">
        <v>82</v>
      </c>
      <c r="AW1085" s="14" t="s">
        <v>34</v>
      </c>
      <c r="AX1085" s="14" t="s">
        <v>73</v>
      </c>
      <c r="AY1085" s="227" t="s">
        <v>171</v>
      </c>
    </row>
    <row r="1086" spans="2:51" s="13" customFormat="1" ht="11.25">
      <c r="B1086" s="206"/>
      <c r="C1086" s="207"/>
      <c r="D1086" s="208" t="s">
        <v>180</v>
      </c>
      <c r="E1086" s="209" t="s">
        <v>21</v>
      </c>
      <c r="F1086" s="210" t="s">
        <v>1224</v>
      </c>
      <c r="G1086" s="207"/>
      <c r="H1086" s="209" t="s">
        <v>21</v>
      </c>
      <c r="I1086" s="211"/>
      <c r="J1086" s="207"/>
      <c r="K1086" s="207"/>
      <c r="L1086" s="212"/>
      <c r="M1086" s="213"/>
      <c r="N1086" s="214"/>
      <c r="O1086" s="214"/>
      <c r="P1086" s="214"/>
      <c r="Q1086" s="214"/>
      <c r="R1086" s="214"/>
      <c r="S1086" s="214"/>
      <c r="T1086" s="215"/>
      <c r="AT1086" s="216" t="s">
        <v>180</v>
      </c>
      <c r="AU1086" s="216" t="s">
        <v>82</v>
      </c>
      <c r="AV1086" s="13" t="s">
        <v>80</v>
      </c>
      <c r="AW1086" s="13" t="s">
        <v>34</v>
      </c>
      <c r="AX1086" s="13" t="s">
        <v>73</v>
      </c>
      <c r="AY1086" s="216" t="s">
        <v>171</v>
      </c>
    </row>
    <row r="1087" spans="2:51" s="13" customFormat="1" ht="11.25">
      <c r="B1087" s="206"/>
      <c r="C1087" s="207"/>
      <c r="D1087" s="208" t="s">
        <v>180</v>
      </c>
      <c r="E1087" s="209" t="s">
        <v>21</v>
      </c>
      <c r="F1087" s="210" t="s">
        <v>1311</v>
      </c>
      <c r="G1087" s="207"/>
      <c r="H1087" s="209" t="s">
        <v>21</v>
      </c>
      <c r="I1087" s="211"/>
      <c r="J1087" s="207"/>
      <c r="K1087" s="207"/>
      <c r="L1087" s="212"/>
      <c r="M1087" s="213"/>
      <c r="N1087" s="214"/>
      <c r="O1087" s="214"/>
      <c r="P1087" s="214"/>
      <c r="Q1087" s="214"/>
      <c r="R1087" s="214"/>
      <c r="S1087" s="214"/>
      <c r="T1087" s="215"/>
      <c r="AT1087" s="216" t="s">
        <v>180</v>
      </c>
      <c r="AU1087" s="216" t="s">
        <v>82</v>
      </c>
      <c r="AV1087" s="13" t="s">
        <v>80</v>
      </c>
      <c r="AW1087" s="13" t="s">
        <v>34</v>
      </c>
      <c r="AX1087" s="13" t="s">
        <v>73</v>
      </c>
      <c r="AY1087" s="216" t="s">
        <v>171</v>
      </c>
    </row>
    <row r="1088" spans="2:51" s="14" customFormat="1" ht="11.25">
      <c r="B1088" s="217"/>
      <c r="C1088" s="218"/>
      <c r="D1088" s="208" t="s">
        <v>180</v>
      </c>
      <c r="E1088" s="219" t="s">
        <v>21</v>
      </c>
      <c r="F1088" s="220" t="s">
        <v>2160</v>
      </c>
      <c r="G1088" s="218"/>
      <c r="H1088" s="221">
        <v>2.42</v>
      </c>
      <c r="I1088" s="222"/>
      <c r="J1088" s="218"/>
      <c r="K1088" s="218"/>
      <c r="L1088" s="223"/>
      <c r="M1088" s="224"/>
      <c r="N1088" s="225"/>
      <c r="O1088" s="225"/>
      <c r="P1088" s="225"/>
      <c r="Q1088" s="225"/>
      <c r="R1088" s="225"/>
      <c r="S1088" s="225"/>
      <c r="T1088" s="226"/>
      <c r="AT1088" s="227" t="s">
        <v>180</v>
      </c>
      <c r="AU1088" s="227" t="s">
        <v>82</v>
      </c>
      <c r="AV1088" s="14" t="s">
        <v>82</v>
      </c>
      <c r="AW1088" s="14" t="s">
        <v>34</v>
      </c>
      <c r="AX1088" s="14" t="s">
        <v>73</v>
      </c>
      <c r="AY1088" s="227" t="s">
        <v>171</v>
      </c>
    </row>
    <row r="1089" spans="2:51" s="14" customFormat="1" ht="11.25">
      <c r="B1089" s="217"/>
      <c r="C1089" s="218"/>
      <c r="D1089" s="208" t="s">
        <v>180</v>
      </c>
      <c r="E1089" s="219" t="s">
        <v>21</v>
      </c>
      <c r="F1089" s="220" t="s">
        <v>2161</v>
      </c>
      <c r="G1089" s="218"/>
      <c r="H1089" s="221">
        <v>21.326</v>
      </c>
      <c r="I1089" s="222"/>
      <c r="J1089" s="218"/>
      <c r="K1089" s="218"/>
      <c r="L1089" s="223"/>
      <c r="M1089" s="224"/>
      <c r="N1089" s="225"/>
      <c r="O1089" s="225"/>
      <c r="P1089" s="225"/>
      <c r="Q1089" s="225"/>
      <c r="R1089" s="225"/>
      <c r="S1089" s="225"/>
      <c r="T1089" s="226"/>
      <c r="AT1089" s="227" t="s">
        <v>180</v>
      </c>
      <c r="AU1089" s="227" t="s">
        <v>82</v>
      </c>
      <c r="AV1089" s="14" t="s">
        <v>82</v>
      </c>
      <c r="AW1089" s="14" t="s">
        <v>34</v>
      </c>
      <c r="AX1089" s="14" t="s">
        <v>73</v>
      </c>
      <c r="AY1089" s="227" t="s">
        <v>171</v>
      </c>
    </row>
    <row r="1090" spans="2:51" s="13" customFormat="1" ht="11.25">
      <c r="B1090" s="206"/>
      <c r="C1090" s="207"/>
      <c r="D1090" s="208" t="s">
        <v>180</v>
      </c>
      <c r="E1090" s="209" t="s">
        <v>21</v>
      </c>
      <c r="F1090" s="210" t="s">
        <v>2139</v>
      </c>
      <c r="G1090" s="207"/>
      <c r="H1090" s="209" t="s">
        <v>21</v>
      </c>
      <c r="I1090" s="211"/>
      <c r="J1090" s="207"/>
      <c r="K1090" s="207"/>
      <c r="L1090" s="212"/>
      <c r="M1090" s="213"/>
      <c r="N1090" s="214"/>
      <c r="O1090" s="214"/>
      <c r="P1090" s="214"/>
      <c r="Q1090" s="214"/>
      <c r="R1090" s="214"/>
      <c r="S1090" s="214"/>
      <c r="T1090" s="215"/>
      <c r="AT1090" s="216" t="s">
        <v>180</v>
      </c>
      <c r="AU1090" s="216" t="s">
        <v>82</v>
      </c>
      <c r="AV1090" s="13" t="s">
        <v>80</v>
      </c>
      <c r="AW1090" s="13" t="s">
        <v>34</v>
      </c>
      <c r="AX1090" s="13" t="s">
        <v>73</v>
      </c>
      <c r="AY1090" s="216" t="s">
        <v>171</v>
      </c>
    </row>
    <row r="1091" spans="2:51" s="14" customFormat="1" ht="11.25">
      <c r="B1091" s="217"/>
      <c r="C1091" s="218"/>
      <c r="D1091" s="208" t="s">
        <v>180</v>
      </c>
      <c r="E1091" s="219" t="s">
        <v>21</v>
      </c>
      <c r="F1091" s="220" t="s">
        <v>2162</v>
      </c>
      <c r="G1091" s="218"/>
      <c r="H1091" s="221">
        <v>6.26</v>
      </c>
      <c r="I1091" s="222"/>
      <c r="J1091" s="218"/>
      <c r="K1091" s="218"/>
      <c r="L1091" s="223"/>
      <c r="M1091" s="224"/>
      <c r="N1091" s="225"/>
      <c r="O1091" s="225"/>
      <c r="P1091" s="225"/>
      <c r="Q1091" s="225"/>
      <c r="R1091" s="225"/>
      <c r="S1091" s="225"/>
      <c r="T1091" s="226"/>
      <c r="AT1091" s="227" t="s">
        <v>180</v>
      </c>
      <c r="AU1091" s="227" t="s">
        <v>82</v>
      </c>
      <c r="AV1091" s="14" t="s">
        <v>82</v>
      </c>
      <c r="AW1091" s="14" t="s">
        <v>34</v>
      </c>
      <c r="AX1091" s="14" t="s">
        <v>73</v>
      </c>
      <c r="AY1091" s="227" t="s">
        <v>171</v>
      </c>
    </row>
    <row r="1092" spans="2:51" s="14" customFormat="1" ht="11.25">
      <c r="B1092" s="217"/>
      <c r="C1092" s="218"/>
      <c r="D1092" s="208" t="s">
        <v>180</v>
      </c>
      <c r="E1092" s="219" t="s">
        <v>21</v>
      </c>
      <c r="F1092" s="220" t="s">
        <v>1714</v>
      </c>
      <c r="G1092" s="218"/>
      <c r="H1092" s="221">
        <v>0.57</v>
      </c>
      <c r="I1092" s="222"/>
      <c r="J1092" s="218"/>
      <c r="K1092" s="218"/>
      <c r="L1092" s="223"/>
      <c r="M1092" s="224"/>
      <c r="N1092" s="225"/>
      <c r="O1092" s="225"/>
      <c r="P1092" s="225"/>
      <c r="Q1092" s="225"/>
      <c r="R1092" s="225"/>
      <c r="S1092" s="225"/>
      <c r="T1092" s="226"/>
      <c r="AT1092" s="227" t="s">
        <v>180</v>
      </c>
      <c r="AU1092" s="227" t="s">
        <v>82</v>
      </c>
      <c r="AV1092" s="14" t="s">
        <v>82</v>
      </c>
      <c r="AW1092" s="14" t="s">
        <v>34</v>
      </c>
      <c r="AX1092" s="14" t="s">
        <v>73</v>
      </c>
      <c r="AY1092" s="227" t="s">
        <v>171</v>
      </c>
    </row>
    <row r="1093" spans="2:51" s="14" customFormat="1" ht="11.25">
      <c r="B1093" s="217"/>
      <c r="C1093" s="218"/>
      <c r="D1093" s="208" t="s">
        <v>180</v>
      </c>
      <c r="E1093" s="219" t="s">
        <v>21</v>
      </c>
      <c r="F1093" s="220" t="s">
        <v>1715</v>
      </c>
      <c r="G1093" s="218"/>
      <c r="H1093" s="221">
        <v>1.7</v>
      </c>
      <c r="I1093" s="222"/>
      <c r="J1093" s="218"/>
      <c r="K1093" s="218"/>
      <c r="L1093" s="223"/>
      <c r="M1093" s="224"/>
      <c r="N1093" s="225"/>
      <c r="O1093" s="225"/>
      <c r="P1093" s="225"/>
      <c r="Q1093" s="225"/>
      <c r="R1093" s="225"/>
      <c r="S1093" s="225"/>
      <c r="T1093" s="226"/>
      <c r="AT1093" s="227" t="s">
        <v>180</v>
      </c>
      <c r="AU1093" s="227" t="s">
        <v>82</v>
      </c>
      <c r="AV1093" s="14" t="s">
        <v>82</v>
      </c>
      <c r="AW1093" s="14" t="s">
        <v>34</v>
      </c>
      <c r="AX1093" s="14" t="s">
        <v>73</v>
      </c>
      <c r="AY1093" s="227" t="s">
        <v>171</v>
      </c>
    </row>
    <row r="1094" spans="2:51" s="14" customFormat="1" ht="11.25">
      <c r="B1094" s="217"/>
      <c r="C1094" s="218"/>
      <c r="D1094" s="208" t="s">
        <v>180</v>
      </c>
      <c r="E1094" s="219" t="s">
        <v>21</v>
      </c>
      <c r="F1094" s="220" t="s">
        <v>1716</v>
      </c>
      <c r="G1094" s="218"/>
      <c r="H1094" s="221">
        <v>0.313</v>
      </c>
      <c r="I1094" s="222"/>
      <c r="J1094" s="218"/>
      <c r="K1094" s="218"/>
      <c r="L1094" s="223"/>
      <c r="M1094" s="224"/>
      <c r="N1094" s="225"/>
      <c r="O1094" s="225"/>
      <c r="P1094" s="225"/>
      <c r="Q1094" s="225"/>
      <c r="R1094" s="225"/>
      <c r="S1094" s="225"/>
      <c r="T1094" s="226"/>
      <c r="AT1094" s="227" t="s">
        <v>180</v>
      </c>
      <c r="AU1094" s="227" t="s">
        <v>82</v>
      </c>
      <c r="AV1094" s="14" t="s">
        <v>82</v>
      </c>
      <c r="AW1094" s="14" t="s">
        <v>34</v>
      </c>
      <c r="AX1094" s="14" t="s">
        <v>73</v>
      </c>
      <c r="AY1094" s="227" t="s">
        <v>171</v>
      </c>
    </row>
    <row r="1095" spans="2:51" s="13" customFormat="1" ht="11.25">
      <c r="B1095" s="206"/>
      <c r="C1095" s="207"/>
      <c r="D1095" s="208" t="s">
        <v>180</v>
      </c>
      <c r="E1095" s="209" t="s">
        <v>21</v>
      </c>
      <c r="F1095" s="210" t="s">
        <v>1292</v>
      </c>
      <c r="G1095" s="207"/>
      <c r="H1095" s="209" t="s">
        <v>21</v>
      </c>
      <c r="I1095" s="211"/>
      <c r="J1095" s="207"/>
      <c r="K1095" s="207"/>
      <c r="L1095" s="212"/>
      <c r="M1095" s="213"/>
      <c r="N1095" s="214"/>
      <c r="O1095" s="214"/>
      <c r="P1095" s="214"/>
      <c r="Q1095" s="214"/>
      <c r="R1095" s="214"/>
      <c r="S1095" s="214"/>
      <c r="T1095" s="215"/>
      <c r="AT1095" s="216" t="s">
        <v>180</v>
      </c>
      <c r="AU1095" s="216" t="s">
        <v>82</v>
      </c>
      <c r="AV1095" s="13" t="s">
        <v>80</v>
      </c>
      <c r="AW1095" s="13" t="s">
        <v>34</v>
      </c>
      <c r="AX1095" s="13" t="s">
        <v>73</v>
      </c>
      <c r="AY1095" s="216" t="s">
        <v>171</v>
      </c>
    </row>
    <row r="1096" spans="2:51" s="13" customFormat="1" ht="11.25">
      <c r="B1096" s="206"/>
      <c r="C1096" s="207"/>
      <c r="D1096" s="208" t="s">
        <v>180</v>
      </c>
      <c r="E1096" s="209" t="s">
        <v>21</v>
      </c>
      <c r="F1096" s="210" t="s">
        <v>2139</v>
      </c>
      <c r="G1096" s="207"/>
      <c r="H1096" s="209" t="s">
        <v>21</v>
      </c>
      <c r="I1096" s="211"/>
      <c r="J1096" s="207"/>
      <c r="K1096" s="207"/>
      <c r="L1096" s="212"/>
      <c r="M1096" s="213"/>
      <c r="N1096" s="214"/>
      <c r="O1096" s="214"/>
      <c r="P1096" s="214"/>
      <c r="Q1096" s="214"/>
      <c r="R1096" s="214"/>
      <c r="S1096" s="214"/>
      <c r="T1096" s="215"/>
      <c r="AT1096" s="216" t="s">
        <v>180</v>
      </c>
      <c r="AU1096" s="216" t="s">
        <v>82</v>
      </c>
      <c r="AV1096" s="13" t="s">
        <v>80</v>
      </c>
      <c r="AW1096" s="13" t="s">
        <v>34</v>
      </c>
      <c r="AX1096" s="13" t="s">
        <v>73</v>
      </c>
      <c r="AY1096" s="216" t="s">
        <v>171</v>
      </c>
    </row>
    <row r="1097" spans="2:51" s="14" customFormat="1" ht="11.25">
      <c r="B1097" s="217"/>
      <c r="C1097" s="218"/>
      <c r="D1097" s="208" t="s">
        <v>180</v>
      </c>
      <c r="E1097" s="219" t="s">
        <v>21</v>
      </c>
      <c r="F1097" s="220" t="s">
        <v>2163</v>
      </c>
      <c r="G1097" s="218"/>
      <c r="H1097" s="221">
        <v>12.84</v>
      </c>
      <c r="I1097" s="222"/>
      <c r="J1097" s="218"/>
      <c r="K1097" s="218"/>
      <c r="L1097" s="223"/>
      <c r="M1097" s="224"/>
      <c r="N1097" s="225"/>
      <c r="O1097" s="225"/>
      <c r="P1097" s="225"/>
      <c r="Q1097" s="225"/>
      <c r="R1097" s="225"/>
      <c r="S1097" s="225"/>
      <c r="T1097" s="226"/>
      <c r="AT1097" s="227" t="s">
        <v>180</v>
      </c>
      <c r="AU1097" s="227" t="s">
        <v>82</v>
      </c>
      <c r="AV1097" s="14" t="s">
        <v>82</v>
      </c>
      <c r="AW1097" s="14" t="s">
        <v>34</v>
      </c>
      <c r="AX1097" s="14" t="s">
        <v>73</v>
      </c>
      <c r="AY1097" s="227" t="s">
        <v>171</v>
      </c>
    </row>
    <row r="1098" spans="2:51" s="13" customFormat="1" ht="11.25">
      <c r="B1098" s="206"/>
      <c r="C1098" s="207"/>
      <c r="D1098" s="208" t="s">
        <v>180</v>
      </c>
      <c r="E1098" s="209" t="s">
        <v>21</v>
      </c>
      <c r="F1098" s="210" t="s">
        <v>1311</v>
      </c>
      <c r="G1098" s="207"/>
      <c r="H1098" s="209" t="s">
        <v>21</v>
      </c>
      <c r="I1098" s="211"/>
      <c r="J1098" s="207"/>
      <c r="K1098" s="207"/>
      <c r="L1098" s="212"/>
      <c r="M1098" s="213"/>
      <c r="N1098" s="214"/>
      <c r="O1098" s="214"/>
      <c r="P1098" s="214"/>
      <c r="Q1098" s="214"/>
      <c r="R1098" s="214"/>
      <c r="S1098" s="214"/>
      <c r="T1098" s="215"/>
      <c r="AT1098" s="216" t="s">
        <v>180</v>
      </c>
      <c r="AU1098" s="216" t="s">
        <v>82</v>
      </c>
      <c r="AV1098" s="13" t="s">
        <v>80</v>
      </c>
      <c r="AW1098" s="13" t="s">
        <v>34</v>
      </c>
      <c r="AX1098" s="13" t="s">
        <v>73</v>
      </c>
      <c r="AY1098" s="216" t="s">
        <v>171</v>
      </c>
    </row>
    <row r="1099" spans="2:51" s="14" customFormat="1" ht="11.25">
      <c r="B1099" s="217"/>
      <c r="C1099" s="218"/>
      <c r="D1099" s="208" t="s">
        <v>180</v>
      </c>
      <c r="E1099" s="219" t="s">
        <v>21</v>
      </c>
      <c r="F1099" s="220" t="s">
        <v>2164</v>
      </c>
      <c r="G1099" s="218"/>
      <c r="H1099" s="221">
        <v>38.974</v>
      </c>
      <c r="I1099" s="222"/>
      <c r="J1099" s="218"/>
      <c r="K1099" s="218"/>
      <c r="L1099" s="223"/>
      <c r="M1099" s="224"/>
      <c r="N1099" s="225"/>
      <c r="O1099" s="225"/>
      <c r="P1099" s="225"/>
      <c r="Q1099" s="225"/>
      <c r="R1099" s="225"/>
      <c r="S1099" s="225"/>
      <c r="T1099" s="226"/>
      <c r="AT1099" s="227" t="s">
        <v>180</v>
      </c>
      <c r="AU1099" s="227" t="s">
        <v>82</v>
      </c>
      <c r="AV1099" s="14" t="s">
        <v>82</v>
      </c>
      <c r="AW1099" s="14" t="s">
        <v>34</v>
      </c>
      <c r="AX1099" s="14" t="s">
        <v>73</v>
      </c>
      <c r="AY1099" s="227" t="s">
        <v>171</v>
      </c>
    </row>
    <row r="1100" spans="2:51" s="13" customFormat="1" ht="11.25">
      <c r="B1100" s="206"/>
      <c r="C1100" s="207"/>
      <c r="D1100" s="208" t="s">
        <v>180</v>
      </c>
      <c r="E1100" s="209" t="s">
        <v>21</v>
      </c>
      <c r="F1100" s="210" t="s">
        <v>1243</v>
      </c>
      <c r="G1100" s="207"/>
      <c r="H1100" s="209" t="s">
        <v>21</v>
      </c>
      <c r="I1100" s="211"/>
      <c r="J1100" s="207"/>
      <c r="K1100" s="207"/>
      <c r="L1100" s="212"/>
      <c r="M1100" s="213"/>
      <c r="N1100" s="214"/>
      <c r="O1100" s="214"/>
      <c r="P1100" s="214"/>
      <c r="Q1100" s="214"/>
      <c r="R1100" s="214"/>
      <c r="S1100" s="214"/>
      <c r="T1100" s="215"/>
      <c r="AT1100" s="216" t="s">
        <v>180</v>
      </c>
      <c r="AU1100" s="216" t="s">
        <v>82</v>
      </c>
      <c r="AV1100" s="13" t="s">
        <v>80</v>
      </c>
      <c r="AW1100" s="13" t="s">
        <v>34</v>
      </c>
      <c r="AX1100" s="13" t="s">
        <v>73</v>
      </c>
      <c r="AY1100" s="216" t="s">
        <v>171</v>
      </c>
    </row>
    <row r="1101" spans="2:51" s="13" customFormat="1" ht="11.25">
      <c r="B1101" s="206"/>
      <c r="C1101" s="207"/>
      <c r="D1101" s="208" t="s">
        <v>180</v>
      </c>
      <c r="E1101" s="209" t="s">
        <v>21</v>
      </c>
      <c r="F1101" s="210" t="s">
        <v>2139</v>
      </c>
      <c r="G1101" s="207"/>
      <c r="H1101" s="209" t="s">
        <v>21</v>
      </c>
      <c r="I1101" s="211"/>
      <c r="J1101" s="207"/>
      <c r="K1101" s="207"/>
      <c r="L1101" s="212"/>
      <c r="M1101" s="213"/>
      <c r="N1101" s="214"/>
      <c r="O1101" s="214"/>
      <c r="P1101" s="214"/>
      <c r="Q1101" s="214"/>
      <c r="R1101" s="214"/>
      <c r="S1101" s="214"/>
      <c r="T1101" s="215"/>
      <c r="AT1101" s="216" t="s">
        <v>180</v>
      </c>
      <c r="AU1101" s="216" t="s">
        <v>82</v>
      </c>
      <c r="AV1101" s="13" t="s">
        <v>80</v>
      </c>
      <c r="AW1101" s="13" t="s">
        <v>34</v>
      </c>
      <c r="AX1101" s="13" t="s">
        <v>73</v>
      </c>
      <c r="AY1101" s="216" t="s">
        <v>171</v>
      </c>
    </row>
    <row r="1102" spans="2:51" s="13" customFormat="1" ht="11.25">
      <c r="B1102" s="206"/>
      <c r="C1102" s="207"/>
      <c r="D1102" s="208" t="s">
        <v>180</v>
      </c>
      <c r="E1102" s="209" t="s">
        <v>21</v>
      </c>
      <c r="F1102" s="210" t="s">
        <v>218</v>
      </c>
      <c r="G1102" s="207"/>
      <c r="H1102" s="209" t="s">
        <v>21</v>
      </c>
      <c r="I1102" s="211"/>
      <c r="J1102" s="207"/>
      <c r="K1102" s="207"/>
      <c r="L1102" s="212"/>
      <c r="M1102" s="213"/>
      <c r="N1102" s="214"/>
      <c r="O1102" s="214"/>
      <c r="P1102" s="214"/>
      <c r="Q1102" s="214"/>
      <c r="R1102" s="214"/>
      <c r="S1102" s="214"/>
      <c r="T1102" s="215"/>
      <c r="AT1102" s="216" t="s">
        <v>180</v>
      </c>
      <c r="AU1102" s="216" t="s">
        <v>82</v>
      </c>
      <c r="AV1102" s="13" t="s">
        <v>80</v>
      </c>
      <c r="AW1102" s="13" t="s">
        <v>34</v>
      </c>
      <c r="AX1102" s="13" t="s">
        <v>73</v>
      </c>
      <c r="AY1102" s="216" t="s">
        <v>171</v>
      </c>
    </row>
    <row r="1103" spans="2:51" s="14" customFormat="1" ht="11.25">
      <c r="B1103" s="217"/>
      <c r="C1103" s="218"/>
      <c r="D1103" s="208" t="s">
        <v>180</v>
      </c>
      <c r="E1103" s="219" t="s">
        <v>21</v>
      </c>
      <c r="F1103" s="220" t="s">
        <v>1705</v>
      </c>
      <c r="G1103" s="218"/>
      <c r="H1103" s="221">
        <v>0.515</v>
      </c>
      <c r="I1103" s="222"/>
      <c r="J1103" s="218"/>
      <c r="K1103" s="218"/>
      <c r="L1103" s="223"/>
      <c r="M1103" s="224"/>
      <c r="N1103" s="225"/>
      <c r="O1103" s="225"/>
      <c r="P1103" s="225"/>
      <c r="Q1103" s="225"/>
      <c r="R1103" s="225"/>
      <c r="S1103" s="225"/>
      <c r="T1103" s="226"/>
      <c r="AT1103" s="227" t="s">
        <v>180</v>
      </c>
      <c r="AU1103" s="227" t="s">
        <v>82</v>
      </c>
      <c r="AV1103" s="14" t="s">
        <v>82</v>
      </c>
      <c r="AW1103" s="14" t="s">
        <v>34</v>
      </c>
      <c r="AX1103" s="14" t="s">
        <v>73</v>
      </c>
      <c r="AY1103" s="227" t="s">
        <v>171</v>
      </c>
    </row>
    <row r="1104" spans="2:51" s="14" customFormat="1" ht="11.25">
      <c r="B1104" s="217"/>
      <c r="C1104" s="218"/>
      <c r="D1104" s="208" t="s">
        <v>180</v>
      </c>
      <c r="E1104" s="219" t="s">
        <v>21</v>
      </c>
      <c r="F1104" s="220" t="s">
        <v>1706</v>
      </c>
      <c r="G1104" s="218"/>
      <c r="H1104" s="221">
        <v>2.5</v>
      </c>
      <c r="I1104" s="222"/>
      <c r="J1104" s="218"/>
      <c r="K1104" s="218"/>
      <c r="L1104" s="223"/>
      <c r="M1104" s="224"/>
      <c r="N1104" s="225"/>
      <c r="O1104" s="225"/>
      <c r="P1104" s="225"/>
      <c r="Q1104" s="225"/>
      <c r="R1104" s="225"/>
      <c r="S1104" s="225"/>
      <c r="T1104" s="226"/>
      <c r="AT1104" s="227" t="s">
        <v>180</v>
      </c>
      <c r="AU1104" s="227" t="s">
        <v>82</v>
      </c>
      <c r="AV1104" s="14" t="s">
        <v>82</v>
      </c>
      <c r="AW1104" s="14" t="s">
        <v>34</v>
      </c>
      <c r="AX1104" s="14" t="s">
        <v>73</v>
      </c>
      <c r="AY1104" s="227" t="s">
        <v>171</v>
      </c>
    </row>
    <row r="1105" spans="2:51" s="14" customFormat="1" ht="11.25">
      <c r="B1105" s="217"/>
      <c r="C1105" s="218"/>
      <c r="D1105" s="208" t="s">
        <v>180</v>
      </c>
      <c r="E1105" s="219" t="s">
        <v>21</v>
      </c>
      <c r="F1105" s="220" t="s">
        <v>2165</v>
      </c>
      <c r="G1105" s="218"/>
      <c r="H1105" s="221">
        <v>6.36</v>
      </c>
      <c r="I1105" s="222"/>
      <c r="J1105" s="218"/>
      <c r="K1105" s="218"/>
      <c r="L1105" s="223"/>
      <c r="M1105" s="224"/>
      <c r="N1105" s="225"/>
      <c r="O1105" s="225"/>
      <c r="P1105" s="225"/>
      <c r="Q1105" s="225"/>
      <c r="R1105" s="225"/>
      <c r="S1105" s="225"/>
      <c r="T1105" s="226"/>
      <c r="AT1105" s="227" t="s">
        <v>180</v>
      </c>
      <c r="AU1105" s="227" t="s">
        <v>82</v>
      </c>
      <c r="AV1105" s="14" t="s">
        <v>82</v>
      </c>
      <c r="AW1105" s="14" t="s">
        <v>34</v>
      </c>
      <c r="AX1105" s="14" t="s">
        <v>73</v>
      </c>
      <c r="AY1105" s="227" t="s">
        <v>171</v>
      </c>
    </row>
    <row r="1106" spans="2:51" s="13" customFormat="1" ht="11.25">
      <c r="B1106" s="206"/>
      <c r="C1106" s="207"/>
      <c r="D1106" s="208" t="s">
        <v>180</v>
      </c>
      <c r="E1106" s="209" t="s">
        <v>21</v>
      </c>
      <c r="F1106" s="210" t="s">
        <v>1311</v>
      </c>
      <c r="G1106" s="207"/>
      <c r="H1106" s="209" t="s">
        <v>21</v>
      </c>
      <c r="I1106" s="211"/>
      <c r="J1106" s="207"/>
      <c r="K1106" s="207"/>
      <c r="L1106" s="212"/>
      <c r="M1106" s="213"/>
      <c r="N1106" s="214"/>
      <c r="O1106" s="214"/>
      <c r="P1106" s="214"/>
      <c r="Q1106" s="214"/>
      <c r="R1106" s="214"/>
      <c r="S1106" s="214"/>
      <c r="T1106" s="215"/>
      <c r="AT1106" s="216" t="s">
        <v>180</v>
      </c>
      <c r="AU1106" s="216" t="s">
        <v>82</v>
      </c>
      <c r="AV1106" s="13" t="s">
        <v>80</v>
      </c>
      <c r="AW1106" s="13" t="s">
        <v>34</v>
      </c>
      <c r="AX1106" s="13" t="s">
        <v>73</v>
      </c>
      <c r="AY1106" s="216" t="s">
        <v>171</v>
      </c>
    </row>
    <row r="1107" spans="2:51" s="14" customFormat="1" ht="11.25">
      <c r="B1107" s="217"/>
      <c r="C1107" s="218"/>
      <c r="D1107" s="208" t="s">
        <v>180</v>
      </c>
      <c r="E1107" s="219" t="s">
        <v>21</v>
      </c>
      <c r="F1107" s="220" t="s">
        <v>2166</v>
      </c>
      <c r="G1107" s="218"/>
      <c r="H1107" s="221">
        <v>42.38</v>
      </c>
      <c r="I1107" s="222"/>
      <c r="J1107" s="218"/>
      <c r="K1107" s="218"/>
      <c r="L1107" s="223"/>
      <c r="M1107" s="224"/>
      <c r="N1107" s="225"/>
      <c r="O1107" s="225"/>
      <c r="P1107" s="225"/>
      <c r="Q1107" s="225"/>
      <c r="R1107" s="225"/>
      <c r="S1107" s="225"/>
      <c r="T1107" s="226"/>
      <c r="AT1107" s="227" t="s">
        <v>180</v>
      </c>
      <c r="AU1107" s="227" t="s">
        <v>82</v>
      </c>
      <c r="AV1107" s="14" t="s">
        <v>82</v>
      </c>
      <c r="AW1107" s="14" t="s">
        <v>34</v>
      </c>
      <c r="AX1107" s="14" t="s">
        <v>73</v>
      </c>
      <c r="AY1107" s="227" t="s">
        <v>171</v>
      </c>
    </row>
    <row r="1108" spans="2:51" s="14" customFormat="1" ht="11.25">
      <c r="B1108" s="217"/>
      <c r="C1108" s="218"/>
      <c r="D1108" s="208" t="s">
        <v>180</v>
      </c>
      <c r="E1108" s="219" t="s">
        <v>21</v>
      </c>
      <c r="F1108" s="220" t="s">
        <v>2167</v>
      </c>
      <c r="G1108" s="218"/>
      <c r="H1108" s="221">
        <v>-5.1</v>
      </c>
      <c r="I1108" s="222"/>
      <c r="J1108" s="218"/>
      <c r="K1108" s="218"/>
      <c r="L1108" s="223"/>
      <c r="M1108" s="224"/>
      <c r="N1108" s="225"/>
      <c r="O1108" s="225"/>
      <c r="P1108" s="225"/>
      <c r="Q1108" s="225"/>
      <c r="R1108" s="225"/>
      <c r="S1108" s="225"/>
      <c r="T1108" s="226"/>
      <c r="AT1108" s="227" t="s">
        <v>180</v>
      </c>
      <c r="AU1108" s="227" t="s">
        <v>82</v>
      </c>
      <c r="AV1108" s="14" t="s">
        <v>82</v>
      </c>
      <c r="AW1108" s="14" t="s">
        <v>34</v>
      </c>
      <c r="AX1108" s="14" t="s">
        <v>73</v>
      </c>
      <c r="AY1108" s="227" t="s">
        <v>171</v>
      </c>
    </row>
    <row r="1109" spans="2:51" s="13" customFormat="1" ht="11.25">
      <c r="B1109" s="206"/>
      <c r="C1109" s="207"/>
      <c r="D1109" s="208" t="s">
        <v>180</v>
      </c>
      <c r="E1109" s="209" t="s">
        <v>21</v>
      </c>
      <c r="F1109" s="210" t="s">
        <v>1723</v>
      </c>
      <c r="G1109" s="207"/>
      <c r="H1109" s="209" t="s">
        <v>21</v>
      </c>
      <c r="I1109" s="211"/>
      <c r="J1109" s="207"/>
      <c r="K1109" s="207"/>
      <c r="L1109" s="212"/>
      <c r="M1109" s="213"/>
      <c r="N1109" s="214"/>
      <c r="O1109" s="214"/>
      <c r="P1109" s="214"/>
      <c r="Q1109" s="214"/>
      <c r="R1109" s="214"/>
      <c r="S1109" s="214"/>
      <c r="T1109" s="215"/>
      <c r="AT1109" s="216" t="s">
        <v>180</v>
      </c>
      <c r="AU1109" s="216" t="s">
        <v>82</v>
      </c>
      <c r="AV1109" s="13" t="s">
        <v>80</v>
      </c>
      <c r="AW1109" s="13" t="s">
        <v>34</v>
      </c>
      <c r="AX1109" s="13" t="s">
        <v>73</v>
      </c>
      <c r="AY1109" s="216" t="s">
        <v>171</v>
      </c>
    </row>
    <row r="1110" spans="2:51" s="14" customFormat="1" ht="11.25">
      <c r="B1110" s="217"/>
      <c r="C1110" s="218"/>
      <c r="D1110" s="208" t="s">
        <v>180</v>
      </c>
      <c r="E1110" s="219" t="s">
        <v>21</v>
      </c>
      <c r="F1110" s="220" t="s">
        <v>2168</v>
      </c>
      <c r="G1110" s="218"/>
      <c r="H1110" s="221">
        <v>174.46</v>
      </c>
      <c r="I1110" s="222"/>
      <c r="J1110" s="218"/>
      <c r="K1110" s="218"/>
      <c r="L1110" s="223"/>
      <c r="M1110" s="224"/>
      <c r="N1110" s="225"/>
      <c r="O1110" s="225"/>
      <c r="P1110" s="225"/>
      <c r="Q1110" s="225"/>
      <c r="R1110" s="225"/>
      <c r="S1110" s="225"/>
      <c r="T1110" s="226"/>
      <c r="AT1110" s="227" t="s">
        <v>180</v>
      </c>
      <c r="AU1110" s="227" t="s">
        <v>82</v>
      </c>
      <c r="AV1110" s="14" t="s">
        <v>82</v>
      </c>
      <c r="AW1110" s="14" t="s">
        <v>34</v>
      </c>
      <c r="AX1110" s="14" t="s">
        <v>73</v>
      </c>
      <c r="AY1110" s="227" t="s">
        <v>171</v>
      </c>
    </row>
    <row r="1111" spans="2:51" s="14" customFormat="1" ht="11.25">
      <c r="B1111" s="217"/>
      <c r="C1111" s="218"/>
      <c r="D1111" s="208" t="s">
        <v>180</v>
      </c>
      <c r="E1111" s="219" t="s">
        <v>21</v>
      </c>
      <c r="F1111" s="220" t="s">
        <v>2169</v>
      </c>
      <c r="G1111" s="218"/>
      <c r="H1111" s="221">
        <v>-8.25</v>
      </c>
      <c r="I1111" s="222"/>
      <c r="J1111" s="218"/>
      <c r="K1111" s="218"/>
      <c r="L1111" s="223"/>
      <c r="M1111" s="224"/>
      <c r="N1111" s="225"/>
      <c r="O1111" s="225"/>
      <c r="P1111" s="225"/>
      <c r="Q1111" s="225"/>
      <c r="R1111" s="225"/>
      <c r="S1111" s="225"/>
      <c r="T1111" s="226"/>
      <c r="AT1111" s="227" t="s">
        <v>180</v>
      </c>
      <c r="AU1111" s="227" t="s">
        <v>82</v>
      </c>
      <c r="AV1111" s="14" t="s">
        <v>82</v>
      </c>
      <c r="AW1111" s="14" t="s">
        <v>34</v>
      </c>
      <c r="AX1111" s="14" t="s">
        <v>73</v>
      </c>
      <c r="AY1111" s="227" t="s">
        <v>171</v>
      </c>
    </row>
    <row r="1112" spans="2:51" s="13" customFormat="1" ht="11.25">
      <c r="B1112" s="206"/>
      <c r="C1112" s="207"/>
      <c r="D1112" s="208" t="s">
        <v>180</v>
      </c>
      <c r="E1112" s="209" t="s">
        <v>21</v>
      </c>
      <c r="F1112" s="210" t="s">
        <v>190</v>
      </c>
      <c r="G1112" s="207"/>
      <c r="H1112" s="209" t="s">
        <v>21</v>
      </c>
      <c r="I1112" s="211"/>
      <c r="J1112" s="207"/>
      <c r="K1112" s="207"/>
      <c r="L1112" s="212"/>
      <c r="M1112" s="213"/>
      <c r="N1112" s="214"/>
      <c r="O1112" s="214"/>
      <c r="P1112" s="214"/>
      <c r="Q1112" s="214"/>
      <c r="R1112" s="214"/>
      <c r="S1112" s="214"/>
      <c r="T1112" s="215"/>
      <c r="AT1112" s="216" t="s">
        <v>180</v>
      </c>
      <c r="AU1112" s="216" t="s">
        <v>82</v>
      </c>
      <c r="AV1112" s="13" t="s">
        <v>80</v>
      </c>
      <c r="AW1112" s="13" t="s">
        <v>34</v>
      </c>
      <c r="AX1112" s="13" t="s">
        <v>73</v>
      </c>
      <c r="AY1112" s="216" t="s">
        <v>171</v>
      </c>
    </row>
    <row r="1113" spans="2:51" s="14" customFormat="1" ht="11.25">
      <c r="B1113" s="217"/>
      <c r="C1113" s="218"/>
      <c r="D1113" s="208" t="s">
        <v>180</v>
      </c>
      <c r="E1113" s="219" t="s">
        <v>21</v>
      </c>
      <c r="F1113" s="220" t="s">
        <v>191</v>
      </c>
      <c r="G1113" s="218"/>
      <c r="H1113" s="221">
        <v>0.851</v>
      </c>
      <c r="I1113" s="222"/>
      <c r="J1113" s="218"/>
      <c r="K1113" s="218"/>
      <c r="L1113" s="223"/>
      <c r="M1113" s="224"/>
      <c r="N1113" s="225"/>
      <c r="O1113" s="225"/>
      <c r="P1113" s="225"/>
      <c r="Q1113" s="225"/>
      <c r="R1113" s="225"/>
      <c r="S1113" s="225"/>
      <c r="T1113" s="226"/>
      <c r="AT1113" s="227" t="s">
        <v>180</v>
      </c>
      <c r="AU1113" s="227" t="s">
        <v>82</v>
      </c>
      <c r="AV1113" s="14" t="s">
        <v>82</v>
      </c>
      <c r="AW1113" s="14" t="s">
        <v>34</v>
      </c>
      <c r="AX1113" s="14" t="s">
        <v>73</v>
      </c>
      <c r="AY1113" s="227" t="s">
        <v>171</v>
      </c>
    </row>
    <row r="1114" spans="2:51" s="14" customFormat="1" ht="11.25">
      <c r="B1114" s="217"/>
      <c r="C1114" s="218"/>
      <c r="D1114" s="208" t="s">
        <v>180</v>
      </c>
      <c r="E1114" s="219" t="s">
        <v>21</v>
      </c>
      <c r="F1114" s="220" t="s">
        <v>192</v>
      </c>
      <c r="G1114" s="218"/>
      <c r="H1114" s="221">
        <v>1.775</v>
      </c>
      <c r="I1114" s="222"/>
      <c r="J1114" s="218"/>
      <c r="K1114" s="218"/>
      <c r="L1114" s="223"/>
      <c r="M1114" s="224"/>
      <c r="N1114" s="225"/>
      <c r="O1114" s="225"/>
      <c r="P1114" s="225"/>
      <c r="Q1114" s="225"/>
      <c r="R1114" s="225"/>
      <c r="S1114" s="225"/>
      <c r="T1114" s="226"/>
      <c r="AT1114" s="227" t="s">
        <v>180</v>
      </c>
      <c r="AU1114" s="227" t="s">
        <v>82</v>
      </c>
      <c r="AV1114" s="14" t="s">
        <v>82</v>
      </c>
      <c r="AW1114" s="14" t="s">
        <v>34</v>
      </c>
      <c r="AX1114" s="14" t="s">
        <v>73</v>
      </c>
      <c r="AY1114" s="227" t="s">
        <v>171</v>
      </c>
    </row>
    <row r="1115" spans="2:51" s="13" customFormat="1" ht="11.25">
      <c r="B1115" s="206"/>
      <c r="C1115" s="207"/>
      <c r="D1115" s="208" t="s">
        <v>180</v>
      </c>
      <c r="E1115" s="209" t="s">
        <v>21</v>
      </c>
      <c r="F1115" s="210" t="s">
        <v>1323</v>
      </c>
      <c r="G1115" s="207"/>
      <c r="H1115" s="209" t="s">
        <v>21</v>
      </c>
      <c r="I1115" s="211"/>
      <c r="J1115" s="207"/>
      <c r="K1115" s="207"/>
      <c r="L1115" s="212"/>
      <c r="M1115" s="213"/>
      <c r="N1115" s="214"/>
      <c r="O1115" s="214"/>
      <c r="P1115" s="214"/>
      <c r="Q1115" s="214"/>
      <c r="R1115" s="214"/>
      <c r="S1115" s="214"/>
      <c r="T1115" s="215"/>
      <c r="AT1115" s="216" t="s">
        <v>180</v>
      </c>
      <c r="AU1115" s="216" t="s">
        <v>82</v>
      </c>
      <c r="AV1115" s="13" t="s">
        <v>80</v>
      </c>
      <c r="AW1115" s="13" t="s">
        <v>34</v>
      </c>
      <c r="AX1115" s="13" t="s">
        <v>73</v>
      </c>
      <c r="AY1115" s="216" t="s">
        <v>171</v>
      </c>
    </row>
    <row r="1116" spans="2:51" s="14" customFormat="1" ht="11.25">
      <c r="B1116" s="217"/>
      <c r="C1116" s="218"/>
      <c r="D1116" s="208" t="s">
        <v>180</v>
      </c>
      <c r="E1116" s="219" t="s">
        <v>21</v>
      </c>
      <c r="F1116" s="220" t="s">
        <v>2170</v>
      </c>
      <c r="G1116" s="218"/>
      <c r="H1116" s="221">
        <v>37.806</v>
      </c>
      <c r="I1116" s="222"/>
      <c r="J1116" s="218"/>
      <c r="K1116" s="218"/>
      <c r="L1116" s="223"/>
      <c r="M1116" s="224"/>
      <c r="N1116" s="225"/>
      <c r="O1116" s="225"/>
      <c r="P1116" s="225"/>
      <c r="Q1116" s="225"/>
      <c r="R1116" s="225"/>
      <c r="S1116" s="225"/>
      <c r="T1116" s="226"/>
      <c r="AT1116" s="227" t="s">
        <v>180</v>
      </c>
      <c r="AU1116" s="227" t="s">
        <v>82</v>
      </c>
      <c r="AV1116" s="14" t="s">
        <v>82</v>
      </c>
      <c r="AW1116" s="14" t="s">
        <v>34</v>
      </c>
      <c r="AX1116" s="14" t="s">
        <v>73</v>
      </c>
      <c r="AY1116" s="227" t="s">
        <v>171</v>
      </c>
    </row>
    <row r="1117" spans="2:51" s="13" customFormat="1" ht="11.25">
      <c r="B1117" s="206"/>
      <c r="C1117" s="207"/>
      <c r="D1117" s="208" t="s">
        <v>180</v>
      </c>
      <c r="E1117" s="209" t="s">
        <v>21</v>
      </c>
      <c r="F1117" s="210" t="s">
        <v>1301</v>
      </c>
      <c r="G1117" s="207"/>
      <c r="H1117" s="209" t="s">
        <v>21</v>
      </c>
      <c r="I1117" s="211"/>
      <c r="J1117" s="207"/>
      <c r="K1117" s="207"/>
      <c r="L1117" s="212"/>
      <c r="M1117" s="213"/>
      <c r="N1117" s="214"/>
      <c r="O1117" s="214"/>
      <c r="P1117" s="214"/>
      <c r="Q1117" s="214"/>
      <c r="R1117" s="214"/>
      <c r="S1117" s="214"/>
      <c r="T1117" s="215"/>
      <c r="AT1117" s="216" t="s">
        <v>180</v>
      </c>
      <c r="AU1117" s="216" t="s">
        <v>82</v>
      </c>
      <c r="AV1117" s="13" t="s">
        <v>80</v>
      </c>
      <c r="AW1117" s="13" t="s">
        <v>34</v>
      </c>
      <c r="AX1117" s="13" t="s">
        <v>73</v>
      </c>
      <c r="AY1117" s="216" t="s">
        <v>171</v>
      </c>
    </row>
    <row r="1118" spans="2:51" s="14" customFormat="1" ht="11.25">
      <c r="B1118" s="217"/>
      <c r="C1118" s="218"/>
      <c r="D1118" s="208" t="s">
        <v>180</v>
      </c>
      <c r="E1118" s="219" t="s">
        <v>21</v>
      </c>
      <c r="F1118" s="220" t="s">
        <v>2171</v>
      </c>
      <c r="G1118" s="218"/>
      <c r="H1118" s="221">
        <v>-457.615</v>
      </c>
      <c r="I1118" s="222"/>
      <c r="J1118" s="218"/>
      <c r="K1118" s="218"/>
      <c r="L1118" s="223"/>
      <c r="M1118" s="224"/>
      <c r="N1118" s="225"/>
      <c r="O1118" s="225"/>
      <c r="P1118" s="225"/>
      <c r="Q1118" s="225"/>
      <c r="R1118" s="225"/>
      <c r="S1118" s="225"/>
      <c r="T1118" s="226"/>
      <c r="AT1118" s="227" t="s">
        <v>180</v>
      </c>
      <c r="AU1118" s="227" t="s">
        <v>82</v>
      </c>
      <c r="AV1118" s="14" t="s">
        <v>82</v>
      </c>
      <c r="AW1118" s="14" t="s">
        <v>34</v>
      </c>
      <c r="AX1118" s="14" t="s">
        <v>73</v>
      </c>
      <c r="AY1118" s="227" t="s">
        <v>171</v>
      </c>
    </row>
    <row r="1119" spans="2:51" s="13" customFormat="1" ht="11.25">
      <c r="B1119" s="206"/>
      <c r="C1119" s="207"/>
      <c r="D1119" s="208" t="s">
        <v>180</v>
      </c>
      <c r="E1119" s="209" t="s">
        <v>21</v>
      </c>
      <c r="F1119" s="210" t="s">
        <v>193</v>
      </c>
      <c r="G1119" s="207"/>
      <c r="H1119" s="209" t="s">
        <v>21</v>
      </c>
      <c r="I1119" s="211"/>
      <c r="J1119" s="207"/>
      <c r="K1119" s="207"/>
      <c r="L1119" s="212"/>
      <c r="M1119" s="213"/>
      <c r="N1119" s="214"/>
      <c r="O1119" s="214"/>
      <c r="P1119" s="214"/>
      <c r="Q1119" s="214"/>
      <c r="R1119" s="214"/>
      <c r="S1119" s="214"/>
      <c r="T1119" s="215"/>
      <c r="AT1119" s="216" t="s">
        <v>180</v>
      </c>
      <c r="AU1119" s="216" t="s">
        <v>82</v>
      </c>
      <c r="AV1119" s="13" t="s">
        <v>80</v>
      </c>
      <c r="AW1119" s="13" t="s">
        <v>34</v>
      </c>
      <c r="AX1119" s="13" t="s">
        <v>73</v>
      </c>
      <c r="AY1119" s="216" t="s">
        <v>171</v>
      </c>
    </row>
    <row r="1120" spans="2:51" s="14" customFormat="1" ht="11.25">
      <c r="B1120" s="217"/>
      <c r="C1120" s="218"/>
      <c r="D1120" s="208" t="s">
        <v>180</v>
      </c>
      <c r="E1120" s="219" t="s">
        <v>21</v>
      </c>
      <c r="F1120" s="220" t="s">
        <v>1303</v>
      </c>
      <c r="G1120" s="218"/>
      <c r="H1120" s="221">
        <v>0.203</v>
      </c>
      <c r="I1120" s="222"/>
      <c r="J1120" s="218"/>
      <c r="K1120" s="218"/>
      <c r="L1120" s="223"/>
      <c r="M1120" s="224"/>
      <c r="N1120" s="225"/>
      <c r="O1120" s="225"/>
      <c r="P1120" s="225"/>
      <c r="Q1120" s="225"/>
      <c r="R1120" s="225"/>
      <c r="S1120" s="225"/>
      <c r="T1120" s="226"/>
      <c r="AT1120" s="227" t="s">
        <v>180</v>
      </c>
      <c r="AU1120" s="227" t="s">
        <v>82</v>
      </c>
      <c r="AV1120" s="14" t="s">
        <v>82</v>
      </c>
      <c r="AW1120" s="14" t="s">
        <v>34</v>
      </c>
      <c r="AX1120" s="14" t="s">
        <v>73</v>
      </c>
      <c r="AY1120" s="227" t="s">
        <v>171</v>
      </c>
    </row>
    <row r="1121" spans="2:51" s="13" customFormat="1" ht="11.25">
      <c r="B1121" s="206"/>
      <c r="C1121" s="207"/>
      <c r="D1121" s="208" t="s">
        <v>180</v>
      </c>
      <c r="E1121" s="209" t="s">
        <v>21</v>
      </c>
      <c r="F1121" s="210" t="s">
        <v>1304</v>
      </c>
      <c r="G1121" s="207"/>
      <c r="H1121" s="209" t="s">
        <v>21</v>
      </c>
      <c r="I1121" s="211"/>
      <c r="J1121" s="207"/>
      <c r="K1121" s="207"/>
      <c r="L1121" s="212"/>
      <c r="M1121" s="213"/>
      <c r="N1121" s="214"/>
      <c r="O1121" s="214"/>
      <c r="P1121" s="214"/>
      <c r="Q1121" s="214"/>
      <c r="R1121" s="214"/>
      <c r="S1121" s="214"/>
      <c r="T1121" s="215"/>
      <c r="AT1121" s="216" t="s">
        <v>180</v>
      </c>
      <c r="AU1121" s="216" t="s">
        <v>82</v>
      </c>
      <c r="AV1121" s="13" t="s">
        <v>80</v>
      </c>
      <c r="AW1121" s="13" t="s">
        <v>34</v>
      </c>
      <c r="AX1121" s="13" t="s">
        <v>73</v>
      </c>
      <c r="AY1121" s="216" t="s">
        <v>171</v>
      </c>
    </row>
    <row r="1122" spans="2:51" s="13" customFormat="1" ht="11.25">
      <c r="B1122" s="206"/>
      <c r="C1122" s="207"/>
      <c r="D1122" s="208" t="s">
        <v>180</v>
      </c>
      <c r="E1122" s="209" t="s">
        <v>21</v>
      </c>
      <c r="F1122" s="210" t="s">
        <v>1305</v>
      </c>
      <c r="G1122" s="207"/>
      <c r="H1122" s="209" t="s">
        <v>21</v>
      </c>
      <c r="I1122" s="211"/>
      <c r="J1122" s="207"/>
      <c r="K1122" s="207"/>
      <c r="L1122" s="212"/>
      <c r="M1122" s="213"/>
      <c r="N1122" s="214"/>
      <c r="O1122" s="214"/>
      <c r="P1122" s="214"/>
      <c r="Q1122" s="214"/>
      <c r="R1122" s="214"/>
      <c r="S1122" s="214"/>
      <c r="T1122" s="215"/>
      <c r="AT1122" s="216" t="s">
        <v>180</v>
      </c>
      <c r="AU1122" s="216" t="s">
        <v>82</v>
      </c>
      <c r="AV1122" s="13" t="s">
        <v>80</v>
      </c>
      <c r="AW1122" s="13" t="s">
        <v>34</v>
      </c>
      <c r="AX1122" s="13" t="s">
        <v>73</v>
      </c>
      <c r="AY1122" s="216" t="s">
        <v>171</v>
      </c>
    </row>
    <row r="1123" spans="2:51" s="14" customFormat="1" ht="11.25">
      <c r="B1123" s="217"/>
      <c r="C1123" s="218"/>
      <c r="D1123" s="208" t="s">
        <v>180</v>
      </c>
      <c r="E1123" s="219" t="s">
        <v>21</v>
      </c>
      <c r="F1123" s="220" t="s">
        <v>1306</v>
      </c>
      <c r="G1123" s="218"/>
      <c r="H1123" s="221">
        <v>1.22</v>
      </c>
      <c r="I1123" s="222"/>
      <c r="J1123" s="218"/>
      <c r="K1123" s="218"/>
      <c r="L1123" s="223"/>
      <c r="M1123" s="224"/>
      <c r="N1123" s="225"/>
      <c r="O1123" s="225"/>
      <c r="P1123" s="225"/>
      <c r="Q1123" s="225"/>
      <c r="R1123" s="225"/>
      <c r="S1123" s="225"/>
      <c r="T1123" s="226"/>
      <c r="AT1123" s="227" t="s">
        <v>180</v>
      </c>
      <c r="AU1123" s="227" t="s">
        <v>82</v>
      </c>
      <c r="AV1123" s="14" t="s">
        <v>82</v>
      </c>
      <c r="AW1123" s="14" t="s">
        <v>34</v>
      </c>
      <c r="AX1123" s="14" t="s">
        <v>73</v>
      </c>
      <c r="AY1123" s="227" t="s">
        <v>171</v>
      </c>
    </row>
    <row r="1124" spans="2:51" s="15" customFormat="1" ht="11.25">
      <c r="B1124" s="228"/>
      <c r="C1124" s="229"/>
      <c r="D1124" s="208" t="s">
        <v>180</v>
      </c>
      <c r="E1124" s="230" t="s">
        <v>1173</v>
      </c>
      <c r="F1124" s="231" t="s">
        <v>182</v>
      </c>
      <c r="G1124" s="229"/>
      <c r="H1124" s="232">
        <v>337.736</v>
      </c>
      <c r="I1124" s="233"/>
      <c r="J1124" s="229"/>
      <c r="K1124" s="229"/>
      <c r="L1124" s="234"/>
      <c r="M1124" s="239"/>
      <c r="N1124" s="240"/>
      <c r="O1124" s="240"/>
      <c r="P1124" s="240"/>
      <c r="Q1124" s="240"/>
      <c r="R1124" s="240"/>
      <c r="S1124" s="240"/>
      <c r="T1124" s="241"/>
      <c r="AT1124" s="238" t="s">
        <v>180</v>
      </c>
      <c r="AU1124" s="238" t="s">
        <v>82</v>
      </c>
      <c r="AV1124" s="15" t="s">
        <v>178</v>
      </c>
      <c r="AW1124" s="15" t="s">
        <v>34</v>
      </c>
      <c r="AX1124" s="15" t="s">
        <v>80</v>
      </c>
      <c r="AY1124" s="238" t="s">
        <v>171</v>
      </c>
    </row>
    <row r="1125" spans="1:31" s="2" customFormat="1" ht="6.95" customHeight="1">
      <c r="A1125" s="35"/>
      <c r="B1125" s="48"/>
      <c r="C1125" s="49"/>
      <c r="D1125" s="49"/>
      <c r="E1125" s="49"/>
      <c r="F1125" s="49"/>
      <c r="G1125" s="49"/>
      <c r="H1125" s="49"/>
      <c r="I1125" s="143"/>
      <c r="J1125" s="49"/>
      <c r="K1125" s="49"/>
      <c r="L1125" s="40"/>
      <c r="M1125" s="35"/>
      <c r="O1125" s="35"/>
      <c r="P1125" s="35"/>
      <c r="Q1125" s="35"/>
      <c r="R1125" s="35"/>
      <c r="S1125" s="35"/>
      <c r="T1125" s="35"/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</row>
  </sheetData>
  <sheetProtection algorithmName="SHA-512" hashValue="SDyKCv65HqCmIBQF2PyONk6H1ZYHL4sSGkdAru3nrv93ohTNKzC0tabMKodgHnBeMDPFGrjhyw75zbqxAuhMsQ==" saltValue="b7KKyBe2Fg+C22/mJwbN8D5WzSYYj/llfAvOw+FbF7PL4lov8e7GKl+0GShZA1fB01rIZq4PKGTWnv/QX0MDNQ==" spinCount="100000" sheet="1" objects="1" scenarios="1" formatColumns="0" formatRows="0" autoFilter="0"/>
  <autoFilter ref="C107:K1124"/>
  <mergeCells count="12">
    <mergeCell ref="E100:H100"/>
    <mergeCell ref="L2:V2"/>
    <mergeCell ref="E50:H50"/>
    <mergeCell ref="E52:H52"/>
    <mergeCell ref="E54:H54"/>
    <mergeCell ref="E96:H96"/>
    <mergeCell ref="E98:H9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9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121</v>
      </c>
      <c r="AZ2" s="259" t="s">
        <v>2172</v>
      </c>
      <c r="BA2" s="259" t="s">
        <v>21</v>
      </c>
      <c r="BB2" s="259" t="s">
        <v>21</v>
      </c>
      <c r="BC2" s="259" t="s">
        <v>2173</v>
      </c>
      <c r="BD2" s="259" t="s">
        <v>82</v>
      </c>
    </row>
    <row r="3" spans="2:56" s="1" customFormat="1" ht="6.95" customHeight="1" hidden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  <c r="AZ3" s="259" t="s">
        <v>2174</v>
      </c>
      <c r="BA3" s="259" t="s">
        <v>21</v>
      </c>
      <c r="BB3" s="259" t="s">
        <v>21</v>
      </c>
      <c r="BC3" s="259" t="s">
        <v>2175</v>
      </c>
      <c r="BD3" s="259" t="s">
        <v>82</v>
      </c>
    </row>
    <row r="4" spans="2:56" s="1" customFormat="1" ht="24.95" customHeight="1" hidden="1">
      <c r="B4" s="21"/>
      <c r="D4" s="113" t="s">
        <v>136</v>
      </c>
      <c r="I4" s="109"/>
      <c r="L4" s="21"/>
      <c r="M4" s="114" t="s">
        <v>10</v>
      </c>
      <c r="AT4" s="18" t="s">
        <v>4</v>
      </c>
      <c r="AZ4" s="259" t="s">
        <v>2176</v>
      </c>
      <c r="BA4" s="259" t="s">
        <v>21</v>
      </c>
      <c r="BB4" s="259" t="s">
        <v>21</v>
      </c>
      <c r="BC4" s="259" t="s">
        <v>2177</v>
      </c>
      <c r="BD4" s="259" t="s">
        <v>82</v>
      </c>
    </row>
    <row r="5" spans="2:12" s="1" customFormat="1" ht="6.95" customHeight="1" hidden="1">
      <c r="B5" s="21"/>
      <c r="I5" s="109"/>
      <c r="L5" s="21"/>
    </row>
    <row r="6" spans="2:12" s="1" customFormat="1" ht="12" customHeight="1" hidden="1">
      <c r="B6" s="21"/>
      <c r="D6" s="115" t="s">
        <v>16</v>
      </c>
      <c r="I6" s="109"/>
      <c r="L6" s="21"/>
    </row>
    <row r="7" spans="2:12" s="1" customFormat="1" ht="16.5" customHeight="1" hidden="1">
      <c r="B7" s="21"/>
      <c r="E7" s="319" t="str">
        <f>'Rekapitulace stavby'!K6</f>
        <v>REKONSTRUKCE TĚLOCVIČNY TUL - TĚLOCVIČNA HARCOV- OBJEKT A</v>
      </c>
      <c r="F7" s="320"/>
      <c r="G7" s="320"/>
      <c r="H7" s="320"/>
      <c r="I7" s="109"/>
      <c r="L7" s="21"/>
    </row>
    <row r="8" spans="2:12" s="1" customFormat="1" ht="12" customHeight="1" hidden="1">
      <c r="B8" s="21"/>
      <c r="D8" s="115" t="s">
        <v>137</v>
      </c>
      <c r="I8" s="109"/>
      <c r="L8" s="21"/>
    </row>
    <row r="9" spans="1:31" s="2" customFormat="1" ht="16.5" customHeight="1" hidden="1">
      <c r="A9" s="35"/>
      <c r="B9" s="40"/>
      <c r="C9" s="35"/>
      <c r="D9" s="35"/>
      <c r="E9" s="319" t="s">
        <v>322</v>
      </c>
      <c r="F9" s="321"/>
      <c r="G9" s="321"/>
      <c r="H9" s="32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 hidden="1">
      <c r="A10" s="35"/>
      <c r="B10" s="40"/>
      <c r="C10" s="35"/>
      <c r="D10" s="115" t="s">
        <v>139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 hidden="1">
      <c r="A11" s="35"/>
      <c r="B11" s="40"/>
      <c r="C11" s="35"/>
      <c r="D11" s="35"/>
      <c r="E11" s="322" t="s">
        <v>2178</v>
      </c>
      <c r="F11" s="321"/>
      <c r="G11" s="321"/>
      <c r="H11" s="32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 hidden="1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 hidden="1">
      <c r="A13" s="35"/>
      <c r="B13" s="40"/>
      <c r="C13" s="35"/>
      <c r="D13" s="115" t="s">
        <v>18</v>
      </c>
      <c r="E13" s="35"/>
      <c r="F13" s="104" t="s">
        <v>19</v>
      </c>
      <c r="G13" s="35"/>
      <c r="H13" s="35"/>
      <c r="I13" s="118" t="s">
        <v>20</v>
      </c>
      <c r="J13" s="104" t="s">
        <v>21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15" t="s">
        <v>22</v>
      </c>
      <c r="E14" s="35"/>
      <c r="F14" s="104" t="s">
        <v>23</v>
      </c>
      <c r="G14" s="35"/>
      <c r="H14" s="35"/>
      <c r="I14" s="118" t="s">
        <v>24</v>
      </c>
      <c r="J14" s="119" t="str">
        <f>'Rekapitulace stavby'!AN8</f>
        <v>4. 2. 2020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 hidden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15" t="s">
        <v>26</v>
      </c>
      <c r="E16" s="35"/>
      <c r="F16" s="35"/>
      <c r="G16" s="35"/>
      <c r="H16" s="35"/>
      <c r="I16" s="118" t="s">
        <v>27</v>
      </c>
      <c r="J16" s="104" t="s">
        <v>21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 hidden="1">
      <c r="A17" s="35"/>
      <c r="B17" s="40"/>
      <c r="C17" s="35"/>
      <c r="D17" s="35"/>
      <c r="E17" s="104" t="s">
        <v>28</v>
      </c>
      <c r="F17" s="35"/>
      <c r="G17" s="35"/>
      <c r="H17" s="35"/>
      <c r="I17" s="118" t="s">
        <v>29</v>
      </c>
      <c r="J17" s="104" t="s">
        <v>21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 hidden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 hidden="1">
      <c r="A19" s="35"/>
      <c r="B19" s="40"/>
      <c r="C19" s="35"/>
      <c r="D19" s="115" t="s">
        <v>30</v>
      </c>
      <c r="E19" s="35"/>
      <c r="F19" s="35"/>
      <c r="G19" s="35"/>
      <c r="H19" s="35"/>
      <c r="I19" s="118" t="s">
        <v>27</v>
      </c>
      <c r="J19" s="31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 hidden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18" t="s">
        <v>29</v>
      </c>
      <c r="J20" s="31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 hidden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 hidden="1">
      <c r="A22" s="35"/>
      <c r="B22" s="40"/>
      <c r="C22" s="35"/>
      <c r="D22" s="115" t="s">
        <v>32</v>
      </c>
      <c r="E22" s="35"/>
      <c r="F22" s="35"/>
      <c r="G22" s="35"/>
      <c r="H22" s="35"/>
      <c r="I22" s="118" t="s">
        <v>27</v>
      </c>
      <c r="J22" s="104" t="s">
        <v>21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 hidden="1">
      <c r="A23" s="35"/>
      <c r="B23" s="40"/>
      <c r="C23" s="35"/>
      <c r="D23" s="35"/>
      <c r="E23" s="104" t="s">
        <v>33</v>
      </c>
      <c r="F23" s="35"/>
      <c r="G23" s="35"/>
      <c r="H23" s="35"/>
      <c r="I23" s="118" t="s">
        <v>29</v>
      </c>
      <c r="J23" s="104" t="s">
        <v>21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 hidden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 hidden="1">
      <c r="A25" s="35"/>
      <c r="B25" s="40"/>
      <c r="C25" s="35"/>
      <c r="D25" s="115" t="s">
        <v>35</v>
      </c>
      <c r="E25" s="35"/>
      <c r="F25" s="35"/>
      <c r="G25" s="35"/>
      <c r="H25" s="35"/>
      <c r="I25" s="118" t="s">
        <v>27</v>
      </c>
      <c r="J25" s="104" t="s">
        <v>21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 hidden="1">
      <c r="A26" s="35"/>
      <c r="B26" s="40"/>
      <c r="C26" s="35"/>
      <c r="D26" s="35"/>
      <c r="E26" s="104" t="s">
        <v>36</v>
      </c>
      <c r="F26" s="35"/>
      <c r="G26" s="35"/>
      <c r="H26" s="35"/>
      <c r="I26" s="118" t="s">
        <v>29</v>
      </c>
      <c r="J26" s="104" t="s">
        <v>21</v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 hidden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 hidden="1">
      <c r="A28" s="35"/>
      <c r="B28" s="40"/>
      <c r="C28" s="35"/>
      <c r="D28" s="115" t="s">
        <v>37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 hidden="1">
      <c r="A29" s="120"/>
      <c r="B29" s="121"/>
      <c r="C29" s="120"/>
      <c r="D29" s="120"/>
      <c r="E29" s="325" t="s">
        <v>21</v>
      </c>
      <c r="F29" s="325"/>
      <c r="G29" s="325"/>
      <c r="H29" s="325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 hidden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 hidden="1">
      <c r="A32" s="35"/>
      <c r="B32" s="40"/>
      <c r="C32" s="35"/>
      <c r="D32" s="126" t="s">
        <v>39</v>
      </c>
      <c r="E32" s="35"/>
      <c r="F32" s="35"/>
      <c r="G32" s="35"/>
      <c r="H32" s="35"/>
      <c r="I32" s="116"/>
      <c r="J32" s="127">
        <f>ROUND(J90,2)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35"/>
      <c r="F34" s="128" t="s">
        <v>41</v>
      </c>
      <c r="G34" s="35"/>
      <c r="H34" s="35"/>
      <c r="I34" s="129" t="s">
        <v>40</v>
      </c>
      <c r="J34" s="128" t="s">
        <v>42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130" t="s">
        <v>43</v>
      </c>
      <c r="E35" s="115" t="s">
        <v>44</v>
      </c>
      <c r="F35" s="131">
        <f>ROUND((SUM(BE90:BE205)),2)</f>
        <v>0</v>
      </c>
      <c r="G35" s="35"/>
      <c r="H35" s="35"/>
      <c r="I35" s="132">
        <v>0.21</v>
      </c>
      <c r="J35" s="131">
        <f>ROUND(((SUM(BE90:BE205))*I35),2)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45</v>
      </c>
      <c r="F36" s="131">
        <f>ROUND((SUM(BF90:BF205)),2)</f>
        <v>0</v>
      </c>
      <c r="G36" s="35"/>
      <c r="H36" s="35"/>
      <c r="I36" s="132">
        <v>0.15</v>
      </c>
      <c r="J36" s="131">
        <f>ROUND(((SUM(BF90:BF205))*I36),2)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46</v>
      </c>
      <c r="F37" s="131">
        <f>ROUND((SUM(BG90:BG205)),2)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47</v>
      </c>
      <c r="F38" s="131">
        <f>ROUND((SUM(BH90:BH205)),2)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48</v>
      </c>
      <c r="F39" s="131">
        <f>ROUND((SUM(BI90:BI205)),2)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 hidden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 hidden="1">
      <c r="A41" s="35"/>
      <c r="B41" s="40"/>
      <c r="C41" s="133"/>
      <c r="D41" s="134" t="s">
        <v>49</v>
      </c>
      <c r="E41" s="135"/>
      <c r="F41" s="135"/>
      <c r="G41" s="136" t="s">
        <v>50</v>
      </c>
      <c r="H41" s="137" t="s">
        <v>51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 hidden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ht="11.25" hidden="1"/>
    <row r="44" ht="11.25" hidden="1"/>
    <row r="45" ht="11.25" hidden="1"/>
    <row r="46" spans="1:31" s="2" customFormat="1" ht="6.95" customHeight="1" hidden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 hidden="1">
      <c r="A47" s="35"/>
      <c r="B47" s="36"/>
      <c r="C47" s="24" t="s">
        <v>141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 hidden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30" t="s">
        <v>16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 hidden="1">
      <c r="A50" s="35"/>
      <c r="B50" s="36"/>
      <c r="C50" s="37"/>
      <c r="D50" s="37"/>
      <c r="E50" s="326" t="str">
        <f>E7</f>
        <v>REKONSTRUKCE TĚLOCVIČNY TUL - TĚLOCVIČNA HARCOV- OBJEKT A</v>
      </c>
      <c r="F50" s="327"/>
      <c r="G50" s="327"/>
      <c r="H50" s="32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 hidden="1">
      <c r="B51" s="22"/>
      <c r="C51" s="30" t="s">
        <v>137</v>
      </c>
      <c r="D51" s="23"/>
      <c r="E51" s="23"/>
      <c r="F51" s="23"/>
      <c r="G51" s="23"/>
      <c r="H51" s="23"/>
      <c r="I51" s="109"/>
      <c r="J51" s="23"/>
      <c r="K51" s="23"/>
      <c r="L51" s="21"/>
    </row>
    <row r="52" spans="1:31" s="2" customFormat="1" ht="16.5" customHeight="1" hidden="1">
      <c r="A52" s="35"/>
      <c r="B52" s="36"/>
      <c r="C52" s="37"/>
      <c r="D52" s="37"/>
      <c r="E52" s="326" t="s">
        <v>322</v>
      </c>
      <c r="F52" s="328"/>
      <c r="G52" s="328"/>
      <c r="H52" s="328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 hidden="1">
      <c r="A53" s="35"/>
      <c r="B53" s="36"/>
      <c r="C53" s="30" t="s">
        <v>139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 hidden="1">
      <c r="A54" s="35"/>
      <c r="B54" s="36"/>
      <c r="C54" s="37"/>
      <c r="D54" s="37"/>
      <c r="E54" s="274" t="str">
        <f>E11</f>
        <v>D1.2.zpin - Úpravy venkovních ploch - rozšíření přístupového chodníku</v>
      </c>
      <c r="F54" s="328"/>
      <c r="G54" s="328"/>
      <c r="H54" s="328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 hidden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 hidden="1">
      <c r="A56" s="35"/>
      <c r="B56" s="36"/>
      <c r="C56" s="30" t="s">
        <v>22</v>
      </c>
      <c r="D56" s="37"/>
      <c r="E56" s="37"/>
      <c r="F56" s="28" t="str">
        <f>F14</f>
        <v>Liberec</v>
      </c>
      <c r="G56" s="37"/>
      <c r="H56" s="37"/>
      <c r="I56" s="118" t="s">
        <v>24</v>
      </c>
      <c r="J56" s="60" t="str">
        <f>IF(J14="","",J14)</f>
        <v>4. 2. 2020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 hidden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5.7" customHeight="1" hidden="1">
      <c r="A58" s="35"/>
      <c r="B58" s="36"/>
      <c r="C58" s="30" t="s">
        <v>26</v>
      </c>
      <c r="D58" s="37"/>
      <c r="E58" s="37"/>
      <c r="F58" s="28" t="str">
        <f>E17</f>
        <v xml:space="preserve">Technická univerzita v Liberci </v>
      </c>
      <c r="G58" s="37"/>
      <c r="H58" s="37"/>
      <c r="I58" s="118" t="s">
        <v>32</v>
      </c>
      <c r="J58" s="33" t="str">
        <f>E23</f>
        <v>Ing.  Radovan  Novotný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5.7" customHeight="1" hidden="1">
      <c r="A59" s="35"/>
      <c r="B59" s="36"/>
      <c r="C59" s="30" t="s">
        <v>30</v>
      </c>
      <c r="D59" s="37"/>
      <c r="E59" s="37"/>
      <c r="F59" s="28" t="str">
        <f>IF(E20="","",E20)</f>
        <v>Vyplň údaj</v>
      </c>
      <c r="G59" s="37"/>
      <c r="H59" s="37"/>
      <c r="I59" s="118" t="s">
        <v>35</v>
      </c>
      <c r="J59" s="33" t="str">
        <f>E26</f>
        <v>Propos Liberec s.r.o.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 hidden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 hidden="1">
      <c r="A61" s="35"/>
      <c r="B61" s="36"/>
      <c r="C61" s="147" t="s">
        <v>142</v>
      </c>
      <c r="D61" s="148"/>
      <c r="E61" s="148"/>
      <c r="F61" s="148"/>
      <c r="G61" s="148"/>
      <c r="H61" s="148"/>
      <c r="I61" s="149"/>
      <c r="J61" s="150" t="s">
        <v>143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 hidden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 hidden="1">
      <c r="A63" s="35"/>
      <c r="B63" s="36"/>
      <c r="C63" s="151" t="s">
        <v>71</v>
      </c>
      <c r="D63" s="37"/>
      <c r="E63" s="37"/>
      <c r="F63" s="37"/>
      <c r="G63" s="37"/>
      <c r="H63" s="37"/>
      <c r="I63" s="116"/>
      <c r="J63" s="78">
        <f>J90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144</v>
      </c>
    </row>
    <row r="64" spans="2:12" s="9" customFormat="1" ht="24.95" customHeight="1" hidden="1">
      <c r="B64" s="152"/>
      <c r="C64" s="153"/>
      <c r="D64" s="154" t="s">
        <v>145</v>
      </c>
      <c r="E64" s="155"/>
      <c r="F64" s="155"/>
      <c r="G64" s="155"/>
      <c r="H64" s="155"/>
      <c r="I64" s="156"/>
      <c r="J64" s="157">
        <f>J91</f>
        <v>0</v>
      </c>
      <c r="K64" s="153"/>
      <c r="L64" s="158"/>
    </row>
    <row r="65" spans="2:12" s="10" customFormat="1" ht="19.9" customHeight="1" hidden="1">
      <c r="B65" s="159"/>
      <c r="C65" s="98"/>
      <c r="D65" s="160" t="s">
        <v>1193</v>
      </c>
      <c r="E65" s="161"/>
      <c r="F65" s="161"/>
      <c r="G65" s="161"/>
      <c r="H65" s="161"/>
      <c r="I65" s="162"/>
      <c r="J65" s="163">
        <f>J92</f>
        <v>0</v>
      </c>
      <c r="K65" s="98"/>
      <c r="L65" s="164"/>
    </row>
    <row r="66" spans="2:12" s="10" customFormat="1" ht="19.9" customHeight="1" hidden="1">
      <c r="B66" s="159"/>
      <c r="C66" s="98"/>
      <c r="D66" s="160" t="s">
        <v>2179</v>
      </c>
      <c r="E66" s="161"/>
      <c r="F66" s="161"/>
      <c r="G66" s="161"/>
      <c r="H66" s="161"/>
      <c r="I66" s="162"/>
      <c r="J66" s="163">
        <f>J156</f>
        <v>0</v>
      </c>
      <c r="K66" s="98"/>
      <c r="L66" s="164"/>
    </row>
    <row r="67" spans="2:12" s="10" customFormat="1" ht="19.9" customHeight="1" hidden="1">
      <c r="B67" s="159"/>
      <c r="C67" s="98"/>
      <c r="D67" s="160" t="s">
        <v>2180</v>
      </c>
      <c r="E67" s="161"/>
      <c r="F67" s="161"/>
      <c r="G67" s="161"/>
      <c r="H67" s="161"/>
      <c r="I67" s="162"/>
      <c r="J67" s="163">
        <f>J193</f>
        <v>0</v>
      </c>
      <c r="K67" s="98"/>
      <c r="L67" s="164"/>
    </row>
    <row r="68" spans="2:12" s="10" customFormat="1" ht="19.9" customHeight="1" hidden="1">
      <c r="B68" s="159"/>
      <c r="C68" s="98"/>
      <c r="D68" s="160" t="s">
        <v>150</v>
      </c>
      <c r="E68" s="161"/>
      <c r="F68" s="161"/>
      <c r="G68" s="161"/>
      <c r="H68" s="161"/>
      <c r="I68" s="162"/>
      <c r="J68" s="163">
        <f>J204</f>
        <v>0</v>
      </c>
      <c r="K68" s="98"/>
      <c r="L68" s="164"/>
    </row>
    <row r="69" spans="1:31" s="2" customFormat="1" ht="21.75" customHeight="1" hidden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 hidden="1">
      <c r="A70" s="35"/>
      <c r="B70" s="48"/>
      <c r="C70" s="49"/>
      <c r="D70" s="49"/>
      <c r="E70" s="49"/>
      <c r="F70" s="49"/>
      <c r="G70" s="49"/>
      <c r="H70" s="49"/>
      <c r="I70" s="143"/>
      <c r="J70" s="49"/>
      <c r="K70" s="49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ht="11.25" hidden="1"/>
    <row r="72" ht="11.25" hidden="1"/>
    <row r="73" ht="11.25" hidden="1"/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146"/>
      <c r="J74" s="51"/>
      <c r="K74" s="51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26" t="str">
        <f>E7</f>
        <v>REKONSTRUKCE TĚLOCVIČNY TUL - TĚLOCVIČNA HARCOV- OBJEKT A</v>
      </c>
      <c r="F78" s="327"/>
      <c r="G78" s="327"/>
      <c r="H78" s="32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30" t="s">
        <v>137</v>
      </c>
      <c r="D79" s="23"/>
      <c r="E79" s="23"/>
      <c r="F79" s="23"/>
      <c r="G79" s="23"/>
      <c r="H79" s="23"/>
      <c r="I79" s="109"/>
      <c r="J79" s="23"/>
      <c r="K79" s="23"/>
      <c r="L79" s="21"/>
    </row>
    <row r="80" spans="1:31" s="2" customFormat="1" ht="16.5" customHeight="1">
      <c r="A80" s="35"/>
      <c r="B80" s="36"/>
      <c r="C80" s="37"/>
      <c r="D80" s="37"/>
      <c r="E80" s="326" t="s">
        <v>322</v>
      </c>
      <c r="F80" s="328"/>
      <c r="G80" s="328"/>
      <c r="H80" s="328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139</v>
      </c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274" t="str">
        <f>E11</f>
        <v>D1.2.zpin - Úpravy venkovních ploch - rozšíření přístupového chodníku</v>
      </c>
      <c r="F82" s="328"/>
      <c r="G82" s="328"/>
      <c r="H82" s="328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22</v>
      </c>
      <c r="D84" s="37"/>
      <c r="E84" s="37"/>
      <c r="F84" s="28" t="str">
        <f>F14</f>
        <v>Liberec</v>
      </c>
      <c r="G84" s="37"/>
      <c r="H84" s="37"/>
      <c r="I84" s="118" t="s">
        <v>24</v>
      </c>
      <c r="J84" s="60" t="str">
        <f>IF(J14="","",J14)</f>
        <v>4. 2. 2020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5.7" customHeight="1">
      <c r="A86" s="35"/>
      <c r="B86" s="36"/>
      <c r="C86" s="30" t="s">
        <v>26</v>
      </c>
      <c r="D86" s="37"/>
      <c r="E86" s="37"/>
      <c r="F86" s="28" t="str">
        <f>E17</f>
        <v xml:space="preserve">Technická univerzita v Liberci </v>
      </c>
      <c r="G86" s="37"/>
      <c r="H86" s="37"/>
      <c r="I86" s="118" t="s">
        <v>32</v>
      </c>
      <c r="J86" s="33" t="str">
        <f>E23</f>
        <v>Ing.  Radovan  Novotný</v>
      </c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5.7" customHeight="1">
      <c r="A87" s="35"/>
      <c r="B87" s="36"/>
      <c r="C87" s="30" t="s">
        <v>30</v>
      </c>
      <c r="D87" s="37"/>
      <c r="E87" s="37"/>
      <c r="F87" s="28" t="str">
        <f>IF(E20="","",E20)</f>
        <v>Vyplň údaj</v>
      </c>
      <c r="G87" s="37"/>
      <c r="H87" s="37"/>
      <c r="I87" s="118" t="s">
        <v>35</v>
      </c>
      <c r="J87" s="33" t="str">
        <f>E26</f>
        <v>Propos Liberec s.r.o.</v>
      </c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3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65"/>
      <c r="B89" s="166"/>
      <c r="C89" s="167" t="s">
        <v>157</v>
      </c>
      <c r="D89" s="168" t="s">
        <v>58</v>
      </c>
      <c r="E89" s="168" t="s">
        <v>54</v>
      </c>
      <c r="F89" s="168" t="s">
        <v>55</v>
      </c>
      <c r="G89" s="168" t="s">
        <v>158</v>
      </c>
      <c r="H89" s="168" t="s">
        <v>159</v>
      </c>
      <c r="I89" s="169" t="s">
        <v>160</v>
      </c>
      <c r="J89" s="168" t="s">
        <v>143</v>
      </c>
      <c r="K89" s="170" t="s">
        <v>161</v>
      </c>
      <c r="L89" s="171"/>
      <c r="M89" s="69" t="s">
        <v>21</v>
      </c>
      <c r="N89" s="70" t="s">
        <v>43</v>
      </c>
      <c r="O89" s="70" t="s">
        <v>162</v>
      </c>
      <c r="P89" s="70" t="s">
        <v>163</v>
      </c>
      <c r="Q89" s="70" t="s">
        <v>164</v>
      </c>
      <c r="R89" s="70" t="s">
        <v>165</v>
      </c>
      <c r="S89" s="70" t="s">
        <v>166</v>
      </c>
      <c r="T89" s="71" t="s">
        <v>167</v>
      </c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</row>
    <row r="90" spans="1:63" s="2" customFormat="1" ht="22.9" customHeight="1">
      <c r="A90" s="35"/>
      <c r="B90" s="36"/>
      <c r="C90" s="76" t="s">
        <v>168</v>
      </c>
      <c r="D90" s="37"/>
      <c r="E90" s="37"/>
      <c r="F90" s="37"/>
      <c r="G90" s="37"/>
      <c r="H90" s="37"/>
      <c r="I90" s="116"/>
      <c r="J90" s="172">
        <f>BK90</f>
        <v>0</v>
      </c>
      <c r="K90" s="37"/>
      <c r="L90" s="40"/>
      <c r="M90" s="72"/>
      <c r="N90" s="173"/>
      <c r="O90" s="73"/>
      <c r="P90" s="174">
        <f>P91</f>
        <v>0</v>
      </c>
      <c r="Q90" s="73"/>
      <c r="R90" s="174">
        <f>R91</f>
        <v>19.003432</v>
      </c>
      <c r="S90" s="73"/>
      <c r="T90" s="175">
        <f>T91</f>
        <v>2.8023499999999997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72</v>
      </c>
      <c r="AU90" s="18" t="s">
        <v>144</v>
      </c>
      <c r="BK90" s="176">
        <f>BK91</f>
        <v>0</v>
      </c>
    </row>
    <row r="91" spans="2:63" s="12" customFormat="1" ht="25.9" customHeight="1">
      <c r="B91" s="177"/>
      <c r="C91" s="178"/>
      <c r="D91" s="179" t="s">
        <v>72</v>
      </c>
      <c r="E91" s="180" t="s">
        <v>169</v>
      </c>
      <c r="F91" s="180" t="s">
        <v>170</v>
      </c>
      <c r="G91" s="178"/>
      <c r="H91" s="178"/>
      <c r="I91" s="181"/>
      <c r="J91" s="182">
        <f>BK91</f>
        <v>0</v>
      </c>
      <c r="K91" s="178"/>
      <c r="L91" s="183"/>
      <c r="M91" s="184"/>
      <c r="N91" s="185"/>
      <c r="O91" s="185"/>
      <c r="P91" s="186">
        <f>P92+P156+P193+P204</f>
        <v>0</v>
      </c>
      <c r="Q91" s="185"/>
      <c r="R91" s="186">
        <f>R92+R156+R193+R204</f>
        <v>19.003432</v>
      </c>
      <c r="S91" s="185"/>
      <c r="T91" s="187">
        <f>T92+T156+T193+T204</f>
        <v>2.8023499999999997</v>
      </c>
      <c r="AR91" s="188" t="s">
        <v>80</v>
      </c>
      <c r="AT91" s="189" t="s">
        <v>72</v>
      </c>
      <c r="AU91" s="189" t="s">
        <v>73</v>
      </c>
      <c r="AY91" s="188" t="s">
        <v>171</v>
      </c>
      <c r="BK91" s="190">
        <f>BK92+BK156+BK193+BK204</f>
        <v>0</v>
      </c>
    </row>
    <row r="92" spans="2:63" s="12" customFormat="1" ht="22.9" customHeight="1">
      <c r="B92" s="177"/>
      <c r="C92" s="178"/>
      <c r="D92" s="179" t="s">
        <v>72</v>
      </c>
      <c r="E92" s="191" t="s">
        <v>80</v>
      </c>
      <c r="F92" s="191" t="s">
        <v>1206</v>
      </c>
      <c r="G92" s="178"/>
      <c r="H92" s="178"/>
      <c r="I92" s="181"/>
      <c r="J92" s="192">
        <f>BK92</f>
        <v>0</v>
      </c>
      <c r="K92" s="178"/>
      <c r="L92" s="183"/>
      <c r="M92" s="184"/>
      <c r="N92" s="185"/>
      <c r="O92" s="185"/>
      <c r="P92" s="186">
        <f>SUM(P93:P155)</f>
        <v>0</v>
      </c>
      <c r="Q92" s="185"/>
      <c r="R92" s="186">
        <f>SUM(R93:R155)</f>
        <v>3.0345</v>
      </c>
      <c r="S92" s="185"/>
      <c r="T92" s="187">
        <f>SUM(T93:T155)</f>
        <v>2.8023499999999997</v>
      </c>
      <c r="AR92" s="188" t="s">
        <v>80</v>
      </c>
      <c r="AT92" s="189" t="s">
        <v>72</v>
      </c>
      <c r="AU92" s="189" t="s">
        <v>80</v>
      </c>
      <c r="AY92" s="188" t="s">
        <v>171</v>
      </c>
      <c r="BK92" s="190">
        <f>SUM(BK93:BK155)</f>
        <v>0</v>
      </c>
    </row>
    <row r="93" spans="1:65" s="2" customFormat="1" ht="16.5" customHeight="1">
      <c r="A93" s="35"/>
      <c r="B93" s="36"/>
      <c r="C93" s="193" t="s">
        <v>80</v>
      </c>
      <c r="D93" s="193" t="s">
        <v>173</v>
      </c>
      <c r="E93" s="194" t="s">
        <v>2181</v>
      </c>
      <c r="F93" s="195" t="s">
        <v>2182</v>
      </c>
      <c r="G93" s="196" t="s">
        <v>262</v>
      </c>
      <c r="H93" s="197">
        <v>13.67</v>
      </c>
      <c r="I93" s="198"/>
      <c r="J93" s="199">
        <f>ROUND(I93*H93,2)</f>
        <v>0</v>
      </c>
      <c r="K93" s="195" t="s">
        <v>21</v>
      </c>
      <c r="L93" s="40"/>
      <c r="M93" s="200" t="s">
        <v>21</v>
      </c>
      <c r="N93" s="201" t="s">
        <v>44</v>
      </c>
      <c r="O93" s="65"/>
      <c r="P93" s="202">
        <f>O93*H93</f>
        <v>0</v>
      </c>
      <c r="Q93" s="202">
        <v>0</v>
      </c>
      <c r="R93" s="202">
        <f>Q93*H93</f>
        <v>0</v>
      </c>
      <c r="S93" s="202">
        <v>0.205</v>
      </c>
      <c r="T93" s="203">
        <f>S93*H93</f>
        <v>2.8023499999999997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178</v>
      </c>
      <c r="AT93" s="204" t="s">
        <v>173</v>
      </c>
      <c r="AU93" s="204" t="s">
        <v>82</v>
      </c>
      <c r="AY93" s="18" t="s">
        <v>171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8" t="s">
        <v>80</v>
      </c>
      <c r="BK93" s="205">
        <f>ROUND(I93*H93,2)</f>
        <v>0</v>
      </c>
      <c r="BL93" s="18" t="s">
        <v>178</v>
      </c>
      <c r="BM93" s="204" t="s">
        <v>2183</v>
      </c>
    </row>
    <row r="94" spans="2:51" s="14" customFormat="1" ht="11.25">
      <c r="B94" s="217"/>
      <c r="C94" s="218"/>
      <c r="D94" s="208" t="s">
        <v>180</v>
      </c>
      <c r="E94" s="219" t="s">
        <v>21</v>
      </c>
      <c r="F94" s="220" t="s">
        <v>2184</v>
      </c>
      <c r="G94" s="218"/>
      <c r="H94" s="221">
        <v>13.67</v>
      </c>
      <c r="I94" s="222"/>
      <c r="J94" s="218"/>
      <c r="K94" s="218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180</v>
      </c>
      <c r="AU94" s="227" t="s">
        <v>82</v>
      </c>
      <c r="AV94" s="14" t="s">
        <v>82</v>
      </c>
      <c r="AW94" s="14" t="s">
        <v>34</v>
      </c>
      <c r="AX94" s="14" t="s">
        <v>73</v>
      </c>
      <c r="AY94" s="227" t="s">
        <v>171</v>
      </c>
    </row>
    <row r="95" spans="2:51" s="15" customFormat="1" ht="11.25">
      <c r="B95" s="228"/>
      <c r="C95" s="229"/>
      <c r="D95" s="208" t="s">
        <v>180</v>
      </c>
      <c r="E95" s="230" t="s">
        <v>21</v>
      </c>
      <c r="F95" s="231" t="s">
        <v>182</v>
      </c>
      <c r="G95" s="229"/>
      <c r="H95" s="232">
        <v>13.67</v>
      </c>
      <c r="I95" s="233"/>
      <c r="J95" s="229"/>
      <c r="K95" s="229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180</v>
      </c>
      <c r="AU95" s="238" t="s">
        <v>82</v>
      </c>
      <c r="AV95" s="15" t="s">
        <v>178</v>
      </c>
      <c r="AW95" s="15" t="s">
        <v>34</v>
      </c>
      <c r="AX95" s="15" t="s">
        <v>80</v>
      </c>
      <c r="AY95" s="238" t="s">
        <v>171</v>
      </c>
    </row>
    <row r="96" spans="1:65" s="2" customFormat="1" ht="21.75" customHeight="1">
      <c r="A96" s="35"/>
      <c r="B96" s="36"/>
      <c r="C96" s="193" t="s">
        <v>82</v>
      </c>
      <c r="D96" s="193" t="s">
        <v>173</v>
      </c>
      <c r="E96" s="194" t="s">
        <v>2185</v>
      </c>
      <c r="F96" s="195" t="s">
        <v>2186</v>
      </c>
      <c r="G96" s="196" t="s">
        <v>199</v>
      </c>
      <c r="H96" s="197">
        <v>6.972</v>
      </c>
      <c r="I96" s="198"/>
      <c r="J96" s="199">
        <f>ROUND(I96*H96,2)</f>
        <v>0</v>
      </c>
      <c r="K96" s="195" t="s">
        <v>177</v>
      </c>
      <c r="L96" s="40"/>
      <c r="M96" s="200" t="s">
        <v>21</v>
      </c>
      <c r="N96" s="201" t="s">
        <v>44</v>
      </c>
      <c r="O96" s="65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178</v>
      </c>
      <c r="AT96" s="204" t="s">
        <v>173</v>
      </c>
      <c r="AU96" s="204" t="s">
        <v>82</v>
      </c>
      <c r="AY96" s="18" t="s">
        <v>171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8" t="s">
        <v>80</v>
      </c>
      <c r="BK96" s="205">
        <f>ROUND(I96*H96,2)</f>
        <v>0</v>
      </c>
      <c r="BL96" s="18" t="s">
        <v>178</v>
      </c>
      <c r="BM96" s="204" t="s">
        <v>2187</v>
      </c>
    </row>
    <row r="97" spans="2:51" s="13" customFormat="1" ht="11.25">
      <c r="B97" s="206"/>
      <c r="C97" s="207"/>
      <c r="D97" s="208" t="s">
        <v>180</v>
      </c>
      <c r="E97" s="209" t="s">
        <v>21</v>
      </c>
      <c r="F97" s="210" t="s">
        <v>2188</v>
      </c>
      <c r="G97" s="207"/>
      <c r="H97" s="209" t="s">
        <v>21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180</v>
      </c>
      <c r="AU97" s="216" t="s">
        <v>82</v>
      </c>
      <c r="AV97" s="13" t="s">
        <v>80</v>
      </c>
      <c r="AW97" s="13" t="s">
        <v>34</v>
      </c>
      <c r="AX97" s="13" t="s">
        <v>73</v>
      </c>
      <c r="AY97" s="216" t="s">
        <v>171</v>
      </c>
    </row>
    <row r="98" spans="2:51" s="14" customFormat="1" ht="11.25">
      <c r="B98" s="217"/>
      <c r="C98" s="218"/>
      <c r="D98" s="208" t="s">
        <v>180</v>
      </c>
      <c r="E98" s="219" t="s">
        <v>21</v>
      </c>
      <c r="F98" s="220" t="s">
        <v>2189</v>
      </c>
      <c r="G98" s="218"/>
      <c r="H98" s="221">
        <v>4.508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180</v>
      </c>
      <c r="AU98" s="227" t="s">
        <v>82</v>
      </c>
      <c r="AV98" s="14" t="s">
        <v>82</v>
      </c>
      <c r="AW98" s="14" t="s">
        <v>34</v>
      </c>
      <c r="AX98" s="14" t="s">
        <v>73</v>
      </c>
      <c r="AY98" s="227" t="s">
        <v>171</v>
      </c>
    </row>
    <row r="99" spans="2:51" s="13" customFormat="1" ht="11.25">
      <c r="B99" s="206"/>
      <c r="C99" s="207"/>
      <c r="D99" s="208" t="s">
        <v>180</v>
      </c>
      <c r="E99" s="209" t="s">
        <v>21</v>
      </c>
      <c r="F99" s="210" t="s">
        <v>2190</v>
      </c>
      <c r="G99" s="207"/>
      <c r="H99" s="209" t="s">
        <v>21</v>
      </c>
      <c r="I99" s="211"/>
      <c r="J99" s="207"/>
      <c r="K99" s="207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180</v>
      </c>
      <c r="AU99" s="216" t="s">
        <v>82</v>
      </c>
      <c r="AV99" s="13" t="s">
        <v>80</v>
      </c>
      <c r="AW99" s="13" t="s">
        <v>34</v>
      </c>
      <c r="AX99" s="13" t="s">
        <v>73</v>
      </c>
      <c r="AY99" s="216" t="s">
        <v>171</v>
      </c>
    </row>
    <row r="100" spans="2:51" s="14" customFormat="1" ht="11.25">
      <c r="B100" s="217"/>
      <c r="C100" s="218"/>
      <c r="D100" s="208" t="s">
        <v>180</v>
      </c>
      <c r="E100" s="219" t="s">
        <v>21</v>
      </c>
      <c r="F100" s="220" t="s">
        <v>2191</v>
      </c>
      <c r="G100" s="218"/>
      <c r="H100" s="221">
        <v>2.464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180</v>
      </c>
      <c r="AU100" s="227" t="s">
        <v>82</v>
      </c>
      <c r="AV100" s="14" t="s">
        <v>82</v>
      </c>
      <c r="AW100" s="14" t="s">
        <v>34</v>
      </c>
      <c r="AX100" s="14" t="s">
        <v>73</v>
      </c>
      <c r="AY100" s="227" t="s">
        <v>171</v>
      </c>
    </row>
    <row r="101" spans="2:51" s="15" customFormat="1" ht="11.25">
      <c r="B101" s="228"/>
      <c r="C101" s="229"/>
      <c r="D101" s="208" t="s">
        <v>180</v>
      </c>
      <c r="E101" s="230" t="s">
        <v>2174</v>
      </c>
      <c r="F101" s="231" t="s">
        <v>182</v>
      </c>
      <c r="G101" s="229"/>
      <c r="H101" s="232">
        <v>6.972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180</v>
      </c>
      <c r="AU101" s="238" t="s">
        <v>82</v>
      </c>
      <c r="AV101" s="15" t="s">
        <v>178</v>
      </c>
      <c r="AW101" s="15" t="s">
        <v>34</v>
      </c>
      <c r="AX101" s="15" t="s">
        <v>80</v>
      </c>
      <c r="AY101" s="238" t="s">
        <v>171</v>
      </c>
    </row>
    <row r="102" spans="1:65" s="2" customFormat="1" ht="21.75" customHeight="1">
      <c r="A102" s="35"/>
      <c r="B102" s="36"/>
      <c r="C102" s="193" t="s">
        <v>92</v>
      </c>
      <c r="D102" s="193" t="s">
        <v>173</v>
      </c>
      <c r="E102" s="194" t="s">
        <v>2192</v>
      </c>
      <c r="F102" s="195" t="s">
        <v>2193</v>
      </c>
      <c r="G102" s="196" t="s">
        <v>199</v>
      </c>
      <c r="H102" s="197">
        <v>17.43</v>
      </c>
      <c r="I102" s="198"/>
      <c r="J102" s="199">
        <f>ROUND(I102*H102,2)</f>
        <v>0</v>
      </c>
      <c r="K102" s="195" t="s">
        <v>177</v>
      </c>
      <c r="L102" s="40"/>
      <c r="M102" s="200" t="s">
        <v>21</v>
      </c>
      <c r="N102" s="201" t="s">
        <v>44</v>
      </c>
      <c r="O102" s="65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178</v>
      </c>
      <c r="AT102" s="204" t="s">
        <v>173</v>
      </c>
      <c r="AU102" s="204" t="s">
        <v>82</v>
      </c>
      <c r="AY102" s="18" t="s">
        <v>171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8" t="s">
        <v>80</v>
      </c>
      <c r="BK102" s="205">
        <f>ROUND(I102*H102,2)</f>
        <v>0</v>
      </c>
      <c r="BL102" s="18" t="s">
        <v>178</v>
      </c>
      <c r="BM102" s="204" t="s">
        <v>2194</v>
      </c>
    </row>
    <row r="103" spans="2:51" s="13" customFormat="1" ht="11.25">
      <c r="B103" s="206"/>
      <c r="C103" s="207"/>
      <c r="D103" s="208" t="s">
        <v>180</v>
      </c>
      <c r="E103" s="209" t="s">
        <v>21</v>
      </c>
      <c r="F103" s="210" t="s">
        <v>2188</v>
      </c>
      <c r="G103" s="207"/>
      <c r="H103" s="209" t="s">
        <v>21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180</v>
      </c>
      <c r="AU103" s="216" t="s">
        <v>82</v>
      </c>
      <c r="AV103" s="13" t="s">
        <v>80</v>
      </c>
      <c r="AW103" s="13" t="s">
        <v>34</v>
      </c>
      <c r="AX103" s="13" t="s">
        <v>73</v>
      </c>
      <c r="AY103" s="216" t="s">
        <v>171</v>
      </c>
    </row>
    <row r="104" spans="2:51" s="14" customFormat="1" ht="11.25">
      <c r="B104" s="217"/>
      <c r="C104" s="218"/>
      <c r="D104" s="208" t="s">
        <v>180</v>
      </c>
      <c r="E104" s="219" t="s">
        <v>21</v>
      </c>
      <c r="F104" s="220" t="s">
        <v>2195</v>
      </c>
      <c r="G104" s="218"/>
      <c r="H104" s="221">
        <v>11.27</v>
      </c>
      <c r="I104" s="222"/>
      <c r="J104" s="218"/>
      <c r="K104" s="218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180</v>
      </c>
      <c r="AU104" s="227" t="s">
        <v>82</v>
      </c>
      <c r="AV104" s="14" t="s">
        <v>82</v>
      </c>
      <c r="AW104" s="14" t="s">
        <v>34</v>
      </c>
      <c r="AX104" s="14" t="s">
        <v>73</v>
      </c>
      <c r="AY104" s="227" t="s">
        <v>171</v>
      </c>
    </row>
    <row r="105" spans="2:51" s="13" customFormat="1" ht="11.25">
      <c r="B105" s="206"/>
      <c r="C105" s="207"/>
      <c r="D105" s="208" t="s">
        <v>180</v>
      </c>
      <c r="E105" s="209" t="s">
        <v>21</v>
      </c>
      <c r="F105" s="210" t="s">
        <v>2190</v>
      </c>
      <c r="G105" s="207"/>
      <c r="H105" s="209" t="s">
        <v>21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180</v>
      </c>
      <c r="AU105" s="216" t="s">
        <v>82</v>
      </c>
      <c r="AV105" s="13" t="s">
        <v>80</v>
      </c>
      <c r="AW105" s="13" t="s">
        <v>34</v>
      </c>
      <c r="AX105" s="13" t="s">
        <v>73</v>
      </c>
      <c r="AY105" s="216" t="s">
        <v>171</v>
      </c>
    </row>
    <row r="106" spans="2:51" s="14" customFormat="1" ht="11.25">
      <c r="B106" s="217"/>
      <c r="C106" s="218"/>
      <c r="D106" s="208" t="s">
        <v>180</v>
      </c>
      <c r="E106" s="219" t="s">
        <v>21</v>
      </c>
      <c r="F106" s="220" t="s">
        <v>2196</v>
      </c>
      <c r="G106" s="218"/>
      <c r="H106" s="221">
        <v>6.16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180</v>
      </c>
      <c r="AU106" s="227" t="s">
        <v>82</v>
      </c>
      <c r="AV106" s="14" t="s">
        <v>82</v>
      </c>
      <c r="AW106" s="14" t="s">
        <v>34</v>
      </c>
      <c r="AX106" s="14" t="s">
        <v>73</v>
      </c>
      <c r="AY106" s="227" t="s">
        <v>171</v>
      </c>
    </row>
    <row r="107" spans="2:51" s="15" customFormat="1" ht="11.25">
      <c r="B107" s="228"/>
      <c r="C107" s="229"/>
      <c r="D107" s="208" t="s">
        <v>180</v>
      </c>
      <c r="E107" s="230" t="s">
        <v>2172</v>
      </c>
      <c r="F107" s="231" t="s">
        <v>182</v>
      </c>
      <c r="G107" s="229"/>
      <c r="H107" s="232">
        <v>17.43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180</v>
      </c>
      <c r="AU107" s="238" t="s">
        <v>82</v>
      </c>
      <c r="AV107" s="15" t="s">
        <v>178</v>
      </c>
      <c r="AW107" s="15" t="s">
        <v>34</v>
      </c>
      <c r="AX107" s="15" t="s">
        <v>80</v>
      </c>
      <c r="AY107" s="238" t="s">
        <v>171</v>
      </c>
    </row>
    <row r="108" spans="1:65" s="2" customFormat="1" ht="21.75" customHeight="1">
      <c r="A108" s="35"/>
      <c r="B108" s="36"/>
      <c r="C108" s="193" t="s">
        <v>178</v>
      </c>
      <c r="D108" s="193" t="s">
        <v>173</v>
      </c>
      <c r="E108" s="194" t="s">
        <v>2197</v>
      </c>
      <c r="F108" s="195" t="s">
        <v>2198</v>
      </c>
      <c r="G108" s="196" t="s">
        <v>199</v>
      </c>
      <c r="H108" s="197">
        <v>27.002</v>
      </c>
      <c r="I108" s="198"/>
      <c r="J108" s="199">
        <f>ROUND(I108*H108,2)</f>
        <v>0</v>
      </c>
      <c r="K108" s="195" t="s">
        <v>177</v>
      </c>
      <c r="L108" s="40"/>
      <c r="M108" s="200" t="s">
        <v>21</v>
      </c>
      <c r="N108" s="201" t="s">
        <v>44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178</v>
      </c>
      <c r="AT108" s="204" t="s">
        <v>173</v>
      </c>
      <c r="AU108" s="204" t="s">
        <v>82</v>
      </c>
      <c r="AY108" s="18" t="s">
        <v>171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8" t="s">
        <v>80</v>
      </c>
      <c r="BK108" s="205">
        <f>ROUND(I108*H108,2)</f>
        <v>0</v>
      </c>
      <c r="BL108" s="18" t="s">
        <v>178</v>
      </c>
      <c r="BM108" s="204" t="s">
        <v>2199</v>
      </c>
    </row>
    <row r="109" spans="2:51" s="13" customFormat="1" ht="11.25">
      <c r="B109" s="206"/>
      <c r="C109" s="207"/>
      <c r="D109" s="208" t="s">
        <v>180</v>
      </c>
      <c r="E109" s="209" t="s">
        <v>21</v>
      </c>
      <c r="F109" s="210" t="s">
        <v>2200</v>
      </c>
      <c r="G109" s="207"/>
      <c r="H109" s="209" t="s">
        <v>21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180</v>
      </c>
      <c r="AU109" s="216" t="s">
        <v>82</v>
      </c>
      <c r="AV109" s="13" t="s">
        <v>80</v>
      </c>
      <c r="AW109" s="13" t="s">
        <v>34</v>
      </c>
      <c r="AX109" s="13" t="s">
        <v>73</v>
      </c>
      <c r="AY109" s="216" t="s">
        <v>171</v>
      </c>
    </row>
    <row r="110" spans="2:51" s="14" customFormat="1" ht="11.25">
      <c r="B110" s="217"/>
      <c r="C110" s="218"/>
      <c r="D110" s="208" t="s">
        <v>180</v>
      </c>
      <c r="E110" s="219" t="s">
        <v>21</v>
      </c>
      <c r="F110" s="220" t="s">
        <v>2201</v>
      </c>
      <c r="G110" s="218"/>
      <c r="H110" s="221">
        <v>2.6</v>
      </c>
      <c r="I110" s="222"/>
      <c r="J110" s="218"/>
      <c r="K110" s="218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180</v>
      </c>
      <c r="AU110" s="227" t="s">
        <v>82</v>
      </c>
      <c r="AV110" s="14" t="s">
        <v>82</v>
      </c>
      <c r="AW110" s="14" t="s">
        <v>34</v>
      </c>
      <c r="AX110" s="14" t="s">
        <v>73</v>
      </c>
      <c r="AY110" s="227" t="s">
        <v>171</v>
      </c>
    </row>
    <row r="111" spans="2:51" s="14" customFormat="1" ht="11.25">
      <c r="B111" s="217"/>
      <c r="C111" s="218"/>
      <c r="D111" s="208" t="s">
        <v>180</v>
      </c>
      <c r="E111" s="219" t="s">
        <v>21</v>
      </c>
      <c r="F111" s="220" t="s">
        <v>2172</v>
      </c>
      <c r="G111" s="218"/>
      <c r="H111" s="221">
        <v>17.43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180</v>
      </c>
      <c r="AU111" s="227" t="s">
        <v>82</v>
      </c>
      <c r="AV111" s="14" t="s">
        <v>82</v>
      </c>
      <c r="AW111" s="14" t="s">
        <v>34</v>
      </c>
      <c r="AX111" s="14" t="s">
        <v>73</v>
      </c>
      <c r="AY111" s="227" t="s">
        <v>171</v>
      </c>
    </row>
    <row r="112" spans="2:51" s="14" customFormat="1" ht="11.25">
      <c r="B112" s="217"/>
      <c r="C112" s="218"/>
      <c r="D112" s="208" t="s">
        <v>180</v>
      </c>
      <c r="E112" s="219" t="s">
        <v>21</v>
      </c>
      <c r="F112" s="220" t="s">
        <v>2174</v>
      </c>
      <c r="G112" s="218"/>
      <c r="H112" s="221">
        <v>6.972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180</v>
      </c>
      <c r="AU112" s="227" t="s">
        <v>82</v>
      </c>
      <c r="AV112" s="14" t="s">
        <v>82</v>
      </c>
      <c r="AW112" s="14" t="s">
        <v>34</v>
      </c>
      <c r="AX112" s="14" t="s">
        <v>73</v>
      </c>
      <c r="AY112" s="227" t="s">
        <v>171</v>
      </c>
    </row>
    <row r="113" spans="2:51" s="15" customFormat="1" ht="11.25">
      <c r="B113" s="228"/>
      <c r="C113" s="229"/>
      <c r="D113" s="208" t="s">
        <v>180</v>
      </c>
      <c r="E113" s="230" t="s">
        <v>21</v>
      </c>
      <c r="F113" s="231" t="s">
        <v>182</v>
      </c>
      <c r="G113" s="229"/>
      <c r="H113" s="232">
        <v>27.002000000000002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180</v>
      </c>
      <c r="AU113" s="238" t="s">
        <v>82</v>
      </c>
      <c r="AV113" s="15" t="s">
        <v>178</v>
      </c>
      <c r="AW113" s="15" t="s">
        <v>34</v>
      </c>
      <c r="AX113" s="15" t="s">
        <v>80</v>
      </c>
      <c r="AY113" s="238" t="s">
        <v>171</v>
      </c>
    </row>
    <row r="114" spans="1:65" s="2" customFormat="1" ht="21.75" customHeight="1">
      <c r="A114" s="35"/>
      <c r="B114" s="36"/>
      <c r="C114" s="193" t="s">
        <v>214</v>
      </c>
      <c r="D114" s="193" t="s">
        <v>173</v>
      </c>
      <c r="E114" s="194" t="s">
        <v>2202</v>
      </c>
      <c r="F114" s="195" t="s">
        <v>2203</v>
      </c>
      <c r="G114" s="196" t="s">
        <v>199</v>
      </c>
      <c r="H114" s="197">
        <v>18.73</v>
      </c>
      <c r="I114" s="198"/>
      <c r="J114" s="199">
        <f>ROUND(I114*H114,2)</f>
        <v>0</v>
      </c>
      <c r="K114" s="195" t="s">
        <v>177</v>
      </c>
      <c r="L114" s="40"/>
      <c r="M114" s="200" t="s">
        <v>21</v>
      </c>
      <c r="N114" s="201" t="s">
        <v>44</v>
      </c>
      <c r="O114" s="65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178</v>
      </c>
      <c r="AT114" s="204" t="s">
        <v>173</v>
      </c>
      <c r="AU114" s="204" t="s">
        <v>82</v>
      </c>
      <c r="AY114" s="18" t="s">
        <v>171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8" t="s">
        <v>80</v>
      </c>
      <c r="BK114" s="205">
        <f>ROUND(I114*H114,2)</f>
        <v>0</v>
      </c>
      <c r="BL114" s="18" t="s">
        <v>178</v>
      </c>
      <c r="BM114" s="204" t="s">
        <v>2204</v>
      </c>
    </row>
    <row r="115" spans="2:51" s="14" customFormat="1" ht="11.25">
      <c r="B115" s="217"/>
      <c r="C115" s="218"/>
      <c r="D115" s="208" t="s">
        <v>180</v>
      </c>
      <c r="E115" s="219" t="s">
        <v>21</v>
      </c>
      <c r="F115" s="220" t="s">
        <v>2172</v>
      </c>
      <c r="G115" s="218"/>
      <c r="H115" s="221">
        <v>17.43</v>
      </c>
      <c r="I115" s="222"/>
      <c r="J115" s="218"/>
      <c r="K115" s="218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180</v>
      </c>
      <c r="AU115" s="227" t="s">
        <v>82</v>
      </c>
      <c r="AV115" s="14" t="s">
        <v>82</v>
      </c>
      <c r="AW115" s="14" t="s">
        <v>34</v>
      </c>
      <c r="AX115" s="14" t="s">
        <v>73</v>
      </c>
      <c r="AY115" s="227" t="s">
        <v>171</v>
      </c>
    </row>
    <row r="116" spans="2:51" s="14" customFormat="1" ht="11.25">
      <c r="B116" s="217"/>
      <c r="C116" s="218"/>
      <c r="D116" s="208" t="s">
        <v>180</v>
      </c>
      <c r="E116" s="219" t="s">
        <v>21</v>
      </c>
      <c r="F116" s="220" t="s">
        <v>2176</v>
      </c>
      <c r="G116" s="218"/>
      <c r="H116" s="221">
        <v>1.3</v>
      </c>
      <c r="I116" s="222"/>
      <c r="J116" s="218"/>
      <c r="K116" s="218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180</v>
      </c>
      <c r="AU116" s="227" t="s">
        <v>82</v>
      </c>
      <c r="AV116" s="14" t="s">
        <v>82</v>
      </c>
      <c r="AW116" s="14" t="s">
        <v>34</v>
      </c>
      <c r="AX116" s="14" t="s">
        <v>73</v>
      </c>
      <c r="AY116" s="227" t="s">
        <v>171</v>
      </c>
    </row>
    <row r="117" spans="2:51" s="15" customFormat="1" ht="11.25">
      <c r="B117" s="228"/>
      <c r="C117" s="229"/>
      <c r="D117" s="208" t="s">
        <v>180</v>
      </c>
      <c r="E117" s="230" t="s">
        <v>21</v>
      </c>
      <c r="F117" s="231" t="s">
        <v>182</v>
      </c>
      <c r="G117" s="229"/>
      <c r="H117" s="232">
        <v>18.73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180</v>
      </c>
      <c r="AU117" s="238" t="s">
        <v>82</v>
      </c>
      <c r="AV117" s="15" t="s">
        <v>178</v>
      </c>
      <c r="AW117" s="15" t="s">
        <v>34</v>
      </c>
      <c r="AX117" s="15" t="s">
        <v>80</v>
      </c>
      <c r="AY117" s="238" t="s">
        <v>171</v>
      </c>
    </row>
    <row r="118" spans="1:65" s="2" customFormat="1" ht="21.75" customHeight="1">
      <c r="A118" s="35"/>
      <c r="B118" s="36"/>
      <c r="C118" s="193" t="s">
        <v>183</v>
      </c>
      <c r="D118" s="193" t="s">
        <v>173</v>
      </c>
      <c r="E118" s="194" t="s">
        <v>2205</v>
      </c>
      <c r="F118" s="195" t="s">
        <v>2206</v>
      </c>
      <c r="G118" s="196" t="s">
        <v>199</v>
      </c>
      <c r="H118" s="197">
        <v>1.3</v>
      </c>
      <c r="I118" s="198"/>
      <c r="J118" s="199">
        <f>ROUND(I118*H118,2)</f>
        <v>0</v>
      </c>
      <c r="K118" s="195" t="s">
        <v>177</v>
      </c>
      <c r="L118" s="40"/>
      <c r="M118" s="200" t="s">
        <v>21</v>
      </c>
      <c r="N118" s="201" t="s">
        <v>44</v>
      </c>
      <c r="O118" s="65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178</v>
      </c>
      <c r="AT118" s="204" t="s">
        <v>173</v>
      </c>
      <c r="AU118" s="204" t="s">
        <v>82</v>
      </c>
      <c r="AY118" s="18" t="s">
        <v>171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8" t="s">
        <v>80</v>
      </c>
      <c r="BK118" s="205">
        <f>ROUND(I118*H118,2)</f>
        <v>0</v>
      </c>
      <c r="BL118" s="18" t="s">
        <v>178</v>
      </c>
      <c r="BM118" s="204" t="s">
        <v>2207</v>
      </c>
    </row>
    <row r="119" spans="2:51" s="13" customFormat="1" ht="11.25">
      <c r="B119" s="206"/>
      <c r="C119" s="207"/>
      <c r="D119" s="208" t="s">
        <v>180</v>
      </c>
      <c r="E119" s="209" t="s">
        <v>21</v>
      </c>
      <c r="F119" s="210" t="s">
        <v>2208</v>
      </c>
      <c r="G119" s="207"/>
      <c r="H119" s="209" t="s">
        <v>21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180</v>
      </c>
      <c r="AU119" s="216" t="s">
        <v>82</v>
      </c>
      <c r="AV119" s="13" t="s">
        <v>80</v>
      </c>
      <c r="AW119" s="13" t="s">
        <v>34</v>
      </c>
      <c r="AX119" s="13" t="s">
        <v>73</v>
      </c>
      <c r="AY119" s="216" t="s">
        <v>171</v>
      </c>
    </row>
    <row r="120" spans="2:51" s="14" customFormat="1" ht="11.25">
      <c r="B120" s="217"/>
      <c r="C120" s="218"/>
      <c r="D120" s="208" t="s">
        <v>180</v>
      </c>
      <c r="E120" s="219" t="s">
        <v>21</v>
      </c>
      <c r="F120" s="220" t="s">
        <v>2209</v>
      </c>
      <c r="G120" s="218"/>
      <c r="H120" s="221">
        <v>0.3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180</v>
      </c>
      <c r="AU120" s="227" t="s">
        <v>82</v>
      </c>
      <c r="AV120" s="14" t="s">
        <v>82</v>
      </c>
      <c r="AW120" s="14" t="s">
        <v>34</v>
      </c>
      <c r="AX120" s="14" t="s">
        <v>73</v>
      </c>
      <c r="AY120" s="227" t="s">
        <v>171</v>
      </c>
    </row>
    <row r="121" spans="2:51" s="13" customFormat="1" ht="11.25">
      <c r="B121" s="206"/>
      <c r="C121" s="207"/>
      <c r="D121" s="208" t="s">
        <v>180</v>
      </c>
      <c r="E121" s="209" t="s">
        <v>21</v>
      </c>
      <c r="F121" s="210" t="s">
        <v>1323</v>
      </c>
      <c r="G121" s="207"/>
      <c r="H121" s="209" t="s">
        <v>21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180</v>
      </c>
      <c r="AU121" s="216" t="s">
        <v>82</v>
      </c>
      <c r="AV121" s="13" t="s">
        <v>80</v>
      </c>
      <c r="AW121" s="13" t="s">
        <v>34</v>
      </c>
      <c r="AX121" s="13" t="s">
        <v>73</v>
      </c>
      <c r="AY121" s="216" t="s">
        <v>171</v>
      </c>
    </row>
    <row r="122" spans="2:51" s="14" customFormat="1" ht="11.25">
      <c r="B122" s="217"/>
      <c r="C122" s="218"/>
      <c r="D122" s="208" t="s">
        <v>180</v>
      </c>
      <c r="E122" s="219" t="s">
        <v>21</v>
      </c>
      <c r="F122" s="220" t="s">
        <v>1220</v>
      </c>
      <c r="G122" s="218"/>
      <c r="H122" s="221">
        <v>1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180</v>
      </c>
      <c r="AU122" s="227" t="s">
        <v>82</v>
      </c>
      <c r="AV122" s="14" t="s">
        <v>82</v>
      </c>
      <c r="AW122" s="14" t="s">
        <v>34</v>
      </c>
      <c r="AX122" s="14" t="s">
        <v>73</v>
      </c>
      <c r="AY122" s="227" t="s">
        <v>171</v>
      </c>
    </row>
    <row r="123" spans="2:51" s="15" customFormat="1" ht="11.25">
      <c r="B123" s="228"/>
      <c r="C123" s="229"/>
      <c r="D123" s="208" t="s">
        <v>180</v>
      </c>
      <c r="E123" s="230" t="s">
        <v>2176</v>
      </c>
      <c r="F123" s="231" t="s">
        <v>182</v>
      </c>
      <c r="G123" s="229"/>
      <c r="H123" s="232">
        <v>1.3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180</v>
      </c>
      <c r="AU123" s="238" t="s">
        <v>82</v>
      </c>
      <c r="AV123" s="15" t="s">
        <v>178</v>
      </c>
      <c r="AW123" s="15" t="s">
        <v>34</v>
      </c>
      <c r="AX123" s="15" t="s">
        <v>80</v>
      </c>
      <c r="AY123" s="238" t="s">
        <v>171</v>
      </c>
    </row>
    <row r="124" spans="1:65" s="2" customFormat="1" ht="16.5" customHeight="1">
      <c r="A124" s="35"/>
      <c r="B124" s="36"/>
      <c r="C124" s="193" t="s">
        <v>225</v>
      </c>
      <c r="D124" s="193" t="s">
        <v>173</v>
      </c>
      <c r="E124" s="194" t="s">
        <v>2210</v>
      </c>
      <c r="F124" s="195" t="s">
        <v>2211</v>
      </c>
      <c r="G124" s="196" t="s">
        <v>199</v>
      </c>
      <c r="H124" s="197">
        <v>1.685</v>
      </c>
      <c r="I124" s="198"/>
      <c r="J124" s="199">
        <f>ROUND(I124*H124,2)</f>
        <v>0</v>
      </c>
      <c r="K124" s="195" t="s">
        <v>21</v>
      </c>
      <c r="L124" s="40"/>
      <c r="M124" s="200" t="s">
        <v>21</v>
      </c>
      <c r="N124" s="201" t="s">
        <v>44</v>
      </c>
      <c r="O124" s="65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178</v>
      </c>
      <c r="AT124" s="204" t="s">
        <v>173</v>
      </c>
      <c r="AU124" s="204" t="s">
        <v>82</v>
      </c>
      <c r="AY124" s="18" t="s">
        <v>171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8" t="s">
        <v>80</v>
      </c>
      <c r="BK124" s="205">
        <f>ROUND(I124*H124,2)</f>
        <v>0</v>
      </c>
      <c r="BL124" s="18" t="s">
        <v>178</v>
      </c>
      <c r="BM124" s="204" t="s">
        <v>2212</v>
      </c>
    </row>
    <row r="125" spans="2:51" s="13" customFormat="1" ht="11.25">
      <c r="B125" s="206"/>
      <c r="C125" s="207"/>
      <c r="D125" s="208" t="s">
        <v>180</v>
      </c>
      <c r="E125" s="209" t="s">
        <v>21</v>
      </c>
      <c r="F125" s="210" t="s">
        <v>2213</v>
      </c>
      <c r="G125" s="207"/>
      <c r="H125" s="209" t="s">
        <v>21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180</v>
      </c>
      <c r="AU125" s="216" t="s">
        <v>82</v>
      </c>
      <c r="AV125" s="13" t="s">
        <v>80</v>
      </c>
      <c r="AW125" s="13" t="s">
        <v>34</v>
      </c>
      <c r="AX125" s="13" t="s">
        <v>73</v>
      </c>
      <c r="AY125" s="216" t="s">
        <v>171</v>
      </c>
    </row>
    <row r="126" spans="2:51" s="14" customFormat="1" ht="11.25">
      <c r="B126" s="217"/>
      <c r="C126" s="218"/>
      <c r="D126" s="208" t="s">
        <v>180</v>
      </c>
      <c r="E126" s="219" t="s">
        <v>21</v>
      </c>
      <c r="F126" s="220" t="s">
        <v>2214</v>
      </c>
      <c r="G126" s="218"/>
      <c r="H126" s="221">
        <v>0.247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180</v>
      </c>
      <c r="AU126" s="227" t="s">
        <v>82</v>
      </c>
      <c r="AV126" s="14" t="s">
        <v>82</v>
      </c>
      <c r="AW126" s="14" t="s">
        <v>34</v>
      </c>
      <c r="AX126" s="14" t="s">
        <v>73</v>
      </c>
      <c r="AY126" s="227" t="s">
        <v>171</v>
      </c>
    </row>
    <row r="127" spans="2:51" s="14" customFormat="1" ht="11.25">
      <c r="B127" s="217"/>
      <c r="C127" s="218"/>
      <c r="D127" s="208" t="s">
        <v>180</v>
      </c>
      <c r="E127" s="219" t="s">
        <v>21</v>
      </c>
      <c r="F127" s="220" t="s">
        <v>2215</v>
      </c>
      <c r="G127" s="218"/>
      <c r="H127" s="221">
        <v>0.706</v>
      </c>
      <c r="I127" s="222"/>
      <c r="J127" s="218"/>
      <c r="K127" s="218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180</v>
      </c>
      <c r="AU127" s="227" t="s">
        <v>82</v>
      </c>
      <c r="AV127" s="14" t="s">
        <v>82</v>
      </c>
      <c r="AW127" s="14" t="s">
        <v>34</v>
      </c>
      <c r="AX127" s="14" t="s">
        <v>73</v>
      </c>
      <c r="AY127" s="227" t="s">
        <v>171</v>
      </c>
    </row>
    <row r="128" spans="2:51" s="13" customFormat="1" ht="11.25">
      <c r="B128" s="206"/>
      <c r="C128" s="207"/>
      <c r="D128" s="208" t="s">
        <v>180</v>
      </c>
      <c r="E128" s="209" t="s">
        <v>21</v>
      </c>
      <c r="F128" s="210" t="s">
        <v>2190</v>
      </c>
      <c r="G128" s="207"/>
      <c r="H128" s="209" t="s">
        <v>21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180</v>
      </c>
      <c r="AU128" s="216" t="s">
        <v>82</v>
      </c>
      <c r="AV128" s="13" t="s">
        <v>80</v>
      </c>
      <c r="AW128" s="13" t="s">
        <v>34</v>
      </c>
      <c r="AX128" s="13" t="s">
        <v>73</v>
      </c>
      <c r="AY128" s="216" t="s">
        <v>171</v>
      </c>
    </row>
    <row r="129" spans="2:51" s="14" customFormat="1" ht="11.25">
      <c r="B129" s="217"/>
      <c r="C129" s="218"/>
      <c r="D129" s="208" t="s">
        <v>180</v>
      </c>
      <c r="E129" s="219" t="s">
        <v>21</v>
      </c>
      <c r="F129" s="220" t="s">
        <v>2216</v>
      </c>
      <c r="G129" s="218"/>
      <c r="H129" s="221">
        <v>0.732</v>
      </c>
      <c r="I129" s="222"/>
      <c r="J129" s="218"/>
      <c r="K129" s="218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180</v>
      </c>
      <c r="AU129" s="227" t="s">
        <v>82</v>
      </c>
      <c r="AV129" s="14" t="s">
        <v>82</v>
      </c>
      <c r="AW129" s="14" t="s">
        <v>34</v>
      </c>
      <c r="AX129" s="14" t="s">
        <v>73</v>
      </c>
      <c r="AY129" s="227" t="s">
        <v>171</v>
      </c>
    </row>
    <row r="130" spans="2:51" s="15" customFormat="1" ht="11.25">
      <c r="B130" s="228"/>
      <c r="C130" s="229"/>
      <c r="D130" s="208" t="s">
        <v>180</v>
      </c>
      <c r="E130" s="230" t="s">
        <v>21</v>
      </c>
      <c r="F130" s="231" t="s">
        <v>182</v>
      </c>
      <c r="G130" s="229"/>
      <c r="H130" s="232">
        <v>1.685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180</v>
      </c>
      <c r="AU130" s="238" t="s">
        <v>82</v>
      </c>
      <c r="AV130" s="15" t="s">
        <v>178</v>
      </c>
      <c r="AW130" s="15" t="s">
        <v>34</v>
      </c>
      <c r="AX130" s="15" t="s">
        <v>80</v>
      </c>
      <c r="AY130" s="238" t="s">
        <v>171</v>
      </c>
    </row>
    <row r="131" spans="1:65" s="2" customFormat="1" ht="16.5" customHeight="1">
      <c r="A131" s="35"/>
      <c r="B131" s="36"/>
      <c r="C131" s="247" t="s">
        <v>232</v>
      </c>
      <c r="D131" s="247" t="s">
        <v>357</v>
      </c>
      <c r="E131" s="248" t="s">
        <v>2217</v>
      </c>
      <c r="F131" s="249" t="s">
        <v>2218</v>
      </c>
      <c r="G131" s="250" t="s">
        <v>235</v>
      </c>
      <c r="H131" s="251">
        <v>3.033</v>
      </c>
      <c r="I131" s="252"/>
      <c r="J131" s="253">
        <f>ROUND(I131*H131,2)</f>
        <v>0</v>
      </c>
      <c r="K131" s="249" t="s">
        <v>177</v>
      </c>
      <c r="L131" s="254"/>
      <c r="M131" s="255" t="s">
        <v>21</v>
      </c>
      <c r="N131" s="256" t="s">
        <v>44</v>
      </c>
      <c r="O131" s="65"/>
      <c r="P131" s="202">
        <f>O131*H131</f>
        <v>0</v>
      </c>
      <c r="Q131" s="202">
        <v>1</v>
      </c>
      <c r="R131" s="202">
        <f>Q131*H131</f>
        <v>3.033</v>
      </c>
      <c r="S131" s="202">
        <v>0</v>
      </c>
      <c r="T131" s="20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232</v>
      </c>
      <c r="AT131" s="204" t="s">
        <v>357</v>
      </c>
      <c r="AU131" s="204" t="s">
        <v>82</v>
      </c>
      <c r="AY131" s="18" t="s">
        <v>171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8" t="s">
        <v>80</v>
      </c>
      <c r="BK131" s="205">
        <f>ROUND(I131*H131,2)</f>
        <v>0</v>
      </c>
      <c r="BL131" s="18" t="s">
        <v>178</v>
      </c>
      <c r="BM131" s="204" t="s">
        <v>2219</v>
      </c>
    </row>
    <row r="132" spans="2:51" s="13" customFormat="1" ht="11.25">
      <c r="B132" s="206"/>
      <c r="C132" s="207"/>
      <c r="D132" s="208" t="s">
        <v>180</v>
      </c>
      <c r="E132" s="209" t="s">
        <v>21</v>
      </c>
      <c r="F132" s="210" t="s">
        <v>2213</v>
      </c>
      <c r="G132" s="207"/>
      <c r="H132" s="209" t="s">
        <v>21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180</v>
      </c>
      <c r="AU132" s="216" t="s">
        <v>82</v>
      </c>
      <c r="AV132" s="13" t="s">
        <v>80</v>
      </c>
      <c r="AW132" s="13" t="s">
        <v>34</v>
      </c>
      <c r="AX132" s="13" t="s">
        <v>73</v>
      </c>
      <c r="AY132" s="216" t="s">
        <v>171</v>
      </c>
    </row>
    <row r="133" spans="2:51" s="14" customFormat="1" ht="11.25">
      <c r="B133" s="217"/>
      <c r="C133" s="218"/>
      <c r="D133" s="208" t="s">
        <v>180</v>
      </c>
      <c r="E133" s="219" t="s">
        <v>21</v>
      </c>
      <c r="F133" s="220" t="s">
        <v>2220</v>
      </c>
      <c r="G133" s="218"/>
      <c r="H133" s="221">
        <v>0.445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180</v>
      </c>
      <c r="AU133" s="227" t="s">
        <v>82</v>
      </c>
      <c r="AV133" s="14" t="s">
        <v>82</v>
      </c>
      <c r="AW133" s="14" t="s">
        <v>34</v>
      </c>
      <c r="AX133" s="14" t="s">
        <v>73</v>
      </c>
      <c r="AY133" s="227" t="s">
        <v>171</v>
      </c>
    </row>
    <row r="134" spans="2:51" s="14" customFormat="1" ht="11.25">
      <c r="B134" s="217"/>
      <c r="C134" s="218"/>
      <c r="D134" s="208" t="s">
        <v>180</v>
      </c>
      <c r="E134" s="219" t="s">
        <v>21</v>
      </c>
      <c r="F134" s="220" t="s">
        <v>2221</v>
      </c>
      <c r="G134" s="218"/>
      <c r="H134" s="221">
        <v>1.27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180</v>
      </c>
      <c r="AU134" s="227" t="s">
        <v>82</v>
      </c>
      <c r="AV134" s="14" t="s">
        <v>82</v>
      </c>
      <c r="AW134" s="14" t="s">
        <v>34</v>
      </c>
      <c r="AX134" s="14" t="s">
        <v>73</v>
      </c>
      <c r="AY134" s="227" t="s">
        <v>171</v>
      </c>
    </row>
    <row r="135" spans="2:51" s="13" customFormat="1" ht="11.25">
      <c r="B135" s="206"/>
      <c r="C135" s="207"/>
      <c r="D135" s="208" t="s">
        <v>180</v>
      </c>
      <c r="E135" s="209" t="s">
        <v>21</v>
      </c>
      <c r="F135" s="210" t="s">
        <v>2190</v>
      </c>
      <c r="G135" s="207"/>
      <c r="H135" s="209" t="s">
        <v>21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180</v>
      </c>
      <c r="AU135" s="216" t="s">
        <v>82</v>
      </c>
      <c r="AV135" s="13" t="s">
        <v>80</v>
      </c>
      <c r="AW135" s="13" t="s">
        <v>34</v>
      </c>
      <c r="AX135" s="13" t="s">
        <v>73</v>
      </c>
      <c r="AY135" s="216" t="s">
        <v>171</v>
      </c>
    </row>
    <row r="136" spans="2:51" s="14" customFormat="1" ht="11.25">
      <c r="B136" s="217"/>
      <c r="C136" s="218"/>
      <c r="D136" s="208" t="s">
        <v>180</v>
      </c>
      <c r="E136" s="219" t="s">
        <v>21</v>
      </c>
      <c r="F136" s="220" t="s">
        <v>2222</v>
      </c>
      <c r="G136" s="218"/>
      <c r="H136" s="221">
        <v>1.318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180</v>
      </c>
      <c r="AU136" s="227" t="s">
        <v>82</v>
      </c>
      <c r="AV136" s="14" t="s">
        <v>82</v>
      </c>
      <c r="AW136" s="14" t="s">
        <v>34</v>
      </c>
      <c r="AX136" s="14" t="s">
        <v>73</v>
      </c>
      <c r="AY136" s="227" t="s">
        <v>171</v>
      </c>
    </row>
    <row r="137" spans="2:51" s="15" customFormat="1" ht="11.25">
      <c r="B137" s="228"/>
      <c r="C137" s="229"/>
      <c r="D137" s="208" t="s">
        <v>180</v>
      </c>
      <c r="E137" s="230" t="s">
        <v>21</v>
      </c>
      <c r="F137" s="231" t="s">
        <v>182</v>
      </c>
      <c r="G137" s="229"/>
      <c r="H137" s="232">
        <v>3.033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180</v>
      </c>
      <c r="AU137" s="238" t="s">
        <v>82</v>
      </c>
      <c r="AV137" s="15" t="s">
        <v>178</v>
      </c>
      <c r="AW137" s="15" t="s">
        <v>34</v>
      </c>
      <c r="AX137" s="15" t="s">
        <v>80</v>
      </c>
      <c r="AY137" s="238" t="s">
        <v>171</v>
      </c>
    </row>
    <row r="138" spans="1:65" s="2" customFormat="1" ht="21.75" customHeight="1">
      <c r="A138" s="35"/>
      <c r="B138" s="36"/>
      <c r="C138" s="193" t="s">
        <v>195</v>
      </c>
      <c r="D138" s="193" t="s">
        <v>173</v>
      </c>
      <c r="E138" s="194" t="s">
        <v>2223</v>
      </c>
      <c r="F138" s="195" t="s">
        <v>2224</v>
      </c>
      <c r="G138" s="196" t="s">
        <v>187</v>
      </c>
      <c r="H138" s="197">
        <v>45.347</v>
      </c>
      <c r="I138" s="198"/>
      <c r="J138" s="199">
        <f>ROUND(I138*H138,2)</f>
        <v>0</v>
      </c>
      <c r="K138" s="195" t="s">
        <v>177</v>
      </c>
      <c r="L138" s="40"/>
      <c r="M138" s="200" t="s">
        <v>21</v>
      </c>
      <c r="N138" s="201" t="s">
        <v>44</v>
      </c>
      <c r="O138" s="65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178</v>
      </c>
      <c r="AT138" s="204" t="s">
        <v>173</v>
      </c>
      <c r="AU138" s="204" t="s">
        <v>82</v>
      </c>
      <c r="AY138" s="18" t="s">
        <v>171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8" t="s">
        <v>80</v>
      </c>
      <c r="BK138" s="205">
        <f>ROUND(I138*H138,2)</f>
        <v>0</v>
      </c>
      <c r="BL138" s="18" t="s">
        <v>178</v>
      </c>
      <c r="BM138" s="204" t="s">
        <v>2225</v>
      </c>
    </row>
    <row r="139" spans="2:51" s="13" customFormat="1" ht="11.25">
      <c r="B139" s="206"/>
      <c r="C139" s="207"/>
      <c r="D139" s="208" t="s">
        <v>180</v>
      </c>
      <c r="E139" s="209" t="s">
        <v>21</v>
      </c>
      <c r="F139" s="210" t="s">
        <v>2213</v>
      </c>
      <c r="G139" s="207"/>
      <c r="H139" s="209" t="s">
        <v>21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180</v>
      </c>
      <c r="AU139" s="216" t="s">
        <v>82</v>
      </c>
      <c r="AV139" s="13" t="s">
        <v>80</v>
      </c>
      <c r="AW139" s="13" t="s">
        <v>34</v>
      </c>
      <c r="AX139" s="13" t="s">
        <v>73</v>
      </c>
      <c r="AY139" s="216" t="s">
        <v>171</v>
      </c>
    </row>
    <row r="140" spans="2:51" s="14" customFormat="1" ht="11.25">
      <c r="B140" s="217"/>
      <c r="C140" s="218"/>
      <c r="D140" s="208" t="s">
        <v>180</v>
      </c>
      <c r="E140" s="219" t="s">
        <v>21</v>
      </c>
      <c r="F140" s="220" t="s">
        <v>2226</v>
      </c>
      <c r="G140" s="218"/>
      <c r="H140" s="221">
        <v>16.072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180</v>
      </c>
      <c r="AU140" s="227" t="s">
        <v>82</v>
      </c>
      <c r="AV140" s="14" t="s">
        <v>82</v>
      </c>
      <c r="AW140" s="14" t="s">
        <v>34</v>
      </c>
      <c r="AX140" s="14" t="s">
        <v>73</v>
      </c>
      <c r="AY140" s="227" t="s">
        <v>171</v>
      </c>
    </row>
    <row r="141" spans="2:51" s="14" customFormat="1" ht="11.25">
      <c r="B141" s="217"/>
      <c r="C141" s="218"/>
      <c r="D141" s="208" t="s">
        <v>180</v>
      </c>
      <c r="E141" s="219" t="s">
        <v>21</v>
      </c>
      <c r="F141" s="220" t="s">
        <v>2227</v>
      </c>
      <c r="G141" s="218"/>
      <c r="H141" s="221">
        <v>3.92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180</v>
      </c>
      <c r="AU141" s="227" t="s">
        <v>82</v>
      </c>
      <c r="AV141" s="14" t="s">
        <v>82</v>
      </c>
      <c r="AW141" s="14" t="s">
        <v>34</v>
      </c>
      <c r="AX141" s="14" t="s">
        <v>73</v>
      </c>
      <c r="AY141" s="227" t="s">
        <v>171</v>
      </c>
    </row>
    <row r="142" spans="2:51" s="13" customFormat="1" ht="11.25">
      <c r="B142" s="206"/>
      <c r="C142" s="207"/>
      <c r="D142" s="208" t="s">
        <v>180</v>
      </c>
      <c r="E142" s="209" t="s">
        <v>21</v>
      </c>
      <c r="F142" s="210" t="s">
        <v>2190</v>
      </c>
      <c r="G142" s="207"/>
      <c r="H142" s="209" t="s">
        <v>21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180</v>
      </c>
      <c r="AU142" s="216" t="s">
        <v>82</v>
      </c>
      <c r="AV142" s="13" t="s">
        <v>80</v>
      </c>
      <c r="AW142" s="13" t="s">
        <v>34</v>
      </c>
      <c r="AX142" s="13" t="s">
        <v>73</v>
      </c>
      <c r="AY142" s="216" t="s">
        <v>171</v>
      </c>
    </row>
    <row r="143" spans="2:51" s="14" customFormat="1" ht="11.25">
      <c r="B143" s="217"/>
      <c r="C143" s="218"/>
      <c r="D143" s="208" t="s">
        <v>180</v>
      </c>
      <c r="E143" s="219" t="s">
        <v>21</v>
      </c>
      <c r="F143" s="220" t="s">
        <v>2228</v>
      </c>
      <c r="G143" s="218"/>
      <c r="H143" s="221">
        <v>24.86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180</v>
      </c>
      <c r="AU143" s="227" t="s">
        <v>82</v>
      </c>
      <c r="AV143" s="14" t="s">
        <v>82</v>
      </c>
      <c r="AW143" s="14" t="s">
        <v>34</v>
      </c>
      <c r="AX143" s="14" t="s">
        <v>73</v>
      </c>
      <c r="AY143" s="227" t="s">
        <v>171</v>
      </c>
    </row>
    <row r="144" spans="2:51" s="13" customFormat="1" ht="11.25">
      <c r="B144" s="206"/>
      <c r="C144" s="207"/>
      <c r="D144" s="208" t="s">
        <v>180</v>
      </c>
      <c r="E144" s="209" t="s">
        <v>21</v>
      </c>
      <c r="F144" s="210" t="s">
        <v>2208</v>
      </c>
      <c r="G144" s="207"/>
      <c r="H144" s="209" t="s">
        <v>21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180</v>
      </c>
      <c r="AU144" s="216" t="s">
        <v>82</v>
      </c>
      <c r="AV144" s="13" t="s">
        <v>80</v>
      </c>
      <c r="AW144" s="13" t="s">
        <v>34</v>
      </c>
      <c r="AX144" s="13" t="s">
        <v>73</v>
      </c>
      <c r="AY144" s="216" t="s">
        <v>171</v>
      </c>
    </row>
    <row r="145" spans="2:51" s="14" customFormat="1" ht="11.25">
      <c r="B145" s="217"/>
      <c r="C145" s="218"/>
      <c r="D145" s="208" t="s">
        <v>180</v>
      </c>
      <c r="E145" s="219" t="s">
        <v>21</v>
      </c>
      <c r="F145" s="220" t="s">
        <v>2229</v>
      </c>
      <c r="G145" s="218"/>
      <c r="H145" s="221">
        <v>0.495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180</v>
      </c>
      <c r="AU145" s="227" t="s">
        <v>82</v>
      </c>
      <c r="AV145" s="14" t="s">
        <v>82</v>
      </c>
      <c r="AW145" s="14" t="s">
        <v>34</v>
      </c>
      <c r="AX145" s="14" t="s">
        <v>73</v>
      </c>
      <c r="AY145" s="227" t="s">
        <v>171</v>
      </c>
    </row>
    <row r="146" spans="2:51" s="15" customFormat="1" ht="11.25">
      <c r="B146" s="228"/>
      <c r="C146" s="229"/>
      <c r="D146" s="208" t="s">
        <v>180</v>
      </c>
      <c r="E146" s="230" t="s">
        <v>21</v>
      </c>
      <c r="F146" s="231" t="s">
        <v>182</v>
      </c>
      <c r="G146" s="229"/>
      <c r="H146" s="232">
        <v>45.347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180</v>
      </c>
      <c r="AU146" s="238" t="s">
        <v>82</v>
      </c>
      <c r="AV146" s="15" t="s">
        <v>178</v>
      </c>
      <c r="AW146" s="15" t="s">
        <v>34</v>
      </c>
      <c r="AX146" s="15" t="s">
        <v>80</v>
      </c>
      <c r="AY146" s="238" t="s">
        <v>171</v>
      </c>
    </row>
    <row r="147" spans="1:65" s="2" customFormat="1" ht="16.5" customHeight="1">
      <c r="A147" s="35"/>
      <c r="B147" s="36"/>
      <c r="C147" s="247" t="s">
        <v>240</v>
      </c>
      <c r="D147" s="247" t="s">
        <v>357</v>
      </c>
      <c r="E147" s="248" t="s">
        <v>2230</v>
      </c>
      <c r="F147" s="249" t="s">
        <v>2231</v>
      </c>
      <c r="G147" s="250" t="s">
        <v>604</v>
      </c>
      <c r="H147" s="251">
        <v>1.5</v>
      </c>
      <c r="I147" s="252"/>
      <c r="J147" s="253">
        <f>ROUND(I147*H147,2)</f>
        <v>0</v>
      </c>
      <c r="K147" s="249" t="s">
        <v>177</v>
      </c>
      <c r="L147" s="254"/>
      <c r="M147" s="255" t="s">
        <v>21</v>
      </c>
      <c r="N147" s="256" t="s">
        <v>44</v>
      </c>
      <c r="O147" s="65"/>
      <c r="P147" s="202">
        <f>O147*H147</f>
        <v>0</v>
      </c>
      <c r="Q147" s="202">
        <v>0.001</v>
      </c>
      <c r="R147" s="202">
        <f>Q147*H147</f>
        <v>0.0015</v>
      </c>
      <c r="S147" s="202">
        <v>0</v>
      </c>
      <c r="T147" s="20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232</v>
      </c>
      <c r="AT147" s="204" t="s">
        <v>357</v>
      </c>
      <c r="AU147" s="204" t="s">
        <v>82</v>
      </c>
      <c r="AY147" s="18" t="s">
        <v>171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8" t="s">
        <v>80</v>
      </c>
      <c r="BK147" s="205">
        <f>ROUND(I147*H147,2)</f>
        <v>0</v>
      </c>
      <c r="BL147" s="18" t="s">
        <v>178</v>
      </c>
      <c r="BM147" s="204" t="s">
        <v>2232</v>
      </c>
    </row>
    <row r="148" spans="2:51" s="14" customFormat="1" ht="11.25">
      <c r="B148" s="217"/>
      <c r="C148" s="218"/>
      <c r="D148" s="208" t="s">
        <v>180</v>
      </c>
      <c r="E148" s="219" t="s">
        <v>21</v>
      </c>
      <c r="F148" s="220" t="s">
        <v>189</v>
      </c>
      <c r="G148" s="218"/>
      <c r="H148" s="221">
        <v>1.5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180</v>
      </c>
      <c r="AU148" s="227" t="s">
        <v>82</v>
      </c>
      <c r="AV148" s="14" t="s">
        <v>82</v>
      </c>
      <c r="AW148" s="14" t="s">
        <v>34</v>
      </c>
      <c r="AX148" s="14" t="s">
        <v>73</v>
      </c>
      <c r="AY148" s="227" t="s">
        <v>171</v>
      </c>
    </row>
    <row r="149" spans="2:51" s="15" customFormat="1" ht="11.25">
      <c r="B149" s="228"/>
      <c r="C149" s="229"/>
      <c r="D149" s="208" t="s">
        <v>180</v>
      </c>
      <c r="E149" s="230" t="s">
        <v>21</v>
      </c>
      <c r="F149" s="231" t="s">
        <v>182</v>
      </c>
      <c r="G149" s="229"/>
      <c r="H149" s="232">
        <v>1.5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180</v>
      </c>
      <c r="AU149" s="238" t="s">
        <v>82</v>
      </c>
      <c r="AV149" s="15" t="s">
        <v>178</v>
      </c>
      <c r="AW149" s="15" t="s">
        <v>34</v>
      </c>
      <c r="AX149" s="15" t="s">
        <v>80</v>
      </c>
      <c r="AY149" s="238" t="s">
        <v>171</v>
      </c>
    </row>
    <row r="150" spans="1:65" s="2" customFormat="1" ht="16.5" customHeight="1">
      <c r="A150" s="35"/>
      <c r="B150" s="36"/>
      <c r="C150" s="193" t="s">
        <v>244</v>
      </c>
      <c r="D150" s="193" t="s">
        <v>173</v>
      </c>
      <c r="E150" s="194" t="s">
        <v>2233</v>
      </c>
      <c r="F150" s="195" t="s">
        <v>2234</v>
      </c>
      <c r="G150" s="196" t="s">
        <v>187</v>
      </c>
      <c r="H150" s="197">
        <v>67.2</v>
      </c>
      <c r="I150" s="198"/>
      <c r="J150" s="199">
        <f>ROUND(I150*H150,2)</f>
        <v>0</v>
      </c>
      <c r="K150" s="195" t="s">
        <v>177</v>
      </c>
      <c r="L150" s="40"/>
      <c r="M150" s="200" t="s">
        <v>21</v>
      </c>
      <c r="N150" s="201" t="s">
        <v>44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178</v>
      </c>
      <c r="AT150" s="204" t="s">
        <v>173</v>
      </c>
      <c r="AU150" s="204" t="s">
        <v>82</v>
      </c>
      <c r="AY150" s="18" t="s">
        <v>171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8" t="s">
        <v>80</v>
      </c>
      <c r="BK150" s="205">
        <f>ROUND(I150*H150,2)</f>
        <v>0</v>
      </c>
      <c r="BL150" s="18" t="s">
        <v>178</v>
      </c>
      <c r="BM150" s="204" t="s">
        <v>2235</v>
      </c>
    </row>
    <row r="151" spans="2:51" s="13" customFormat="1" ht="11.25">
      <c r="B151" s="206"/>
      <c r="C151" s="207"/>
      <c r="D151" s="208" t="s">
        <v>180</v>
      </c>
      <c r="E151" s="209" t="s">
        <v>21</v>
      </c>
      <c r="F151" s="210" t="s">
        <v>2188</v>
      </c>
      <c r="G151" s="207"/>
      <c r="H151" s="209" t="s">
        <v>21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180</v>
      </c>
      <c r="AU151" s="216" t="s">
        <v>82</v>
      </c>
      <c r="AV151" s="13" t="s">
        <v>80</v>
      </c>
      <c r="AW151" s="13" t="s">
        <v>34</v>
      </c>
      <c r="AX151" s="13" t="s">
        <v>73</v>
      </c>
      <c r="AY151" s="216" t="s">
        <v>171</v>
      </c>
    </row>
    <row r="152" spans="2:51" s="14" customFormat="1" ht="11.25">
      <c r="B152" s="217"/>
      <c r="C152" s="218"/>
      <c r="D152" s="208" t="s">
        <v>180</v>
      </c>
      <c r="E152" s="219" t="s">
        <v>21</v>
      </c>
      <c r="F152" s="220" t="s">
        <v>2236</v>
      </c>
      <c r="G152" s="218"/>
      <c r="H152" s="221">
        <v>39.2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180</v>
      </c>
      <c r="AU152" s="227" t="s">
        <v>82</v>
      </c>
      <c r="AV152" s="14" t="s">
        <v>82</v>
      </c>
      <c r="AW152" s="14" t="s">
        <v>34</v>
      </c>
      <c r="AX152" s="14" t="s">
        <v>73</v>
      </c>
      <c r="AY152" s="227" t="s">
        <v>171</v>
      </c>
    </row>
    <row r="153" spans="2:51" s="13" customFormat="1" ht="11.25">
      <c r="B153" s="206"/>
      <c r="C153" s="207"/>
      <c r="D153" s="208" t="s">
        <v>180</v>
      </c>
      <c r="E153" s="209" t="s">
        <v>21</v>
      </c>
      <c r="F153" s="210" t="s">
        <v>2190</v>
      </c>
      <c r="G153" s="207"/>
      <c r="H153" s="209" t="s">
        <v>21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180</v>
      </c>
      <c r="AU153" s="216" t="s">
        <v>82</v>
      </c>
      <c r="AV153" s="13" t="s">
        <v>80</v>
      </c>
      <c r="AW153" s="13" t="s">
        <v>34</v>
      </c>
      <c r="AX153" s="13" t="s">
        <v>73</v>
      </c>
      <c r="AY153" s="216" t="s">
        <v>171</v>
      </c>
    </row>
    <row r="154" spans="2:51" s="14" customFormat="1" ht="11.25">
      <c r="B154" s="217"/>
      <c r="C154" s="218"/>
      <c r="D154" s="208" t="s">
        <v>180</v>
      </c>
      <c r="E154" s="219" t="s">
        <v>21</v>
      </c>
      <c r="F154" s="220" t="s">
        <v>2237</v>
      </c>
      <c r="G154" s="218"/>
      <c r="H154" s="221">
        <v>28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180</v>
      </c>
      <c r="AU154" s="227" t="s">
        <v>82</v>
      </c>
      <c r="AV154" s="14" t="s">
        <v>82</v>
      </c>
      <c r="AW154" s="14" t="s">
        <v>34</v>
      </c>
      <c r="AX154" s="14" t="s">
        <v>73</v>
      </c>
      <c r="AY154" s="227" t="s">
        <v>171</v>
      </c>
    </row>
    <row r="155" spans="2:51" s="15" customFormat="1" ht="11.25">
      <c r="B155" s="228"/>
      <c r="C155" s="229"/>
      <c r="D155" s="208" t="s">
        <v>180</v>
      </c>
      <c r="E155" s="230" t="s">
        <v>21</v>
      </c>
      <c r="F155" s="231" t="s">
        <v>182</v>
      </c>
      <c r="G155" s="229"/>
      <c r="H155" s="232">
        <v>67.2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180</v>
      </c>
      <c r="AU155" s="238" t="s">
        <v>82</v>
      </c>
      <c r="AV155" s="15" t="s">
        <v>178</v>
      </c>
      <c r="AW155" s="15" t="s">
        <v>34</v>
      </c>
      <c r="AX155" s="15" t="s">
        <v>80</v>
      </c>
      <c r="AY155" s="238" t="s">
        <v>171</v>
      </c>
    </row>
    <row r="156" spans="2:63" s="12" customFormat="1" ht="22.9" customHeight="1">
      <c r="B156" s="177"/>
      <c r="C156" s="178"/>
      <c r="D156" s="179" t="s">
        <v>72</v>
      </c>
      <c r="E156" s="191" t="s">
        <v>214</v>
      </c>
      <c r="F156" s="191" t="s">
        <v>2238</v>
      </c>
      <c r="G156" s="178"/>
      <c r="H156" s="178"/>
      <c r="I156" s="181"/>
      <c r="J156" s="192">
        <f>BK156</f>
        <v>0</v>
      </c>
      <c r="K156" s="178"/>
      <c r="L156" s="183"/>
      <c r="M156" s="184"/>
      <c r="N156" s="185"/>
      <c r="O156" s="185"/>
      <c r="P156" s="186">
        <f>SUM(P157:P192)</f>
        <v>0</v>
      </c>
      <c r="Q156" s="185"/>
      <c r="R156" s="186">
        <f>SUM(R157:R192)</f>
        <v>7.322717500000001</v>
      </c>
      <c r="S156" s="185"/>
      <c r="T156" s="187">
        <f>SUM(T157:T192)</f>
        <v>0</v>
      </c>
      <c r="AR156" s="188" t="s">
        <v>80</v>
      </c>
      <c r="AT156" s="189" t="s">
        <v>72</v>
      </c>
      <c r="AU156" s="189" t="s">
        <v>80</v>
      </c>
      <c r="AY156" s="188" t="s">
        <v>171</v>
      </c>
      <c r="BK156" s="190">
        <f>SUM(BK157:BK192)</f>
        <v>0</v>
      </c>
    </row>
    <row r="157" spans="1:65" s="2" customFormat="1" ht="21.75" customHeight="1">
      <c r="A157" s="35"/>
      <c r="B157" s="36"/>
      <c r="C157" s="193" t="s">
        <v>251</v>
      </c>
      <c r="D157" s="193" t="s">
        <v>173</v>
      </c>
      <c r="E157" s="194" t="s">
        <v>2239</v>
      </c>
      <c r="F157" s="195" t="s">
        <v>2240</v>
      </c>
      <c r="G157" s="196" t="s">
        <v>187</v>
      </c>
      <c r="H157" s="197">
        <v>29.56</v>
      </c>
      <c r="I157" s="198"/>
      <c r="J157" s="199">
        <f>ROUND(I157*H157,2)</f>
        <v>0</v>
      </c>
      <c r="K157" s="195" t="s">
        <v>177</v>
      </c>
      <c r="L157" s="40"/>
      <c r="M157" s="200" t="s">
        <v>21</v>
      </c>
      <c r="N157" s="201" t="s">
        <v>44</v>
      </c>
      <c r="O157" s="65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178</v>
      </c>
      <c r="AT157" s="204" t="s">
        <v>173</v>
      </c>
      <c r="AU157" s="204" t="s">
        <v>82</v>
      </c>
      <c r="AY157" s="18" t="s">
        <v>171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8" t="s">
        <v>80</v>
      </c>
      <c r="BK157" s="205">
        <f>ROUND(I157*H157,2)</f>
        <v>0</v>
      </c>
      <c r="BL157" s="18" t="s">
        <v>178</v>
      </c>
      <c r="BM157" s="204" t="s">
        <v>2241</v>
      </c>
    </row>
    <row r="158" spans="2:51" s="13" customFormat="1" ht="11.25">
      <c r="B158" s="206"/>
      <c r="C158" s="207"/>
      <c r="D158" s="208" t="s">
        <v>180</v>
      </c>
      <c r="E158" s="209" t="s">
        <v>21</v>
      </c>
      <c r="F158" s="210" t="s">
        <v>2188</v>
      </c>
      <c r="G158" s="207"/>
      <c r="H158" s="209" t="s">
        <v>21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180</v>
      </c>
      <c r="AU158" s="216" t="s">
        <v>82</v>
      </c>
      <c r="AV158" s="13" t="s">
        <v>80</v>
      </c>
      <c r="AW158" s="13" t="s">
        <v>34</v>
      </c>
      <c r="AX158" s="13" t="s">
        <v>73</v>
      </c>
      <c r="AY158" s="216" t="s">
        <v>171</v>
      </c>
    </row>
    <row r="159" spans="2:51" s="14" customFormat="1" ht="11.25">
      <c r="B159" s="217"/>
      <c r="C159" s="218"/>
      <c r="D159" s="208" t="s">
        <v>180</v>
      </c>
      <c r="E159" s="219" t="s">
        <v>21</v>
      </c>
      <c r="F159" s="220" t="s">
        <v>2242</v>
      </c>
      <c r="G159" s="218"/>
      <c r="H159" s="221">
        <v>29.56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180</v>
      </c>
      <c r="AU159" s="227" t="s">
        <v>82</v>
      </c>
      <c r="AV159" s="14" t="s">
        <v>82</v>
      </c>
      <c r="AW159" s="14" t="s">
        <v>34</v>
      </c>
      <c r="AX159" s="14" t="s">
        <v>73</v>
      </c>
      <c r="AY159" s="227" t="s">
        <v>171</v>
      </c>
    </row>
    <row r="160" spans="2:51" s="15" customFormat="1" ht="11.25">
      <c r="B160" s="228"/>
      <c r="C160" s="229"/>
      <c r="D160" s="208" t="s">
        <v>180</v>
      </c>
      <c r="E160" s="230" t="s">
        <v>21</v>
      </c>
      <c r="F160" s="231" t="s">
        <v>182</v>
      </c>
      <c r="G160" s="229"/>
      <c r="H160" s="232">
        <v>29.56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180</v>
      </c>
      <c r="AU160" s="238" t="s">
        <v>82</v>
      </c>
      <c r="AV160" s="15" t="s">
        <v>178</v>
      </c>
      <c r="AW160" s="15" t="s">
        <v>34</v>
      </c>
      <c r="AX160" s="15" t="s">
        <v>80</v>
      </c>
      <c r="AY160" s="238" t="s">
        <v>171</v>
      </c>
    </row>
    <row r="161" spans="1:65" s="2" customFormat="1" ht="21.75" customHeight="1">
      <c r="A161" s="35"/>
      <c r="B161" s="36"/>
      <c r="C161" s="193" t="s">
        <v>259</v>
      </c>
      <c r="D161" s="193" t="s">
        <v>173</v>
      </c>
      <c r="E161" s="194" t="s">
        <v>2243</v>
      </c>
      <c r="F161" s="195" t="s">
        <v>2244</v>
      </c>
      <c r="G161" s="196" t="s">
        <v>187</v>
      </c>
      <c r="H161" s="197">
        <v>6.53</v>
      </c>
      <c r="I161" s="198"/>
      <c r="J161" s="199">
        <f>ROUND(I161*H161,2)</f>
        <v>0</v>
      </c>
      <c r="K161" s="195" t="s">
        <v>177</v>
      </c>
      <c r="L161" s="40"/>
      <c r="M161" s="200" t="s">
        <v>21</v>
      </c>
      <c r="N161" s="201" t="s">
        <v>44</v>
      </c>
      <c r="O161" s="65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178</v>
      </c>
      <c r="AT161" s="204" t="s">
        <v>173</v>
      </c>
      <c r="AU161" s="204" t="s">
        <v>82</v>
      </c>
      <c r="AY161" s="18" t="s">
        <v>171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8" t="s">
        <v>80</v>
      </c>
      <c r="BK161" s="205">
        <f>ROUND(I161*H161,2)</f>
        <v>0</v>
      </c>
      <c r="BL161" s="18" t="s">
        <v>178</v>
      </c>
      <c r="BM161" s="204" t="s">
        <v>2245</v>
      </c>
    </row>
    <row r="162" spans="2:51" s="13" customFormat="1" ht="11.25">
      <c r="B162" s="206"/>
      <c r="C162" s="207"/>
      <c r="D162" s="208" t="s">
        <v>180</v>
      </c>
      <c r="E162" s="209" t="s">
        <v>21</v>
      </c>
      <c r="F162" s="210" t="s">
        <v>2246</v>
      </c>
      <c r="G162" s="207"/>
      <c r="H162" s="209" t="s">
        <v>21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180</v>
      </c>
      <c r="AU162" s="216" t="s">
        <v>82</v>
      </c>
      <c r="AV162" s="13" t="s">
        <v>80</v>
      </c>
      <c r="AW162" s="13" t="s">
        <v>34</v>
      </c>
      <c r="AX162" s="13" t="s">
        <v>73</v>
      </c>
      <c r="AY162" s="216" t="s">
        <v>171</v>
      </c>
    </row>
    <row r="163" spans="2:51" s="13" customFormat="1" ht="11.25">
      <c r="B163" s="206"/>
      <c r="C163" s="207"/>
      <c r="D163" s="208" t="s">
        <v>180</v>
      </c>
      <c r="E163" s="209" t="s">
        <v>21</v>
      </c>
      <c r="F163" s="210" t="s">
        <v>2190</v>
      </c>
      <c r="G163" s="207"/>
      <c r="H163" s="209" t="s">
        <v>21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180</v>
      </c>
      <c r="AU163" s="216" t="s">
        <v>82</v>
      </c>
      <c r="AV163" s="13" t="s">
        <v>80</v>
      </c>
      <c r="AW163" s="13" t="s">
        <v>34</v>
      </c>
      <c r="AX163" s="13" t="s">
        <v>73</v>
      </c>
      <c r="AY163" s="216" t="s">
        <v>171</v>
      </c>
    </row>
    <row r="164" spans="2:51" s="14" customFormat="1" ht="11.25">
      <c r="B164" s="217"/>
      <c r="C164" s="218"/>
      <c r="D164" s="208" t="s">
        <v>180</v>
      </c>
      <c r="E164" s="219" t="s">
        <v>21</v>
      </c>
      <c r="F164" s="220" t="s">
        <v>2247</v>
      </c>
      <c r="G164" s="218"/>
      <c r="H164" s="221">
        <v>6.53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180</v>
      </c>
      <c r="AU164" s="227" t="s">
        <v>82</v>
      </c>
      <c r="AV164" s="14" t="s">
        <v>82</v>
      </c>
      <c r="AW164" s="14" t="s">
        <v>34</v>
      </c>
      <c r="AX164" s="14" t="s">
        <v>73</v>
      </c>
      <c r="AY164" s="227" t="s">
        <v>171</v>
      </c>
    </row>
    <row r="165" spans="2:51" s="15" customFormat="1" ht="11.25">
      <c r="B165" s="228"/>
      <c r="C165" s="229"/>
      <c r="D165" s="208" t="s">
        <v>180</v>
      </c>
      <c r="E165" s="230" t="s">
        <v>21</v>
      </c>
      <c r="F165" s="231" t="s">
        <v>182</v>
      </c>
      <c r="G165" s="229"/>
      <c r="H165" s="232">
        <v>6.53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180</v>
      </c>
      <c r="AU165" s="238" t="s">
        <v>82</v>
      </c>
      <c r="AV165" s="15" t="s">
        <v>178</v>
      </c>
      <c r="AW165" s="15" t="s">
        <v>34</v>
      </c>
      <c r="AX165" s="15" t="s">
        <v>80</v>
      </c>
      <c r="AY165" s="238" t="s">
        <v>171</v>
      </c>
    </row>
    <row r="166" spans="1:65" s="2" customFormat="1" ht="16.5" customHeight="1">
      <c r="A166" s="35"/>
      <c r="B166" s="36"/>
      <c r="C166" s="193" t="s">
        <v>269</v>
      </c>
      <c r="D166" s="193" t="s">
        <v>173</v>
      </c>
      <c r="E166" s="194" t="s">
        <v>2248</v>
      </c>
      <c r="F166" s="195" t="s">
        <v>2249</v>
      </c>
      <c r="G166" s="196" t="s">
        <v>187</v>
      </c>
      <c r="H166" s="197">
        <v>36.09</v>
      </c>
      <c r="I166" s="198"/>
      <c r="J166" s="199">
        <f>ROUND(I166*H166,2)</f>
        <v>0</v>
      </c>
      <c r="K166" s="195" t="s">
        <v>177</v>
      </c>
      <c r="L166" s="40"/>
      <c r="M166" s="200" t="s">
        <v>21</v>
      </c>
      <c r="N166" s="201" t="s">
        <v>44</v>
      </c>
      <c r="O166" s="65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178</v>
      </c>
      <c r="AT166" s="204" t="s">
        <v>173</v>
      </c>
      <c r="AU166" s="204" t="s">
        <v>82</v>
      </c>
      <c r="AY166" s="18" t="s">
        <v>171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8" t="s">
        <v>80</v>
      </c>
      <c r="BK166" s="205">
        <f>ROUND(I166*H166,2)</f>
        <v>0</v>
      </c>
      <c r="BL166" s="18" t="s">
        <v>178</v>
      </c>
      <c r="BM166" s="204" t="s">
        <v>2250</v>
      </c>
    </row>
    <row r="167" spans="2:51" s="13" customFormat="1" ht="11.25">
      <c r="B167" s="206"/>
      <c r="C167" s="207"/>
      <c r="D167" s="208" t="s">
        <v>180</v>
      </c>
      <c r="E167" s="209" t="s">
        <v>21</v>
      </c>
      <c r="F167" s="210" t="s">
        <v>2188</v>
      </c>
      <c r="G167" s="207"/>
      <c r="H167" s="209" t="s">
        <v>21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180</v>
      </c>
      <c r="AU167" s="216" t="s">
        <v>82</v>
      </c>
      <c r="AV167" s="13" t="s">
        <v>80</v>
      </c>
      <c r="AW167" s="13" t="s">
        <v>34</v>
      </c>
      <c r="AX167" s="13" t="s">
        <v>73</v>
      </c>
      <c r="AY167" s="216" t="s">
        <v>171</v>
      </c>
    </row>
    <row r="168" spans="2:51" s="14" customFormat="1" ht="11.25">
      <c r="B168" s="217"/>
      <c r="C168" s="218"/>
      <c r="D168" s="208" t="s">
        <v>180</v>
      </c>
      <c r="E168" s="219" t="s">
        <v>21</v>
      </c>
      <c r="F168" s="220" t="s">
        <v>2242</v>
      </c>
      <c r="G168" s="218"/>
      <c r="H168" s="221">
        <v>29.56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180</v>
      </c>
      <c r="AU168" s="227" t="s">
        <v>82</v>
      </c>
      <c r="AV168" s="14" t="s">
        <v>82</v>
      </c>
      <c r="AW168" s="14" t="s">
        <v>34</v>
      </c>
      <c r="AX168" s="14" t="s">
        <v>73</v>
      </c>
      <c r="AY168" s="227" t="s">
        <v>171</v>
      </c>
    </row>
    <row r="169" spans="2:51" s="13" customFormat="1" ht="11.25">
      <c r="B169" s="206"/>
      <c r="C169" s="207"/>
      <c r="D169" s="208" t="s">
        <v>180</v>
      </c>
      <c r="E169" s="209" t="s">
        <v>21</v>
      </c>
      <c r="F169" s="210" t="s">
        <v>2190</v>
      </c>
      <c r="G169" s="207"/>
      <c r="H169" s="209" t="s">
        <v>21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180</v>
      </c>
      <c r="AU169" s="216" t="s">
        <v>82</v>
      </c>
      <c r="AV169" s="13" t="s">
        <v>80</v>
      </c>
      <c r="AW169" s="13" t="s">
        <v>34</v>
      </c>
      <c r="AX169" s="13" t="s">
        <v>73</v>
      </c>
      <c r="AY169" s="216" t="s">
        <v>171</v>
      </c>
    </row>
    <row r="170" spans="2:51" s="14" customFormat="1" ht="11.25">
      <c r="B170" s="217"/>
      <c r="C170" s="218"/>
      <c r="D170" s="208" t="s">
        <v>180</v>
      </c>
      <c r="E170" s="219" t="s">
        <v>21</v>
      </c>
      <c r="F170" s="220" t="s">
        <v>2247</v>
      </c>
      <c r="G170" s="218"/>
      <c r="H170" s="221">
        <v>6.53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180</v>
      </c>
      <c r="AU170" s="227" t="s">
        <v>82</v>
      </c>
      <c r="AV170" s="14" t="s">
        <v>82</v>
      </c>
      <c r="AW170" s="14" t="s">
        <v>34</v>
      </c>
      <c r="AX170" s="14" t="s">
        <v>73</v>
      </c>
      <c r="AY170" s="227" t="s">
        <v>171</v>
      </c>
    </row>
    <row r="171" spans="2:51" s="15" customFormat="1" ht="11.25">
      <c r="B171" s="228"/>
      <c r="C171" s="229"/>
      <c r="D171" s="208" t="s">
        <v>180</v>
      </c>
      <c r="E171" s="230" t="s">
        <v>21</v>
      </c>
      <c r="F171" s="231" t="s">
        <v>182</v>
      </c>
      <c r="G171" s="229"/>
      <c r="H171" s="232">
        <v>36.09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180</v>
      </c>
      <c r="AU171" s="238" t="s">
        <v>82</v>
      </c>
      <c r="AV171" s="15" t="s">
        <v>178</v>
      </c>
      <c r="AW171" s="15" t="s">
        <v>34</v>
      </c>
      <c r="AX171" s="15" t="s">
        <v>80</v>
      </c>
      <c r="AY171" s="238" t="s">
        <v>171</v>
      </c>
    </row>
    <row r="172" spans="1:65" s="2" customFormat="1" ht="16.5" customHeight="1">
      <c r="A172" s="35"/>
      <c r="B172" s="36"/>
      <c r="C172" s="193" t="s">
        <v>8</v>
      </c>
      <c r="D172" s="193" t="s">
        <v>173</v>
      </c>
      <c r="E172" s="194" t="s">
        <v>2251</v>
      </c>
      <c r="F172" s="195" t="s">
        <v>2252</v>
      </c>
      <c r="G172" s="196" t="s">
        <v>187</v>
      </c>
      <c r="H172" s="197">
        <v>45.347</v>
      </c>
      <c r="I172" s="198"/>
      <c r="J172" s="199">
        <f>ROUND(I172*H172,2)</f>
        <v>0</v>
      </c>
      <c r="K172" s="195" t="s">
        <v>21</v>
      </c>
      <c r="L172" s="40"/>
      <c r="M172" s="200" t="s">
        <v>21</v>
      </c>
      <c r="N172" s="201" t="s">
        <v>44</v>
      </c>
      <c r="O172" s="65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4" t="s">
        <v>178</v>
      </c>
      <c r="AT172" s="204" t="s">
        <v>173</v>
      </c>
      <c r="AU172" s="204" t="s">
        <v>82</v>
      </c>
      <c r="AY172" s="18" t="s">
        <v>171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18" t="s">
        <v>80</v>
      </c>
      <c r="BK172" s="205">
        <f>ROUND(I172*H172,2)</f>
        <v>0</v>
      </c>
      <c r="BL172" s="18" t="s">
        <v>178</v>
      </c>
      <c r="BM172" s="204" t="s">
        <v>2253</v>
      </c>
    </row>
    <row r="173" spans="2:51" s="13" customFormat="1" ht="11.25">
      <c r="B173" s="206"/>
      <c r="C173" s="207"/>
      <c r="D173" s="208" t="s">
        <v>180</v>
      </c>
      <c r="E173" s="209" t="s">
        <v>21</v>
      </c>
      <c r="F173" s="210" t="s">
        <v>2213</v>
      </c>
      <c r="G173" s="207"/>
      <c r="H173" s="209" t="s">
        <v>21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180</v>
      </c>
      <c r="AU173" s="216" t="s">
        <v>82</v>
      </c>
      <c r="AV173" s="13" t="s">
        <v>80</v>
      </c>
      <c r="AW173" s="13" t="s">
        <v>34</v>
      </c>
      <c r="AX173" s="13" t="s">
        <v>73</v>
      </c>
      <c r="AY173" s="216" t="s">
        <v>171</v>
      </c>
    </row>
    <row r="174" spans="2:51" s="14" customFormat="1" ht="11.25">
      <c r="B174" s="217"/>
      <c r="C174" s="218"/>
      <c r="D174" s="208" t="s">
        <v>180</v>
      </c>
      <c r="E174" s="219" t="s">
        <v>21</v>
      </c>
      <c r="F174" s="220" t="s">
        <v>2226</v>
      </c>
      <c r="G174" s="218"/>
      <c r="H174" s="221">
        <v>16.072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180</v>
      </c>
      <c r="AU174" s="227" t="s">
        <v>82</v>
      </c>
      <c r="AV174" s="14" t="s">
        <v>82</v>
      </c>
      <c r="AW174" s="14" t="s">
        <v>34</v>
      </c>
      <c r="AX174" s="14" t="s">
        <v>73</v>
      </c>
      <c r="AY174" s="227" t="s">
        <v>171</v>
      </c>
    </row>
    <row r="175" spans="2:51" s="14" customFormat="1" ht="11.25">
      <c r="B175" s="217"/>
      <c r="C175" s="218"/>
      <c r="D175" s="208" t="s">
        <v>180</v>
      </c>
      <c r="E175" s="219" t="s">
        <v>21</v>
      </c>
      <c r="F175" s="220" t="s">
        <v>2227</v>
      </c>
      <c r="G175" s="218"/>
      <c r="H175" s="221">
        <v>3.92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180</v>
      </c>
      <c r="AU175" s="227" t="s">
        <v>82</v>
      </c>
      <c r="AV175" s="14" t="s">
        <v>82</v>
      </c>
      <c r="AW175" s="14" t="s">
        <v>34</v>
      </c>
      <c r="AX175" s="14" t="s">
        <v>73</v>
      </c>
      <c r="AY175" s="227" t="s">
        <v>171</v>
      </c>
    </row>
    <row r="176" spans="2:51" s="13" customFormat="1" ht="11.25">
      <c r="B176" s="206"/>
      <c r="C176" s="207"/>
      <c r="D176" s="208" t="s">
        <v>180</v>
      </c>
      <c r="E176" s="209" t="s">
        <v>21</v>
      </c>
      <c r="F176" s="210" t="s">
        <v>2190</v>
      </c>
      <c r="G176" s="207"/>
      <c r="H176" s="209" t="s">
        <v>21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180</v>
      </c>
      <c r="AU176" s="216" t="s">
        <v>82</v>
      </c>
      <c r="AV176" s="13" t="s">
        <v>80</v>
      </c>
      <c r="AW176" s="13" t="s">
        <v>34</v>
      </c>
      <c r="AX176" s="13" t="s">
        <v>73</v>
      </c>
      <c r="AY176" s="216" t="s">
        <v>171</v>
      </c>
    </row>
    <row r="177" spans="2:51" s="14" customFormat="1" ht="11.25">
      <c r="B177" s="217"/>
      <c r="C177" s="218"/>
      <c r="D177" s="208" t="s">
        <v>180</v>
      </c>
      <c r="E177" s="219" t="s">
        <v>21</v>
      </c>
      <c r="F177" s="220" t="s">
        <v>2228</v>
      </c>
      <c r="G177" s="218"/>
      <c r="H177" s="221">
        <v>24.86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180</v>
      </c>
      <c r="AU177" s="227" t="s">
        <v>82</v>
      </c>
      <c r="AV177" s="14" t="s">
        <v>82</v>
      </c>
      <c r="AW177" s="14" t="s">
        <v>34</v>
      </c>
      <c r="AX177" s="14" t="s">
        <v>73</v>
      </c>
      <c r="AY177" s="227" t="s">
        <v>171</v>
      </c>
    </row>
    <row r="178" spans="2:51" s="13" customFormat="1" ht="11.25">
      <c r="B178" s="206"/>
      <c r="C178" s="207"/>
      <c r="D178" s="208" t="s">
        <v>180</v>
      </c>
      <c r="E178" s="209" t="s">
        <v>21</v>
      </c>
      <c r="F178" s="210" t="s">
        <v>2208</v>
      </c>
      <c r="G178" s="207"/>
      <c r="H178" s="209" t="s">
        <v>21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180</v>
      </c>
      <c r="AU178" s="216" t="s">
        <v>82</v>
      </c>
      <c r="AV178" s="13" t="s">
        <v>80</v>
      </c>
      <c r="AW178" s="13" t="s">
        <v>34</v>
      </c>
      <c r="AX178" s="13" t="s">
        <v>73</v>
      </c>
      <c r="AY178" s="216" t="s">
        <v>171</v>
      </c>
    </row>
    <row r="179" spans="2:51" s="14" customFormat="1" ht="11.25">
      <c r="B179" s="217"/>
      <c r="C179" s="218"/>
      <c r="D179" s="208" t="s">
        <v>180</v>
      </c>
      <c r="E179" s="219" t="s">
        <v>21</v>
      </c>
      <c r="F179" s="220" t="s">
        <v>2229</v>
      </c>
      <c r="G179" s="218"/>
      <c r="H179" s="221">
        <v>0.495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180</v>
      </c>
      <c r="AU179" s="227" t="s">
        <v>82</v>
      </c>
      <c r="AV179" s="14" t="s">
        <v>82</v>
      </c>
      <c r="AW179" s="14" t="s">
        <v>34</v>
      </c>
      <c r="AX179" s="14" t="s">
        <v>73</v>
      </c>
      <c r="AY179" s="227" t="s">
        <v>171</v>
      </c>
    </row>
    <row r="180" spans="2:51" s="15" customFormat="1" ht="11.25">
      <c r="B180" s="228"/>
      <c r="C180" s="229"/>
      <c r="D180" s="208" t="s">
        <v>180</v>
      </c>
      <c r="E180" s="230" t="s">
        <v>21</v>
      </c>
      <c r="F180" s="231" t="s">
        <v>182</v>
      </c>
      <c r="G180" s="229"/>
      <c r="H180" s="232">
        <v>45.347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180</v>
      </c>
      <c r="AU180" s="238" t="s">
        <v>82</v>
      </c>
      <c r="AV180" s="15" t="s">
        <v>178</v>
      </c>
      <c r="AW180" s="15" t="s">
        <v>34</v>
      </c>
      <c r="AX180" s="15" t="s">
        <v>80</v>
      </c>
      <c r="AY180" s="238" t="s">
        <v>171</v>
      </c>
    </row>
    <row r="181" spans="1:65" s="2" customFormat="1" ht="33" customHeight="1">
      <c r="A181" s="35"/>
      <c r="B181" s="36"/>
      <c r="C181" s="193" t="s">
        <v>263</v>
      </c>
      <c r="D181" s="193" t="s">
        <v>173</v>
      </c>
      <c r="E181" s="194" t="s">
        <v>2254</v>
      </c>
      <c r="F181" s="195" t="s">
        <v>2255</v>
      </c>
      <c r="G181" s="196" t="s">
        <v>187</v>
      </c>
      <c r="H181" s="197">
        <v>36.09</v>
      </c>
      <c r="I181" s="198"/>
      <c r="J181" s="199">
        <f>ROUND(I181*H181,2)</f>
        <v>0</v>
      </c>
      <c r="K181" s="195" t="s">
        <v>177</v>
      </c>
      <c r="L181" s="40"/>
      <c r="M181" s="200" t="s">
        <v>21</v>
      </c>
      <c r="N181" s="201" t="s">
        <v>44</v>
      </c>
      <c r="O181" s="65"/>
      <c r="P181" s="202">
        <f>O181*H181</f>
        <v>0</v>
      </c>
      <c r="Q181" s="202">
        <v>0.08425</v>
      </c>
      <c r="R181" s="202">
        <f>Q181*H181</f>
        <v>3.0405825000000006</v>
      </c>
      <c r="S181" s="202">
        <v>0</v>
      </c>
      <c r="T181" s="20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178</v>
      </c>
      <c r="AT181" s="204" t="s">
        <v>173</v>
      </c>
      <c r="AU181" s="204" t="s">
        <v>82</v>
      </c>
      <c r="AY181" s="18" t="s">
        <v>171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18" t="s">
        <v>80</v>
      </c>
      <c r="BK181" s="205">
        <f>ROUND(I181*H181,2)</f>
        <v>0</v>
      </c>
      <c r="BL181" s="18" t="s">
        <v>178</v>
      </c>
      <c r="BM181" s="204" t="s">
        <v>2256</v>
      </c>
    </row>
    <row r="182" spans="2:51" s="13" customFormat="1" ht="11.25">
      <c r="B182" s="206"/>
      <c r="C182" s="207"/>
      <c r="D182" s="208" t="s">
        <v>180</v>
      </c>
      <c r="E182" s="209" t="s">
        <v>21</v>
      </c>
      <c r="F182" s="210" t="s">
        <v>2188</v>
      </c>
      <c r="G182" s="207"/>
      <c r="H182" s="209" t="s">
        <v>21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180</v>
      </c>
      <c r="AU182" s="216" t="s">
        <v>82</v>
      </c>
      <c r="AV182" s="13" t="s">
        <v>80</v>
      </c>
      <c r="AW182" s="13" t="s">
        <v>34</v>
      </c>
      <c r="AX182" s="13" t="s">
        <v>73</v>
      </c>
      <c r="AY182" s="216" t="s">
        <v>171</v>
      </c>
    </row>
    <row r="183" spans="2:51" s="14" customFormat="1" ht="11.25">
      <c r="B183" s="217"/>
      <c r="C183" s="218"/>
      <c r="D183" s="208" t="s">
        <v>180</v>
      </c>
      <c r="E183" s="219" t="s">
        <v>21</v>
      </c>
      <c r="F183" s="220" t="s">
        <v>2242</v>
      </c>
      <c r="G183" s="218"/>
      <c r="H183" s="221">
        <v>29.56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180</v>
      </c>
      <c r="AU183" s="227" t="s">
        <v>82</v>
      </c>
      <c r="AV183" s="14" t="s">
        <v>82</v>
      </c>
      <c r="AW183" s="14" t="s">
        <v>34</v>
      </c>
      <c r="AX183" s="14" t="s">
        <v>73</v>
      </c>
      <c r="AY183" s="227" t="s">
        <v>171</v>
      </c>
    </row>
    <row r="184" spans="2:51" s="13" customFormat="1" ht="11.25">
      <c r="B184" s="206"/>
      <c r="C184" s="207"/>
      <c r="D184" s="208" t="s">
        <v>180</v>
      </c>
      <c r="E184" s="209" t="s">
        <v>21</v>
      </c>
      <c r="F184" s="210" t="s">
        <v>2190</v>
      </c>
      <c r="G184" s="207"/>
      <c r="H184" s="209" t="s">
        <v>21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180</v>
      </c>
      <c r="AU184" s="216" t="s">
        <v>82</v>
      </c>
      <c r="AV184" s="13" t="s">
        <v>80</v>
      </c>
      <c r="AW184" s="13" t="s">
        <v>34</v>
      </c>
      <c r="AX184" s="13" t="s">
        <v>73</v>
      </c>
      <c r="AY184" s="216" t="s">
        <v>171</v>
      </c>
    </row>
    <row r="185" spans="2:51" s="14" customFormat="1" ht="11.25">
      <c r="B185" s="217"/>
      <c r="C185" s="218"/>
      <c r="D185" s="208" t="s">
        <v>180</v>
      </c>
      <c r="E185" s="219" t="s">
        <v>21</v>
      </c>
      <c r="F185" s="220" t="s">
        <v>2247</v>
      </c>
      <c r="G185" s="218"/>
      <c r="H185" s="221">
        <v>6.53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180</v>
      </c>
      <c r="AU185" s="227" t="s">
        <v>82</v>
      </c>
      <c r="AV185" s="14" t="s">
        <v>82</v>
      </c>
      <c r="AW185" s="14" t="s">
        <v>34</v>
      </c>
      <c r="AX185" s="14" t="s">
        <v>73</v>
      </c>
      <c r="AY185" s="227" t="s">
        <v>171</v>
      </c>
    </row>
    <row r="186" spans="2:51" s="15" customFormat="1" ht="11.25">
      <c r="B186" s="228"/>
      <c r="C186" s="229"/>
      <c r="D186" s="208" t="s">
        <v>180</v>
      </c>
      <c r="E186" s="230" t="s">
        <v>21</v>
      </c>
      <c r="F186" s="231" t="s">
        <v>182</v>
      </c>
      <c r="G186" s="229"/>
      <c r="H186" s="232">
        <v>36.09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180</v>
      </c>
      <c r="AU186" s="238" t="s">
        <v>82</v>
      </c>
      <c r="AV186" s="15" t="s">
        <v>178</v>
      </c>
      <c r="AW186" s="15" t="s">
        <v>34</v>
      </c>
      <c r="AX186" s="15" t="s">
        <v>80</v>
      </c>
      <c r="AY186" s="238" t="s">
        <v>171</v>
      </c>
    </row>
    <row r="187" spans="1:65" s="2" customFormat="1" ht="16.5" customHeight="1">
      <c r="A187" s="35"/>
      <c r="B187" s="36"/>
      <c r="C187" s="247" t="s">
        <v>280</v>
      </c>
      <c r="D187" s="247" t="s">
        <v>357</v>
      </c>
      <c r="E187" s="248" t="s">
        <v>2257</v>
      </c>
      <c r="F187" s="249" t="s">
        <v>2258</v>
      </c>
      <c r="G187" s="250" t="s">
        <v>187</v>
      </c>
      <c r="H187" s="251">
        <v>37.895</v>
      </c>
      <c r="I187" s="252"/>
      <c r="J187" s="253">
        <f>ROUND(I187*H187,2)</f>
        <v>0</v>
      </c>
      <c r="K187" s="249" t="s">
        <v>177</v>
      </c>
      <c r="L187" s="254"/>
      <c r="M187" s="255" t="s">
        <v>21</v>
      </c>
      <c r="N187" s="256" t="s">
        <v>44</v>
      </c>
      <c r="O187" s="65"/>
      <c r="P187" s="202">
        <f>O187*H187</f>
        <v>0</v>
      </c>
      <c r="Q187" s="202">
        <v>0.113</v>
      </c>
      <c r="R187" s="202">
        <f>Q187*H187</f>
        <v>4.282135</v>
      </c>
      <c r="S187" s="202">
        <v>0</v>
      </c>
      <c r="T187" s="20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4" t="s">
        <v>232</v>
      </c>
      <c r="AT187" s="204" t="s">
        <v>357</v>
      </c>
      <c r="AU187" s="204" t="s">
        <v>82</v>
      </c>
      <c r="AY187" s="18" t="s">
        <v>171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18" t="s">
        <v>80</v>
      </c>
      <c r="BK187" s="205">
        <f>ROUND(I187*H187,2)</f>
        <v>0</v>
      </c>
      <c r="BL187" s="18" t="s">
        <v>178</v>
      </c>
      <c r="BM187" s="204" t="s">
        <v>2259</v>
      </c>
    </row>
    <row r="188" spans="2:51" s="13" customFormat="1" ht="11.25">
      <c r="B188" s="206"/>
      <c r="C188" s="207"/>
      <c r="D188" s="208" t="s">
        <v>180</v>
      </c>
      <c r="E188" s="209" t="s">
        <v>21</v>
      </c>
      <c r="F188" s="210" t="s">
        <v>2188</v>
      </c>
      <c r="G188" s="207"/>
      <c r="H188" s="209" t="s">
        <v>21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180</v>
      </c>
      <c r="AU188" s="216" t="s">
        <v>82</v>
      </c>
      <c r="AV188" s="13" t="s">
        <v>80</v>
      </c>
      <c r="AW188" s="13" t="s">
        <v>34</v>
      </c>
      <c r="AX188" s="13" t="s">
        <v>73</v>
      </c>
      <c r="AY188" s="216" t="s">
        <v>171</v>
      </c>
    </row>
    <row r="189" spans="2:51" s="14" customFormat="1" ht="11.25">
      <c r="B189" s="217"/>
      <c r="C189" s="218"/>
      <c r="D189" s="208" t="s">
        <v>180</v>
      </c>
      <c r="E189" s="219" t="s">
        <v>21</v>
      </c>
      <c r="F189" s="220" t="s">
        <v>2260</v>
      </c>
      <c r="G189" s="218"/>
      <c r="H189" s="221">
        <v>31.038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180</v>
      </c>
      <c r="AU189" s="227" t="s">
        <v>82</v>
      </c>
      <c r="AV189" s="14" t="s">
        <v>82</v>
      </c>
      <c r="AW189" s="14" t="s">
        <v>34</v>
      </c>
      <c r="AX189" s="14" t="s">
        <v>73</v>
      </c>
      <c r="AY189" s="227" t="s">
        <v>171</v>
      </c>
    </row>
    <row r="190" spans="2:51" s="13" customFormat="1" ht="11.25">
      <c r="B190" s="206"/>
      <c r="C190" s="207"/>
      <c r="D190" s="208" t="s">
        <v>180</v>
      </c>
      <c r="E190" s="209" t="s">
        <v>21</v>
      </c>
      <c r="F190" s="210" t="s">
        <v>2190</v>
      </c>
      <c r="G190" s="207"/>
      <c r="H190" s="209" t="s">
        <v>21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180</v>
      </c>
      <c r="AU190" s="216" t="s">
        <v>82</v>
      </c>
      <c r="AV190" s="13" t="s">
        <v>80</v>
      </c>
      <c r="AW190" s="13" t="s">
        <v>34</v>
      </c>
      <c r="AX190" s="13" t="s">
        <v>73</v>
      </c>
      <c r="AY190" s="216" t="s">
        <v>171</v>
      </c>
    </row>
    <row r="191" spans="2:51" s="14" customFormat="1" ht="11.25">
      <c r="B191" s="217"/>
      <c r="C191" s="218"/>
      <c r="D191" s="208" t="s">
        <v>180</v>
      </c>
      <c r="E191" s="219" t="s">
        <v>21</v>
      </c>
      <c r="F191" s="220" t="s">
        <v>2261</v>
      </c>
      <c r="G191" s="218"/>
      <c r="H191" s="221">
        <v>6.857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180</v>
      </c>
      <c r="AU191" s="227" t="s">
        <v>82</v>
      </c>
      <c r="AV191" s="14" t="s">
        <v>82</v>
      </c>
      <c r="AW191" s="14" t="s">
        <v>34</v>
      </c>
      <c r="AX191" s="14" t="s">
        <v>73</v>
      </c>
      <c r="AY191" s="227" t="s">
        <v>171</v>
      </c>
    </row>
    <row r="192" spans="2:51" s="15" customFormat="1" ht="11.25">
      <c r="B192" s="228"/>
      <c r="C192" s="229"/>
      <c r="D192" s="208" t="s">
        <v>180</v>
      </c>
      <c r="E192" s="230" t="s">
        <v>21</v>
      </c>
      <c r="F192" s="231" t="s">
        <v>182</v>
      </c>
      <c r="G192" s="229"/>
      <c r="H192" s="232">
        <v>37.895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180</v>
      </c>
      <c r="AU192" s="238" t="s">
        <v>82</v>
      </c>
      <c r="AV192" s="15" t="s">
        <v>178</v>
      </c>
      <c r="AW192" s="15" t="s">
        <v>34</v>
      </c>
      <c r="AX192" s="15" t="s">
        <v>80</v>
      </c>
      <c r="AY192" s="238" t="s">
        <v>171</v>
      </c>
    </row>
    <row r="193" spans="2:63" s="12" customFormat="1" ht="22.9" customHeight="1">
      <c r="B193" s="177"/>
      <c r="C193" s="178"/>
      <c r="D193" s="179" t="s">
        <v>72</v>
      </c>
      <c r="E193" s="191" t="s">
        <v>195</v>
      </c>
      <c r="F193" s="191" t="s">
        <v>2262</v>
      </c>
      <c r="G193" s="178"/>
      <c r="H193" s="178"/>
      <c r="I193" s="181"/>
      <c r="J193" s="192">
        <f>BK193</f>
        <v>0</v>
      </c>
      <c r="K193" s="178"/>
      <c r="L193" s="183"/>
      <c r="M193" s="184"/>
      <c r="N193" s="185"/>
      <c r="O193" s="185"/>
      <c r="P193" s="186">
        <f>SUM(P194:P203)</f>
        <v>0</v>
      </c>
      <c r="Q193" s="185"/>
      <c r="R193" s="186">
        <f>SUM(R194:R203)</f>
        <v>8.6462145</v>
      </c>
      <c r="S193" s="185"/>
      <c r="T193" s="187">
        <f>SUM(T194:T203)</f>
        <v>0</v>
      </c>
      <c r="AR193" s="188" t="s">
        <v>80</v>
      </c>
      <c r="AT193" s="189" t="s">
        <v>72</v>
      </c>
      <c r="AU193" s="189" t="s">
        <v>80</v>
      </c>
      <c r="AY193" s="188" t="s">
        <v>171</v>
      </c>
      <c r="BK193" s="190">
        <f>SUM(BK194:BK203)</f>
        <v>0</v>
      </c>
    </row>
    <row r="194" spans="1:65" s="2" customFormat="1" ht="21.75" customHeight="1">
      <c r="A194" s="35"/>
      <c r="B194" s="36"/>
      <c r="C194" s="193" t="s">
        <v>286</v>
      </c>
      <c r="D194" s="193" t="s">
        <v>173</v>
      </c>
      <c r="E194" s="194" t="s">
        <v>2263</v>
      </c>
      <c r="F194" s="195" t="s">
        <v>2264</v>
      </c>
      <c r="G194" s="196" t="s">
        <v>262</v>
      </c>
      <c r="H194" s="197">
        <v>54.175</v>
      </c>
      <c r="I194" s="198"/>
      <c r="J194" s="199">
        <f>ROUND(I194*H194,2)</f>
        <v>0</v>
      </c>
      <c r="K194" s="195" t="s">
        <v>177</v>
      </c>
      <c r="L194" s="40"/>
      <c r="M194" s="200" t="s">
        <v>21</v>
      </c>
      <c r="N194" s="201" t="s">
        <v>44</v>
      </c>
      <c r="O194" s="65"/>
      <c r="P194" s="202">
        <f>O194*H194</f>
        <v>0</v>
      </c>
      <c r="Q194" s="202">
        <v>0.1295</v>
      </c>
      <c r="R194" s="202">
        <f>Q194*H194</f>
        <v>7.0156624999999995</v>
      </c>
      <c r="S194" s="202">
        <v>0</v>
      </c>
      <c r="T194" s="20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178</v>
      </c>
      <c r="AT194" s="204" t="s">
        <v>173</v>
      </c>
      <c r="AU194" s="204" t="s">
        <v>82</v>
      </c>
      <c r="AY194" s="18" t="s">
        <v>171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8" t="s">
        <v>80</v>
      </c>
      <c r="BK194" s="205">
        <f>ROUND(I194*H194,2)</f>
        <v>0</v>
      </c>
      <c r="BL194" s="18" t="s">
        <v>178</v>
      </c>
      <c r="BM194" s="204" t="s">
        <v>2265</v>
      </c>
    </row>
    <row r="195" spans="2:51" s="14" customFormat="1" ht="11.25">
      <c r="B195" s="217"/>
      <c r="C195" s="218"/>
      <c r="D195" s="208" t="s">
        <v>180</v>
      </c>
      <c r="E195" s="219" t="s">
        <v>21</v>
      </c>
      <c r="F195" s="220" t="s">
        <v>2266</v>
      </c>
      <c r="G195" s="218"/>
      <c r="H195" s="221">
        <v>52.175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180</v>
      </c>
      <c r="AU195" s="227" t="s">
        <v>82</v>
      </c>
      <c r="AV195" s="14" t="s">
        <v>82</v>
      </c>
      <c r="AW195" s="14" t="s">
        <v>34</v>
      </c>
      <c r="AX195" s="14" t="s">
        <v>73</v>
      </c>
      <c r="AY195" s="227" t="s">
        <v>171</v>
      </c>
    </row>
    <row r="196" spans="2:51" s="14" customFormat="1" ht="11.25">
      <c r="B196" s="217"/>
      <c r="C196" s="218"/>
      <c r="D196" s="208" t="s">
        <v>180</v>
      </c>
      <c r="E196" s="219" t="s">
        <v>21</v>
      </c>
      <c r="F196" s="220" t="s">
        <v>1447</v>
      </c>
      <c r="G196" s="218"/>
      <c r="H196" s="221">
        <v>2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180</v>
      </c>
      <c r="AU196" s="227" t="s">
        <v>82</v>
      </c>
      <c r="AV196" s="14" t="s">
        <v>82</v>
      </c>
      <c r="AW196" s="14" t="s">
        <v>34</v>
      </c>
      <c r="AX196" s="14" t="s">
        <v>73</v>
      </c>
      <c r="AY196" s="227" t="s">
        <v>171</v>
      </c>
    </row>
    <row r="197" spans="2:51" s="15" customFormat="1" ht="11.25">
      <c r="B197" s="228"/>
      <c r="C197" s="229"/>
      <c r="D197" s="208" t="s">
        <v>180</v>
      </c>
      <c r="E197" s="230" t="s">
        <v>21</v>
      </c>
      <c r="F197" s="231" t="s">
        <v>182</v>
      </c>
      <c r="G197" s="229"/>
      <c r="H197" s="232">
        <v>54.175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180</v>
      </c>
      <c r="AU197" s="238" t="s">
        <v>82</v>
      </c>
      <c r="AV197" s="15" t="s">
        <v>178</v>
      </c>
      <c r="AW197" s="15" t="s">
        <v>34</v>
      </c>
      <c r="AX197" s="15" t="s">
        <v>80</v>
      </c>
      <c r="AY197" s="238" t="s">
        <v>171</v>
      </c>
    </row>
    <row r="198" spans="1:65" s="2" customFormat="1" ht="16.5" customHeight="1">
      <c r="A198" s="35"/>
      <c r="B198" s="36"/>
      <c r="C198" s="247" t="s">
        <v>292</v>
      </c>
      <c r="D198" s="247" t="s">
        <v>357</v>
      </c>
      <c r="E198" s="248" t="s">
        <v>2267</v>
      </c>
      <c r="F198" s="249" t="s">
        <v>2268</v>
      </c>
      <c r="G198" s="250" t="s">
        <v>262</v>
      </c>
      <c r="H198" s="251">
        <v>54.784</v>
      </c>
      <c r="I198" s="252"/>
      <c r="J198" s="253">
        <f>ROUND(I198*H198,2)</f>
        <v>0</v>
      </c>
      <c r="K198" s="249" t="s">
        <v>177</v>
      </c>
      <c r="L198" s="254"/>
      <c r="M198" s="255" t="s">
        <v>21</v>
      </c>
      <c r="N198" s="256" t="s">
        <v>44</v>
      </c>
      <c r="O198" s="65"/>
      <c r="P198" s="202">
        <f>O198*H198</f>
        <v>0</v>
      </c>
      <c r="Q198" s="202">
        <v>0.028</v>
      </c>
      <c r="R198" s="202">
        <f>Q198*H198</f>
        <v>1.533952</v>
      </c>
      <c r="S198" s="202">
        <v>0</v>
      </c>
      <c r="T198" s="20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4" t="s">
        <v>232</v>
      </c>
      <c r="AT198" s="204" t="s">
        <v>357</v>
      </c>
      <c r="AU198" s="204" t="s">
        <v>82</v>
      </c>
      <c r="AY198" s="18" t="s">
        <v>171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18" t="s">
        <v>80</v>
      </c>
      <c r="BK198" s="205">
        <f>ROUND(I198*H198,2)</f>
        <v>0</v>
      </c>
      <c r="BL198" s="18" t="s">
        <v>178</v>
      </c>
      <c r="BM198" s="204" t="s">
        <v>2269</v>
      </c>
    </row>
    <row r="199" spans="2:51" s="14" customFormat="1" ht="11.25">
      <c r="B199" s="217"/>
      <c r="C199" s="218"/>
      <c r="D199" s="208" t="s">
        <v>180</v>
      </c>
      <c r="E199" s="219" t="s">
        <v>21</v>
      </c>
      <c r="F199" s="220" t="s">
        <v>2270</v>
      </c>
      <c r="G199" s="218"/>
      <c r="H199" s="221">
        <v>54.784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180</v>
      </c>
      <c r="AU199" s="227" t="s">
        <v>82</v>
      </c>
      <c r="AV199" s="14" t="s">
        <v>82</v>
      </c>
      <c r="AW199" s="14" t="s">
        <v>34</v>
      </c>
      <c r="AX199" s="14" t="s">
        <v>73</v>
      </c>
      <c r="AY199" s="227" t="s">
        <v>171</v>
      </c>
    </row>
    <row r="200" spans="2:51" s="15" customFormat="1" ht="11.25">
      <c r="B200" s="228"/>
      <c r="C200" s="229"/>
      <c r="D200" s="208" t="s">
        <v>180</v>
      </c>
      <c r="E200" s="230" t="s">
        <v>21</v>
      </c>
      <c r="F200" s="231" t="s">
        <v>182</v>
      </c>
      <c r="G200" s="229"/>
      <c r="H200" s="232">
        <v>54.784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180</v>
      </c>
      <c r="AU200" s="238" t="s">
        <v>82</v>
      </c>
      <c r="AV200" s="15" t="s">
        <v>178</v>
      </c>
      <c r="AW200" s="15" t="s">
        <v>34</v>
      </c>
      <c r="AX200" s="15" t="s">
        <v>80</v>
      </c>
      <c r="AY200" s="238" t="s">
        <v>171</v>
      </c>
    </row>
    <row r="201" spans="1:65" s="2" customFormat="1" ht="16.5" customHeight="1">
      <c r="A201" s="35"/>
      <c r="B201" s="36"/>
      <c r="C201" s="247" t="s">
        <v>298</v>
      </c>
      <c r="D201" s="247" t="s">
        <v>357</v>
      </c>
      <c r="E201" s="248" t="s">
        <v>2271</v>
      </c>
      <c r="F201" s="249" t="s">
        <v>2272</v>
      </c>
      <c r="G201" s="250" t="s">
        <v>262</v>
      </c>
      <c r="H201" s="251">
        <v>2</v>
      </c>
      <c r="I201" s="252"/>
      <c r="J201" s="253">
        <f>ROUND(I201*H201,2)</f>
        <v>0</v>
      </c>
      <c r="K201" s="249" t="s">
        <v>177</v>
      </c>
      <c r="L201" s="254"/>
      <c r="M201" s="255" t="s">
        <v>21</v>
      </c>
      <c r="N201" s="256" t="s">
        <v>44</v>
      </c>
      <c r="O201" s="65"/>
      <c r="P201" s="202">
        <f>O201*H201</f>
        <v>0</v>
      </c>
      <c r="Q201" s="202">
        <v>0.0483</v>
      </c>
      <c r="R201" s="202">
        <f>Q201*H201</f>
        <v>0.0966</v>
      </c>
      <c r="S201" s="202">
        <v>0</v>
      </c>
      <c r="T201" s="20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4" t="s">
        <v>232</v>
      </c>
      <c r="AT201" s="204" t="s">
        <v>357</v>
      </c>
      <c r="AU201" s="204" t="s">
        <v>82</v>
      </c>
      <c r="AY201" s="18" t="s">
        <v>171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18" t="s">
        <v>80</v>
      </c>
      <c r="BK201" s="205">
        <f>ROUND(I201*H201,2)</f>
        <v>0</v>
      </c>
      <c r="BL201" s="18" t="s">
        <v>178</v>
      </c>
      <c r="BM201" s="204" t="s">
        <v>2273</v>
      </c>
    </row>
    <row r="202" spans="2:51" s="14" customFormat="1" ht="11.25">
      <c r="B202" s="217"/>
      <c r="C202" s="218"/>
      <c r="D202" s="208" t="s">
        <v>180</v>
      </c>
      <c r="E202" s="219" t="s">
        <v>21</v>
      </c>
      <c r="F202" s="220" t="s">
        <v>1447</v>
      </c>
      <c r="G202" s="218"/>
      <c r="H202" s="221">
        <v>2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180</v>
      </c>
      <c r="AU202" s="227" t="s">
        <v>82</v>
      </c>
      <c r="AV202" s="14" t="s">
        <v>82</v>
      </c>
      <c r="AW202" s="14" t="s">
        <v>34</v>
      </c>
      <c r="AX202" s="14" t="s">
        <v>73</v>
      </c>
      <c r="AY202" s="227" t="s">
        <v>171</v>
      </c>
    </row>
    <row r="203" spans="2:51" s="15" customFormat="1" ht="11.25">
      <c r="B203" s="228"/>
      <c r="C203" s="229"/>
      <c r="D203" s="208" t="s">
        <v>180</v>
      </c>
      <c r="E203" s="230" t="s">
        <v>21</v>
      </c>
      <c r="F203" s="231" t="s">
        <v>182</v>
      </c>
      <c r="G203" s="229"/>
      <c r="H203" s="232">
        <v>2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180</v>
      </c>
      <c r="AU203" s="238" t="s">
        <v>82</v>
      </c>
      <c r="AV203" s="15" t="s">
        <v>178</v>
      </c>
      <c r="AW203" s="15" t="s">
        <v>34</v>
      </c>
      <c r="AX203" s="15" t="s">
        <v>80</v>
      </c>
      <c r="AY203" s="238" t="s">
        <v>171</v>
      </c>
    </row>
    <row r="204" spans="2:63" s="12" customFormat="1" ht="22.9" customHeight="1">
      <c r="B204" s="177"/>
      <c r="C204" s="178"/>
      <c r="D204" s="179" t="s">
        <v>72</v>
      </c>
      <c r="E204" s="191" t="s">
        <v>249</v>
      </c>
      <c r="F204" s="191" t="s">
        <v>250</v>
      </c>
      <c r="G204" s="178"/>
      <c r="H204" s="178"/>
      <c r="I204" s="181"/>
      <c r="J204" s="192">
        <f>BK204</f>
        <v>0</v>
      </c>
      <c r="K204" s="178"/>
      <c r="L204" s="183"/>
      <c r="M204" s="184"/>
      <c r="N204" s="185"/>
      <c r="O204" s="185"/>
      <c r="P204" s="186">
        <f>P205</f>
        <v>0</v>
      </c>
      <c r="Q204" s="185"/>
      <c r="R204" s="186">
        <f>R205</f>
        <v>0</v>
      </c>
      <c r="S204" s="185"/>
      <c r="T204" s="187">
        <f>T205</f>
        <v>0</v>
      </c>
      <c r="AR204" s="188" t="s">
        <v>80</v>
      </c>
      <c r="AT204" s="189" t="s">
        <v>72</v>
      </c>
      <c r="AU204" s="189" t="s">
        <v>80</v>
      </c>
      <c r="AY204" s="188" t="s">
        <v>171</v>
      </c>
      <c r="BK204" s="190">
        <f>BK205</f>
        <v>0</v>
      </c>
    </row>
    <row r="205" spans="1:65" s="2" customFormat="1" ht="21.75" customHeight="1">
      <c r="A205" s="35"/>
      <c r="B205" s="36"/>
      <c r="C205" s="193" t="s">
        <v>7</v>
      </c>
      <c r="D205" s="193" t="s">
        <v>173</v>
      </c>
      <c r="E205" s="194" t="s">
        <v>2274</v>
      </c>
      <c r="F205" s="195" t="s">
        <v>2275</v>
      </c>
      <c r="G205" s="196" t="s">
        <v>235</v>
      </c>
      <c r="H205" s="197">
        <v>19.003</v>
      </c>
      <c r="I205" s="198"/>
      <c r="J205" s="199">
        <f>ROUND(I205*H205,2)</f>
        <v>0</v>
      </c>
      <c r="K205" s="195" t="s">
        <v>177</v>
      </c>
      <c r="L205" s="40"/>
      <c r="M205" s="242" t="s">
        <v>21</v>
      </c>
      <c r="N205" s="243" t="s">
        <v>44</v>
      </c>
      <c r="O205" s="244"/>
      <c r="P205" s="245">
        <f>O205*H205</f>
        <v>0</v>
      </c>
      <c r="Q205" s="245">
        <v>0</v>
      </c>
      <c r="R205" s="245">
        <f>Q205*H205</f>
        <v>0</v>
      </c>
      <c r="S205" s="245">
        <v>0</v>
      </c>
      <c r="T205" s="24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4" t="s">
        <v>178</v>
      </c>
      <c r="AT205" s="204" t="s">
        <v>173</v>
      </c>
      <c r="AU205" s="204" t="s">
        <v>82</v>
      </c>
      <c r="AY205" s="18" t="s">
        <v>171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18" t="s">
        <v>80</v>
      </c>
      <c r="BK205" s="205">
        <f>ROUND(I205*H205,2)</f>
        <v>0</v>
      </c>
      <c r="BL205" s="18" t="s">
        <v>178</v>
      </c>
      <c r="BM205" s="204" t="s">
        <v>2276</v>
      </c>
    </row>
    <row r="206" spans="1:31" s="2" customFormat="1" ht="6.95" customHeight="1">
      <c r="A206" s="35"/>
      <c r="B206" s="48"/>
      <c r="C206" s="49"/>
      <c r="D206" s="49"/>
      <c r="E206" s="49"/>
      <c r="F206" s="49"/>
      <c r="G206" s="49"/>
      <c r="H206" s="49"/>
      <c r="I206" s="143"/>
      <c r="J206" s="49"/>
      <c r="K206" s="49"/>
      <c r="L206" s="40"/>
      <c r="M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</row>
  </sheetData>
  <sheetProtection algorithmName="SHA-512" hashValue="XcG8qcYnSTqBz7oPw0RsCutUsGHmT1HZUcgs4rwH3C0z19Oaei6u4Jgi7eG4ILNSeV/9RQTmPbl9Srramt8shA==" saltValue="mbXnPhY9gLUUyS5kiTPuiGKjFmYuGg+8R661GT0biREa/qC9SDEzh2mF8ps8wKM6ZjmLoLyQIfXjvemj6FAtjA==" spinCount="100000" sheet="1" objects="1" scenarios="1" formatColumns="0" formatRows="0" autoFilter="0"/>
  <autoFilter ref="C89:K205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124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 hidden="1">
      <c r="B4" s="21"/>
      <c r="D4" s="113" t="s">
        <v>136</v>
      </c>
      <c r="I4" s="109"/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I5" s="109"/>
      <c r="L5" s="21"/>
    </row>
    <row r="6" spans="2:12" s="1" customFormat="1" ht="12" customHeight="1" hidden="1">
      <c r="B6" s="21"/>
      <c r="D6" s="115" t="s">
        <v>16</v>
      </c>
      <c r="I6" s="109"/>
      <c r="L6" s="21"/>
    </row>
    <row r="7" spans="2:12" s="1" customFormat="1" ht="16.5" customHeight="1" hidden="1">
      <c r="B7" s="21"/>
      <c r="E7" s="319" t="str">
        <f>'Rekapitulace stavby'!K6</f>
        <v>REKONSTRUKCE TĚLOCVIČNY TUL - TĚLOCVIČNA HARCOV- OBJEKT A</v>
      </c>
      <c r="F7" s="320"/>
      <c r="G7" s="320"/>
      <c r="H7" s="320"/>
      <c r="I7" s="109"/>
      <c r="L7" s="21"/>
    </row>
    <row r="8" spans="2:12" ht="12.75" hidden="1">
      <c r="B8" s="21"/>
      <c r="D8" s="115" t="s">
        <v>137</v>
      </c>
      <c r="L8" s="21"/>
    </row>
    <row r="9" spans="2:12" s="1" customFormat="1" ht="16.5" customHeight="1" hidden="1">
      <c r="B9" s="21"/>
      <c r="E9" s="319" t="s">
        <v>322</v>
      </c>
      <c r="F9" s="318"/>
      <c r="G9" s="318"/>
      <c r="H9" s="318"/>
      <c r="I9" s="109"/>
      <c r="L9" s="21"/>
    </row>
    <row r="10" spans="2:12" s="1" customFormat="1" ht="12" customHeight="1" hidden="1">
      <c r="B10" s="21"/>
      <c r="D10" s="115" t="s">
        <v>139</v>
      </c>
      <c r="I10" s="109"/>
      <c r="L10" s="21"/>
    </row>
    <row r="11" spans="1:31" s="2" customFormat="1" ht="16.5" customHeight="1" hidden="1">
      <c r="A11" s="35"/>
      <c r="B11" s="40"/>
      <c r="C11" s="35"/>
      <c r="D11" s="35"/>
      <c r="E11" s="329" t="s">
        <v>2277</v>
      </c>
      <c r="F11" s="321"/>
      <c r="G11" s="321"/>
      <c r="H11" s="32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5" t="s">
        <v>303</v>
      </c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 hidden="1">
      <c r="A13" s="35"/>
      <c r="B13" s="40"/>
      <c r="C13" s="35"/>
      <c r="D13" s="35"/>
      <c r="E13" s="322" t="s">
        <v>304</v>
      </c>
      <c r="F13" s="321"/>
      <c r="G13" s="321"/>
      <c r="H13" s="321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1.25" hidden="1">
      <c r="A14" s="35"/>
      <c r="B14" s="40"/>
      <c r="C14" s="35"/>
      <c r="D14" s="35"/>
      <c r="E14" s="35"/>
      <c r="F14" s="35"/>
      <c r="G14" s="35"/>
      <c r="H14" s="35"/>
      <c r="I14" s="116"/>
      <c r="J14" s="35"/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0"/>
      <c r="C15" s="35"/>
      <c r="D15" s="115" t="s">
        <v>18</v>
      </c>
      <c r="E15" s="35"/>
      <c r="F15" s="104" t="s">
        <v>19</v>
      </c>
      <c r="G15" s="35"/>
      <c r="H15" s="35"/>
      <c r="I15" s="118" t="s">
        <v>20</v>
      </c>
      <c r="J15" s="104" t="s">
        <v>21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15" t="s">
        <v>22</v>
      </c>
      <c r="E16" s="35"/>
      <c r="F16" s="104" t="s">
        <v>23</v>
      </c>
      <c r="G16" s="35"/>
      <c r="H16" s="35"/>
      <c r="I16" s="118" t="s">
        <v>24</v>
      </c>
      <c r="J16" s="119" t="str">
        <f>'Rekapitulace stavby'!AN8</f>
        <v>4. 2. 2020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 hidden="1">
      <c r="A17" s="35"/>
      <c r="B17" s="40"/>
      <c r="C17" s="35"/>
      <c r="D17" s="35"/>
      <c r="E17" s="35"/>
      <c r="F17" s="35"/>
      <c r="G17" s="35"/>
      <c r="H17" s="35"/>
      <c r="I17" s="116"/>
      <c r="J17" s="35"/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0"/>
      <c r="C18" s="35"/>
      <c r="D18" s="115" t="s">
        <v>26</v>
      </c>
      <c r="E18" s="35"/>
      <c r="F18" s="35"/>
      <c r="G18" s="35"/>
      <c r="H18" s="35"/>
      <c r="I18" s="118" t="s">
        <v>27</v>
      </c>
      <c r="J18" s="104" t="s">
        <v>21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0"/>
      <c r="C19" s="35"/>
      <c r="D19" s="35"/>
      <c r="E19" s="104" t="s">
        <v>28</v>
      </c>
      <c r="F19" s="35"/>
      <c r="G19" s="35"/>
      <c r="H19" s="35"/>
      <c r="I19" s="118" t="s">
        <v>29</v>
      </c>
      <c r="J19" s="104" t="s">
        <v>21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0"/>
      <c r="C20" s="35"/>
      <c r="D20" s="35"/>
      <c r="E20" s="35"/>
      <c r="F20" s="35"/>
      <c r="G20" s="35"/>
      <c r="H20" s="35"/>
      <c r="I20" s="116"/>
      <c r="J20" s="35"/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0"/>
      <c r="C21" s="35"/>
      <c r="D21" s="115" t="s">
        <v>30</v>
      </c>
      <c r="E21" s="35"/>
      <c r="F21" s="35"/>
      <c r="G21" s="35"/>
      <c r="H21" s="35"/>
      <c r="I21" s="118" t="s">
        <v>27</v>
      </c>
      <c r="J21" s="31" t="str">
        <f>'Rekapitulace stavby'!AN13</f>
        <v>Vyplň údaj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0"/>
      <c r="C22" s="35"/>
      <c r="D22" s="35"/>
      <c r="E22" s="323" t="str">
        <f>'Rekapitulace stavby'!E14</f>
        <v>Vyplň údaj</v>
      </c>
      <c r="F22" s="324"/>
      <c r="G22" s="324"/>
      <c r="H22" s="324"/>
      <c r="I22" s="118" t="s">
        <v>29</v>
      </c>
      <c r="J22" s="31" t="str">
        <f>'Rekapitulace stavby'!AN14</f>
        <v>Vyplň údaj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0"/>
      <c r="C23" s="35"/>
      <c r="D23" s="35"/>
      <c r="E23" s="35"/>
      <c r="F23" s="35"/>
      <c r="G23" s="35"/>
      <c r="H23" s="35"/>
      <c r="I23" s="116"/>
      <c r="J23" s="35"/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0"/>
      <c r="C24" s="35"/>
      <c r="D24" s="115" t="s">
        <v>32</v>
      </c>
      <c r="E24" s="35"/>
      <c r="F24" s="35"/>
      <c r="G24" s="35"/>
      <c r="H24" s="35"/>
      <c r="I24" s="118" t="s">
        <v>27</v>
      </c>
      <c r="J24" s="104" t="s">
        <v>21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 hidden="1">
      <c r="A25" s="35"/>
      <c r="B25" s="40"/>
      <c r="C25" s="35"/>
      <c r="D25" s="35"/>
      <c r="E25" s="104" t="s">
        <v>33</v>
      </c>
      <c r="F25" s="35"/>
      <c r="G25" s="35"/>
      <c r="H25" s="35"/>
      <c r="I25" s="118" t="s">
        <v>29</v>
      </c>
      <c r="J25" s="104" t="s">
        <v>21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 hidden="1">
      <c r="A26" s="35"/>
      <c r="B26" s="40"/>
      <c r="C26" s="35"/>
      <c r="D26" s="35"/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 hidden="1">
      <c r="A27" s="35"/>
      <c r="B27" s="40"/>
      <c r="C27" s="35"/>
      <c r="D27" s="115" t="s">
        <v>35</v>
      </c>
      <c r="E27" s="35"/>
      <c r="F27" s="35"/>
      <c r="G27" s="35"/>
      <c r="H27" s="35"/>
      <c r="I27" s="118" t="s">
        <v>27</v>
      </c>
      <c r="J27" s="104" t="s">
        <v>21</v>
      </c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 hidden="1">
      <c r="A28" s="35"/>
      <c r="B28" s="40"/>
      <c r="C28" s="35"/>
      <c r="D28" s="35"/>
      <c r="E28" s="104" t="s">
        <v>36</v>
      </c>
      <c r="F28" s="35"/>
      <c r="G28" s="35"/>
      <c r="H28" s="35"/>
      <c r="I28" s="118" t="s">
        <v>29</v>
      </c>
      <c r="J28" s="104" t="s">
        <v>21</v>
      </c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35"/>
      <c r="E29" s="35"/>
      <c r="F29" s="35"/>
      <c r="G29" s="35"/>
      <c r="H29" s="35"/>
      <c r="I29" s="116"/>
      <c r="J29" s="35"/>
      <c r="K29" s="35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 hidden="1">
      <c r="A30" s="35"/>
      <c r="B30" s="40"/>
      <c r="C30" s="35"/>
      <c r="D30" s="115" t="s">
        <v>37</v>
      </c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 hidden="1">
      <c r="A31" s="120"/>
      <c r="B31" s="121"/>
      <c r="C31" s="120"/>
      <c r="D31" s="120"/>
      <c r="E31" s="325" t="s">
        <v>21</v>
      </c>
      <c r="F31" s="325"/>
      <c r="G31" s="325"/>
      <c r="H31" s="325"/>
      <c r="I31" s="122"/>
      <c r="J31" s="120"/>
      <c r="K31" s="120"/>
      <c r="L31" s="123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2" customFormat="1" ht="6.95" customHeight="1" hidden="1">
      <c r="A32" s="35"/>
      <c r="B32" s="40"/>
      <c r="C32" s="35"/>
      <c r="D32" s="35"/>
      <c r="E32" s="35"/>
      <c r="F32" s="35"/>
      <c r="G32" s="35"/>
      <c r="H32" s="35"/>
      <c r="I32" s="116"/>
      <c r="J32" s="35"/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 hidden="1">
      <c r="A34" s="35"/>
      <c r="B34" s="40"/>
      <c r="C34" s="35"/>
      <c r="D34" s="126" t="s">
        <v>39</v>
      </c>
      <c r="E34" s="35"/>
      <c r="F34" s="35"/>
      <c r="G34" s="35"/>
      <c r="H34" s="35"/>
      <c r="I34" s="116"/>
      <c r="J34" s="127">
        <f>ROUND(J92,2)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 hidden="1">
      <c r="A35" s="35"/>
      <c r="B35" s="40"/>
      <c r="C35" s="35"/>
      <c r="D35" s="124"/>
      <c r="E35" s="124"/>
      <c r="F35" s="124"/>
      <c r="G35" s="124"/>
      <c r="H35" s="124"/>
      <c r="I35" s="125"/>
      <c r="J35" s="124"/>
      <c r="K35" s="124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35"/>
      <c r="F36" s="128" t="s">
        <v>41</v>
      </c>
      <c r="G36" s="35"/>
      <c r="H36" s="35"/>
      <c r="I36" s="129" t="s">
        <v>40</v>
      </c>
      <c r="J36" s="128" t="s">
        <v>42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130" t="s">
        <v>43</v>
      </c>
      <c r="E37" s="115" t="s">
        <v>44</v>
      </c>
      <c r="F37" s="131">
        <f>ROUND((SUM(BE92:BE94)),2)</f>
        <v>0</v>
      </c>
      <c r="G37" s="35"/>
      <c r="H37" s="35"/>
      <c r="I37" s="132">
        <v>0.21</v>
      </c>
      <c r="J37" s="131">
        <f>ROUND(((SUM(BE92:BE94))*I37),2)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45</v>
      </c>
      <c r="F38" s="131">
        <f>ROUND((SUM(BF92:BF94)),2)</f>
        <v>0</v>
      </c>
      <c r="G38" s="35"/>
      <c r="H38" s="35"/>
      <c r="I38" s="132">
        <v>0.15</v>
      </c>
      <c r="J38" s="131">
        <f>ROUND(((SUM(BF92:BF94))*I38),2)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46</v>
      </c>
      <c r="F39" s="131">
        <f>ROUND((SUM(BG92:BG94)),2)</f>
        <v>0</v>
      </c>
      <c r="G39" s="35"/>
      <c r="H39" s="35"/>
      <c r="I39" s="132">
        <v>0.21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15" t="s">
        <v>47</v>
      </c>
      <c r="F40" s="131">
        <f>ROUND((SUM(BH92:BH94)),2)</f>
        <v>0</v>
      </c>
      <c r="G40" s="35"/>
      <c r="H40" s="35"/>
      <c r="I40" s="132">
        <v>0.15</v>
      </c>
      <c r="J40" s="131">
        <f>0</f>
        <v>0</v>
      </c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15" t="s">
        <v>48</v>
      </c>
      <c r="F41" s="131">
        <f>ROUND((SUM(BI92:BI94)),2)</f>
        <v>0</v>
      </c>
      <c r="G41" s="35"/>
      <c r="H41" s="35"/>
      <c r="I41" s="132">
        <v>0</v>
      </c>
      <c r="J41" s="131">
        <f>0</f>
        <v>0</v>
      </c>
      <c r="K41" s="35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 hidden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 hidden="1">
      <c r="A43" s="35"/>
      <c r="B43" s="40"/>
      <c r="C43" s="133"/>
      <c r="D43" s="134" t="s">
        <v>49</v>
      </c>
      <c r="E43" s="135"/>
      <c r="F43" s="135"/>
      <c r="G43" s="136" t="s">
        <v>50</v>
      </c>
      <c r="H43" s="137" t="s">
        <v>51</v>
      </c>
      <c r="I43" s="138"/>
      <c r="J43" s="139">
        <f>SUM(J34:J41)</f>
        <v>0</v>
      </c>
      <c r="K43" s="140"/>
      <c r="L43" s="117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 hidden="1">
      <c r="A44" s="35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ht="11.25" hidden="1"/>
    <row r="46" ht="11.25" hidden="1"/>
    <row r="47" ht="11.25" hidden="1"/>
    <row r="48" spans="1:31" s="2" customFormat="1" ht="6.95" customHeight="1" hidden="1">
      <c r="A48" s="35"/>
      <c r="B48" s="144"/>
      <c r="C48" s="145"/>
      <c r="D48" s="145"/>
      <c r="E48" s="145"/>
      <c r="F48" s="145"/>
      <c r="G48" s="145"/>
      <c r="H48" s="145"/>
      <c r="I48" s="146"/>
      <c r="J48" s="145"/>
      <c r="K48" s="145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24.95" customHeight="1" hidden="1">
      <c r="A49" s="35"/>
      <c r="B49" s="36"/>
      <c r="C49" s="24" t="s">
        <v>141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6.95" customHeight="1" hidden="1">
      <c r="A50" s="35"/>
      <c r="B50" s="36"/>
      <c r="C50" s="37"/>
      <c r="D50" s="37"/>
      <c r="E50" s="37"/>
      <c r="F50" s="37"/>
      <c r="G50" s="37"/>
      <c r="H50" s="3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 hidden="1">
      <c r="A51" s="35"/>
      <c r="B51" s="36"/>
      <c r="C51" s="30" t="s">
        <v>16</v>
      </c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 hidden="1">
      <c r="A52" s="35"/>
      <c r="B52" s="36"/>
      <c r="C52" s="37"/>
      <c r="D52" s="37"/>
      <c r="E52" s="326" t="str">
        <f>E7</f>
        <v>REKONSTRUKCE TĚLOCVIČNY TUL - TĚLOCVIČNA HARCOV- OBJEKT A</v>
      </c>
      <c r="F52" s="327"/>
      <c r="G52" s="327"/>
      <c r="H52" s="32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2:12" s="1" customFormat="1" ht="12" customHeight="1" hidden="1">
      <c r="B53" s="22"/>
      <c r="C53" s="30" t="s">
        <v>137</v>
      </c>
      <c r="D53" s="23"/>
      <c r="E53" s="23"/>
      <c r="F53" s="23"/>
      <c r="G53" s="23"/>
      <c r="H53" s="23"/>
      <c r="I53" s="109"/>
      <c r="J53" s="23"/>
      <c r="K53" s="23"/>
      <c r="L53" s="21"/>
    </row>
    <row r="54" spans="2:12" s="1" customFormat="1" ht="16.5" customHeight="1" hidden="1">
      <c r="B54" s="22"/>
      <c r="C54" s="23"/>
      <c r="D54" s="23"/>
      <c r="E54" s="326" t="s">
        <v>322</v>
      </c>
      <c r="F54" s="303"/>
      <c r="G54" s="303"/>
      <c r="H54" s="303"/>
      <c r="I54" s="109"/>
      <c r="J54" s="23"/>
      <c r="K54" s="23"/>
      <c r="L54" s="21"/>
    </row>
    <row r="55" spans="2:12" s="1" customFormat="1" ht="12" customHeight="1" hidden="1">
      <c r="B55" s="22"/>
      <c r="C55" s="30" t="s">
        <v>139</v>
      </c>
      <c r="D55" s="23"/>
      <c r="E55" s="23"/>
      <c r="F55" s="23"/>
      <c r="G55" s="23"/>
      <c r="H55" s="23"/>
      <c r="I55" s="109"/>
      <c r="J55" s="23"/>
      <c r="K55" s="23"/>
      <c r="L55" s="21"/>
    </row>
    <row r="56" spans="1:31" s="2" customFormat="1" ht="16.5" customHeight="1" hidden="1">
      <c r="A56" s="35"/>
      <c r="B56" s="36"/>
      <c r="C56" s="37"/>
      <c r="D56" s="37"/>
      <c r="E56" s="330" t="s">
        <v>2277</v>
      </c>
      <c r="F56" s="328"/>
      <c r="G56" s="328"/>
      <c r="H56" s="328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2" customHeight="1" hidden="1">
      <c r="A57" s="35"/>
      <c r="B57" s="36"/>
      <c r="C57" s="30" t="s">
        <v>303</v>
      </c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6.5" customHeight="1" hidden="1">
      <c r="A58" s="35"/>
      <c r="B58" s="36"/>
      <c r="C58" s="37"/>
      <c r="D58" s="37"/>
      <c r="E58" s="274" t="str">
        <f>E13</f>
        <v>01 - Zařízení staveniště</v>
      </c>
      <c r="F58" s="328"/>
      <c r="G58" s="328"/>
      <c r="H58" s="328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6.95" customHeight="1" hidden="1">
      <c r="A59" s="35"/>
      <c r="B59" s="36"/>
      <c r="C59" s="37"/>
      <c r="D59" s="37"/>
      <c r="E59" s="37"/>
      <c r="F59" s="37"/>
      <c r="G59" s="37"/>
      <c r="H59" s="37"/>
      <c r="I59" s="116"/>
      <c r="J59" s="37"/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2" customHeight="1" hidden="1">
      <c r="A60" s="35"/>
      <c r="B60" s="36"/>
      <c r="C60" s="30" t="s">
        <v>22</v>
      </c>
      <c r="D60" s="37"/>
      <c r="E60" s="37"/>
      <c r="F60" s="28" t="str">
        <f>F16</f>
        <v>Liberec</v>
      </c>
      <c r="G60" s="37"/>
      <c r="H60" s="37"/>
      <c r="I60" s="118" t="s">
        <v>24</v>
      </c>
      <c r="J60" s="60" t="str">
        <f>IF(J16="","",J16)</f>
        <v>4. 2. 2020</v>
      </c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 hidden="1">
      <c r="A61" s="35"/>
      <c r="B61" s="36"/>
      <c r="C61" s="37"/>
      <c r="D61" s="37"/>
      <c r="E61" s="37"/>
      <c r="F61" s="37"/>
      <c r="G61" s="37"/>
      <c r="H61" s="37"/>
      <c r="I61" s="116"/>
      <c r="J61" s="37"/>
      <c r="K61" s="37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25.7" customHeight="1" hidden="1">
      <c r="A62" s="35"/>
      <c r="B62" s="36"/>
      <c r="C62" s="30" t="s">
        <v>26</v>
      </c>
      <c r="D62" s="37"/>
      <c r="E62" s="37"/>
      <c r="F62" s="28" t="str">
        <f>E19</f>
        <v xml:space="preserve">Technická univerzita v Liberci </v>
      </c>
      <c r="G62" s="37"/>
      <c r="H62" s="37"/>
      <c r="I62" s="118" t="s">
        <v>32</v>
      </c>
      <c r="J62" s="33" t="str">
        <f>E25</f>
        <v>Ing.  Radovan  Novotný</v>
      </c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25.7" customHeight="1" hidden="1">
      <c r="A63" s="35"/>
      <c r="B63" s="36"/>
      <c r="C63" s="30" t="s">
        <v>30</v>
      </c>
      <c r="D63" s="37"/>
      <c r="E63" s="37"/>
      <c r="F63" s="28" t="str">
        <f>IF(E22="","",E22)</f>
        <v>Vyplň údaj</v>
      </c>
      <c r="G63" s="37"/>
      <c r="H63" s="37"/>
      <c r="I63" s="118" t="s">
        <v>35</v>
      </c>
      <c r="J63" s="33" t="str">
        <f>E28</f>
        <v>Propos Liberec s.r.o.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10.35" customHeight="1" hidden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29.25" customHeight="1" hidden="1">
      <c r="A65" s="35"/>
      <c r="B65" s="36"/>
      <c r="C65" s="147" t="s">
        <v>142</v>
      </c>
      <c r="D65" s="148"/>
      <c r="E65" s="148"/>
      <c r="F65" s="148"/>
      <c r="G65" s="148"/>
      <c r="H65" s="148"/>
      <c r="I65" s="149"/>
      <c r="J65" s="150" t="s">
        <v>143</v>
      </c>
      <c r="K65" s="148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10.35" customHeight="1" hidden="1">
      <c r="A66" s="35"/>
      <c r="B66" s="36"/>
      <c r="C66" s="37"/>
      <c r="D66" s="37"/>
      <c r="E66" s="37"/>
      <c r="F66" s="37"/>
      <c r="G66" s="37"/>
      <c r="H66" s="37"/>
      <c r="I66" s="116"/>
      <c r="J66" s="37"/>
      <c r="K66" s="37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47" s="2" customFormat="1" ht="22.9" customHeight="1" hidden="1">
      <c r="A67" s="35"/>
      <c r="B67" s="36"/>
      <c r="C67" s="151" t="s">
        <v>71</v>
      </c>
      <c r="D67" s="37"/>
      <c r="E67" s="37"/>
      <c r="F67" s="37"/>
      <c r="G67" s="37"/>
      <c r="H67" s="37"/>
      <c r="I67" s="116"/>
      <c r="J67" s="78">
        <f>J92</f>
        <v>0</v>
      </c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U67" s="18" t="s">
        <v>144</v>
      </c>
    </row>
    <row r="68" spans="2:12" s="9" customFormat="1" ht="24.95" customHeight="1" hidden="1">
      <c r="B68" s="152"/>
      <c r="C68" s="153"/>
      <c r="D68" s="154" t="s">
        <v>305</v>
      </c>
      <c r="E68" s="155"/>
      <c r="F68" s="155"/>
      <c r="G68" s="155"/>
      <c r="H68" s="155"/>
      <c r="I68" s="156"/>
      <c r="J68" s="157">
        <f>J93</f>
        <v>0</v>
      </c>
      <c r="K68" s="153"/>
      <c r="L68" s="158"/>
    </row>
    <row r="69" spans="1:31" s="2" customFormat="1" ht="21.75" customHeight="1" hidden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 hidden="1">
      <c r="A70" s="35"/>
      <c r="B70" s="48"/>
      <c r="C70" s="49"/>
      <c r="D70" s="49"/>
      <c r="E70" s="49"/>
      <c r="F70" s="49"/>
      <c r="G70" s="49"/>
      <c r="H70" s="49"/>
      <c r="I70" s="143"/>
      <c r="J70" s="49"/>
      <c r="K70" s="49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ht="11.25" hidden="1"/>
    <row r="72" ht="11.25" hidden="1"/>
    <row r="73" ht="11.25" hidden="1"/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146"/>
      <c r="J74" s="51"/>
      <c r="K74" s="51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26" t="str">
        <f>E7</f>
        <v>REKONSTRUKCE TĚLOCVIČNY TUL - TĚLOCVIČNA HARCOV- OBJEKT A</v>
      </c>
      <c r="F78" s="327"/>
      <c r="G78" s="327"/>
      <c r="H78" s="32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30" t="s">
        <v>137</v>
      </c>
      <c r="D79" s="23"/>
      <c r="E79" s="23"/>
      <c r="F79" s="23"/>
      <c r="G79" s="23"/>
      <c r="H79" s="23"/>
      <c r="I79" s="109"/>
      <c r="J79" s="23"/>
      <c r="K79" s="23"/>
      <c r="L79" s="21"/>
    </row>
    <row r="80" spans="2:12" s="1" customFormat="1" ht="16.5" customHeight="1">
      <c r="B80" s="22"/>
      <c r="C80" s="23"/>
      <c r="D80" s="23"/>
      <c r="E80" s="326" t="s">
        <v>322</v>
      </c>
      <c r="F80" s="303"/>
      <c r="G80" s="303"/>
      <c r="H80" s="303"/>
      <c r="I80" s="109"/>
      <c r="J80" s="23"/>
      <c r="K80" s="23"/>
      <c r="L80" s="21"/>
    </row>
    <row r="81" spans="2:12" s="1" customFormat="1" ht="12" customHeight="1">
      <c r="B81" s="22"/>
      <c r="C81" s="30" t="s">
        <v>139</v>
      </c>
      <c r="D81" s="23"/>
      <c r="E81" s="23"/>
      <c r="F81" s="23"/>
      <c r="G81" s="23"/>
      <c r="H81" s="23"/>
      <c r="I81" s="109"/>
      <c r="J81" s="23"/>
      <c r="K81" s="23"/>
      <c r="L81" s="21"/>
    </row>
    <row r="82" spans="1:31" s="2" customFormat="1" ht="16.5" customHeight="1">
      <c r="A82" s="35"/>
      <c r="B82" s="36"/>
      <c r="C82" s="37"/>
      <c r="D82" s="37"/>
      <c r="E82" s="330" t="s">
        <v>2277</v>
      </c>
      <c r="F82" s="328"/>
      <c r="G82" s="328"/>
      <c r="H82" s="328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303</v>
      </c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274" t="str">
        <f>E13</f>
        <v>01 - Zařízení staveniště</v>
      </c>
      <c r="F84" s="328"/>
      <c r="G84" s="328"/>
      <c r="H84" s="328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22</v>
      </c>
      <c r="D86" s="37"/>
      <c r="E86" s="37"/>
      <c r="F86" s="28" t="str">
        <f>F16</f>
        <v>Liberec</v>
      </c>
      <c r="G86" s="37"/>
      <c r="H86" s="37"/>
      <c r="I86" s="118" t="s">
        <v>24</v>
      </c>
      <c r="J86" s="60" t="str">
        <f>IF(J16="","",J16)</f>
        <v>4. 2. 2020</v>
      </c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25.7" customHeight="1">
      <c r="A88" s="35"/>
      <c r="B88" s="36"/>
      <c r="C88" s="30" t="s">
        <v>26</v>
      </c>
      <c r="D88" s="37"/>
      <c r="E88" s="37"/>
      <c r="F88" s="28" t="str">
        <f>E19</f>
        <v xml:space="preserve">Technická univerzita v Liberci </v>
      </c>
      <c r="G88" s="37"/>
      <c r="H88" s="37"/>
      <c r="I88" s="118" t="s">
        <v>32</v>
      </c>
      <c r="J88" s="33" t="str">
        <f>E25</f>
        <v>Ing.  Radovan  Novotný</v>
      </c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25.7" customHeight="1">
      <c r="A89" s="35"/>
      <c r="B89" s="36"/>
      <c r="C89" s="30" t="s">
        <v>30</v>
      </c>
      <c r="D89" s="37"/>
      <c r="E89" s="37"/>
      <c r="F89" s="28" t="str">
        <f>IF(E22="","",E22)</f>
        <v>Vyplň údaj</v>
      </c>
      <c r="G89" s="37"/>
      <c r="H89" s="37"/>
      <c r="I89" s="118" t="s">
        <v>35</v>
      </c>
      <c r="J89" s="33" t="str">
        <f>E28</f>
        <v>Propos Liberec s.r.o.</v>
      </c>
      <c r="K89" s="37"/>
      <c r="L89" s="11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65"/>
      <c r="B91" s="166"/>
      <c r="C91" s="167" t="s">
        <v>157</v>
      </c>
      <c r="D91" s="168" t="s">
        <v>58</v>
      </c>
      <c r="E91" s="168" t="s">
        <v>54</v>
      </c>
      <c r="F91" s="168" t="s">
        <v>55</v>
      </c>
      <c r="G91" s="168" t="s">
        <v>158</v>
      </c>
      <c r="H91" s="168" t="s">
        <v>159</v>
      </c>
      <c r="I91" s="169" t="s">
        <v>160</v>
      </c>
      <c r="J91" s="168" t="s">
        <v>143</v>
      </c>
      <c r="K91" s="170" t="s">
        <v>161</v>
      </c>
      <c r="L91" s="171"/>
      <c r="M91" s="69" t="s">
        <v>21</v>
      </c>
      <c r="N91" s="70" t="s">
        <v>43</v>
      </c>
      <c r="O91" s="70" t="s">
        <v>162</v>
      </c>
      <c r="P91" s="70" t="s">
        <v>163</v>
      </c>
      <c r="Q91" s="70" t="s">
        <v>164</v>
      </c>
      <c r="R91" s="70" t="s">
        <v>165</v>
      </c>
      <c r="S91" s="70" t="s">
        <v>166</v>
      </c>
      <c r="T91" s="71" t="s">
        <v>167</v>
      </c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</row>
    <row r="92" spans="1:63" s="2" customFormat="1" ht="22.9" customHeight="1">
      <c r="A92" s="35"/>
      <c r="B92" s="36"/>
      <c r="C92" s="76" t="s">
        <v>168</v>
      </c>
      <c r="D92" s="37"/>
      <c r="E92" s="37"/>
      <c r="F92" s="37"/>
      <c r="G92" s="37"/>
      <c r="H92" s="37"/>
      <c r="I92" s="116"/>
      <c r="J92" s="172">
        <f>BK92</f>
        <v>0</v>
      </c>
      <c r="K92" s="37"/>
      <c r="L92" s="40"/>
      <c r="M92" s="72"/>
      <c r="N92" s="173"/>
      <c r="O92" s="73"/>
      <c r="P92" s="174">
        <f>P93</f>
        <v>0</v>
      </c>
      <c r="Q92" s="73"/>
      <c r="R92" s="174">
        <f>R93</f>
        <v>0</v>
      </c>
      <c r="S92" s="73"/>
      <c r="T92" s="175">
        <f>T93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72</v>
      </c>
      <c r="AU92" s="18" t="s">
        <v>144</v>
      </c>
      <c r="BK92" s="176">
        <f>BK93</f>
        <v>0</v>
      </c>
    </row>
    <row r="93" spans="2:63" s="12" customFormat="1" ht="25.9" customHeight="1">
      <c r="B93" s="177"/>
      <c r="C93" s="178"/>
      <c r="D93" s="179" t="s">
        <v>72</v>
      </c>
      <c r="E93" s="180" t="s">
        <v>306</v>
      </c>
      <c r="F93" s="180" t="s">
        <v>89</v>
      </c>
      <c r="G93" s="178"/>
      <c r="H93" s="178"/>
      <c r="I93" s="181"/>
      <c r="J93" s="182">
        <f>BK93</f>
        <v>0</v>
      </c>
      <c r="K93" s="178"/>
      <c r="L93" s="183"/>
      <c r="M93" s="184"/>
      <c r="N93" s="185"/>
      <c r="O93" s="185"/>
      <c r="P93" s="186">
        <f>P94</f>
        <v>0</v>
      </c>
      <c r="Q93" s="185"/>
      <c r="R93" s="186">
        <f>R94</f>
        <v>0</v>
      </c>
      <c r="S93" s="185"/>
      <c r="T93" s="187">
        <f>T94</f>
        <v>0</v>
      </c>
      <c r="AR93" s="188" t="s">
        <v>214</v>
      </c>
      <c r="AT93" s="189" t="s">
        <v>72</v>
      </c>
      <c r="AU93" s="189" t="s">
        <v>73</v>
      </c>
      <c r="AY93" s="188" t="s">
        <v>171</v>
      </c>
      <c r="BK93" s="190">
        <f>BK94</f>
        <v>0</v>
      </c>
    </row>
    <row r="94" spans="1:65" s="2" customFormat="1" ht="16.5" customHeight="1">
      <c r="A94" s="35"/>
      <c r="B94" s="36"/>
      <c r="C94" s="193" t="s">
        <v>80</v>
      </c>
      <c r="D94" s="193" t="s">
        <v>173</v>
      </c>
      <c r="E94" s="194" t="s">
        <v>307</v>
      </c>
      <c r="F94" s="195" t="s">
        <v>91</v>
      </c>
      <c r="G94" s="196" t="s">
        <v>308</v>
      </c>
      <c r="H94" s="197">
        <v>1</v>
      </c>
      <c r="I94" s="198"/>
      <c r="J94" s="199">
        <f>ROUND(I94*H94,2)</f>
        <v>0</v>
      </c>
      <c r="K94" s="195" t="s">
        <v>177</v>
      </c>
      <c r="L94" s="40"/>
      <c r="M94" s="242" t="s">
        <v>21</v>
      </c>
      <c r="N94" s="243" t="s">
        <v>44</v>
      </c>
      <c r="O94" s="244"/>
      <c r="P94" s="245">
        <f>O94*H94</f>
        <v>0</v>
      </c>
      <c r="Q94" s="245">
        <v>0</v>
      </c>
      <c r="R94" s="245">
        <f>Q94*H94</f>
        <v>0</v>
      </c>
      <c r="S94" s="245">
        <v>0</v>
      </c>
      <c r="T94" s="24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309</v>
      </c>
      <c r="AT94" s="204" t="s">
        <v>173</v>
      </c>
      <c r="AU94" s="204" t="s">
        <v>80</v>
      </c>
      <c r="AY94" s="18" t="s">
        <v>171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80</v>
      </c>
      <c r="BK94" s="205">
        <f>ROUND(I94*H94,2)</f>
        <v>0</v>
      </c>
      <c r="BL94" s="18" t="s">
        <v>309</v>
      </c>
      <c r="BM94" s="204" t="s">
        <v>2278</v>
      </c>
    </row>
    <row r="95" spans="1:31" s="2" customFormat="1" ht="6.95" customHeight="1">
      <c r="A95" s="35"/>
      <c r="B95" s="48"/>
      <c r="C95" s="49"/>
      <c r="D95" s="49"/>
      <c r="E95" s="49"/>
      <c r="F95" s="49"/>
      <c r="G95" s="49"/>
      <c r="H95" s="49"/>
      <c r="I95" s="143"/>
      <c r="J95" s="49"/>
      <c r="K95" s="49"/>
      <c r="L95" s="40"/>
      <c r="M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</sheetData>
  <sheetProtection algorithmName="SHA-512" hashValue="tH2PZN5aZsrSF0DvcKvaXYYdg/hVU/+j9Zbf4fdYRACtWJf7oXDcXE8o9H5VfXnoM9iatElwlRvMUkTPDEbOVA==" saltValue="vX7yvtjEsbJWhgdGJp5thUEIXh3wPwyXeZqG4P/z+Ns4vg0jyLmlIqMEbIc4IvMolihUq1tEzGt6KK2o+H9ZSA==" spinCount="100000" sheet="1" objects="1" scenarios="1" formatColumns="0" formatRows="0" autoFilter="0"/>
  <autoFilter ref="C91:K94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125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 hidden="1">
      <c r="B4" s="21"/>
      <c r="D4" s="113" t="s">
        <v>136</v>
      </c>
      <c r="I4" s="109"/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I5" s="109"/>
      <c r="L5" s="21"/>
    </row>
    <row r="6" spans="2:12" s="1" customFormat="1" ht="12" customHeight="1" hidden="1">
      <c r="B6" s="21"/>
      <c r="D6" s="115" t="s">
        <v>16</v>
      </c>
      <c r="I6" s="109"/>
      <c r="L6" s="21"/>
    </row>
    <row r="7" spans="2:12" s="1" customFormat="1" ht="16.5" customHeight="1" hidden="1">
      <c r="B7" s="21"/>
      <c r="E7" s="319" t="str">
        <f>'Rekapitulace stavby'!K6</f>
        <v>REKONSTRUKCE TĚLOCVIČNY TUL - TĚLOCVIČNA HARCOV- OBJEKT A</v>
      </c>
      <c r="F7" s="320"/>
      <c r="G7" s="320"/>
      <c r="H7" s="320"/>
      <c r="I7" s="109"/>
      <c r="L7" s="21"/>
    </row>
    <row r="8" spans="2:12" ht="12.75" hidden="1">
      <c r="B8" s="21"/>
      <c r="D8" s="115" t="s">
        <v>137</v>
      </c>
      <c r="L8" s="21"/>
    </row>
    <row r="9" spans="2:12" s="1" customFormat="1" ht="16.5" customHeight="1" hidden="1">
      <c r="B9" s="21"/>
      <c r="E9" s="319" t="s">
        <v>322</v>
      </c>
      <c r="F9" s="318"/>
      <c r="G9" s="318"/>
      <c r="H9" s="318"/>
      <c r="I9" s="109"/>
      <c r="L9" s="21"/>
    </row>
    <row r="10" spans="2:12" s="1" customFormat="1" ht="12" customHeight="1" hidden="1">
      <c r="B10" s="21"/>
      <c r="D10" s="115" t="s">
        <v>139</v>
      </c>
      <c r="I10" s="109"/>
      <c r="L10" s="21"/>
    </row>
    <row r="11" spans="1:31" s="2" customFormat="1" ht="16.5" customHeight="1" hidden="1">
      <c r="A11" s="35"/>
      <c r="B11" s="40"/>
      <c r="C11" s="35"/>
      <c r="D11" s="35"/>
      <c r="E11" s="329" t="s">
        <v>2277</v>
      </c>
      <c r="F11" s="321"/>
      <c r="G11" s="321"/>
      <c r="H11" s="32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5" t="s">
        <v>303</v>
      </c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 hidden="1">
      <c r="A13" s="35"/>
      <c r="B13" s="40"/>
      <c r="C13" s="35"/>
      <c r="D13" s="35"/>
      <c r="E13" s="322" t="s">
        <v>311</v>
      </c>
      <c r="F13" s="321"/>
      <c r="G13" s="321"/>
      <c r="H13" s="321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1.25" hidden="1">
      <c r="A14" s="35"/>
      <c r="B14" s="40"/>
      <c r="C14" s="35"/>
      <c r="D14" s="35"/>
      <c r="E14" s="35"/>
      <c r="F14" s="35"/>
      <c r="G14" s="35"/>
      <c r="H14" s="35"/>
      <c r="I14" s="116"/>
      <c r="J14" s="35"/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0"/>
      <c r="C15" s="35"/>
      <c r="D15" s="115" t="s">
        <v>18</v>
      </c>
      <c r="E15" s="35"/>
      <c r="F15" s="104" t="s">
        <v>19</v>
      </c>
      <c r="G15" s="35"/>
      <c r="H15" s="35"/>
      <c r="I15" s="118" t="s">
        <v>20</v>
      </c>
      <c r="J15" s="104" t="s">
        <v>21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15" t="s">
        <v>22</v>
      </c>
      <c r="E16" s="35"/>
      <c r="F16" s="104" t="s">
        <v>23</v>
      </c>
      <c r="G16" s="35"/>
      <c r="H16" s="35"/>
      <c r="I16" s="118" t="s">
        <v>24</v>
      </c>
      <c r="J16" s="119" t="str">
        <f>'Rekapitulace stavby'!AN8</f>
        <v>4. 2. 2020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 hidden="1">
      <c r="A17" s="35"/>
      <c r="B17" s="40"/>
      <c r="C17" s="35"/>
      <c r="D17" s="35"/>
      <c r="E17" s="35"/>
      <c r="F17" s="35"/>
      <c r="G17" s="35"/>
      <c r="H17" s="35"/>
      <c r="I17" s="116"/>
      <c r="J17" s="35"/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0"/>
      <c r="C18" s="35"/>
      <c r="D18" s="115" t="s">
        <v>26</v>
      </c>
      <c r="E18" s="35"/>
      <c r="F18" s="35"/>
      <c r="G18" s="35"/>
      <c r="H18" s="35"/>
      <c r="I18" s="118" t="s">
        <v>27</v>
      </c>
      <c r="J18" s="104" t="s">
        <v>21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0"/>
      <c r="C19" s="35"/>
      <c r="D19" s="35"/>
      <c r="E19" s="104" t="s">
        <v>28</v>
      </c>
      <c r="F19" s="35"/>
      <c r="G19" s="35"/>
      <c r="H19" s="35"/>
      <c r="I19" s="118" t="s">
        <v>29</v>
      </c>
      <c r="J19" s="104" t="s">
        <v>21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0"/>
      <c r="C20" s="35"/>
      <c r="D20" s="35"/>
      <c r="E20" s="35"/>
      <c r="F20" s="35"/>
      <c r="G20" s="35"/>
      <c r="H20" s="35"/>
      <c r="I20" s="116"/>
      <c r="J20" s="35"/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0"/>
      <c r="C21" s="35"/>
      <c r="D21" s="115" t="s">
        <v>30</v>
      </c>
      <c r="E21" s="35"/>
      <c r="F21" s="35"/>
      <c r="G21" s="35"/>
      <c r="H21" s="35"/>
      <c r="I21" s="118" t="s">
        <v>27</v>
      </c>
      <c r="J21" s="31" t="str">
        <f>'Rekapitulace stavby'!AN13</f>
        <v>Vyplň údaj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0"/>
      <c r="C22" s="35"/>
      <c r="D22" s="35"/>
      <c r="E22" s="323" t="str">
        <f>'Rekapitulace stavby'!E14</f>
        <v>Vyplň údaj</v>
      </c>
      <c r="F22" s="324"/>
      <c r="G22" s="324"/>
      <c r="H22" s="324"/>
      <c r="I22" s="118" t="s">
        <v>29</v>
      </c>
      <c r="J22" s="31" t="str">
        <f>'Rekapitulace stavby'!AN14</f>
        <v>Vyplň údaj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0"/>
      <c r="C23" s="35"/>
      <c r="D23" s="35"/>
      <c r="E23" s="35"/>
      <c r="F23" s="35"/>
      <c r="G23" s="35"/>
      <c r="H23" s="35"/>
      <c r="I23" s="116"/>
      <c r="J23" s="35"/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0"/>
      <c r="C24" s="35"/>
      <c r="D24" s="115" t="s">
        <v>32</v>
      </c>
      <c r="E24" s="35"/>
      <c r="F24" s="35"/>
      <c r="G24" s="35"/>
      <c r="H24" s="35"/>
      <c r="I24" s="118" t="s">
        <v>27</v>
      </c>
      <c r="J24" s="104" t="s">
        <v>21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 hidden="1">
      <c r="A25" s="35"/>
      <c r="B25" s="40"/>
      <c r="C25" s="35"/>
      <c r="D25" s="35"/>
      <c r="E25" s="104" t="s">
        <v>33</v>
      </c>
      <c r="F25" s="35"/>
      <c r="G25" s="35"/>
      <c r="H25" s="35"/>
      <c r="I25" s="118" t="s">
        <v>29</v>
      </c>
      <c r="J25" s="104" t="s">
        <v>21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 hidden="1">
      <c r="A26" s="35"/>
      <c r="B26" s="40"/>
      <c r="C26" s="35"/>
      <c r="D26" s="35"/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 hidden="1">
      <c r="A27" s="35"/>
      <c r="B27" s="40"/>
      <c r="C27" s="35"/>
      <c r="D27" s="115" t="s">
        <v>35</v>
      </c>
      <c r="E27" s="35"/>
      <c r="F27" s="35"/>
      <c r="G27" s="35"/>
      <c r="H27" s="35"/>
      <c r="I27" s="118" t="s">
        <v>27</v>
      </c>
      <c r="J27" s="104" t="s">
        <v>21</v>
      </c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 hidden="1">
      <c r="A28" s="35"/>
      <c r="B28" s="40"/>
      <c r="C28" s="35"/>
      <c r="D28" s="35"/>
      <c r="E28" s="104" t="s">
        <v>36</v>
      </c>
      <c r="F28" s="35"/>
      <c r="G28" s="35"/>
      <c r="H28" s="35"/>
      <c r="I28" s="118" t="s">
        <v>29</v>
      </c>
      <c r="J28" s="104" t="s">
        <v>21</v>
      </c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35"/>
      <c r="E29" s="35"/>
      <c r="F29" s="35"/>
      <c r="G29" s="35"/>
      <c r="H29" s="35"/>
      <c r="I29" s="116"/>
      <c r="J29" s="35"/>
      <c r="K29" s="35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 hidden="1">
      <c r="A30" s="35"/>
      <c r="B30" s="40"/>
      <c r="C30" s="35"/>
      <c r="D30" s="115" t="s">
        <v>37</v>
      </c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 hidden="1">
      <c r="A31" s="120"/>
      <c r="B31" s="121"/>
      <c r="C31" s="120"/>
      <c r="D31" s="120"/>
      <c r="E31" s="325" t="s">
        <v>21</v>
      </c>
      <c r="F31" s="325"/>
      <c r="G31" s="325"/>
      <c r="H31" s="325"/>
      <c r="I31" s="122"/>
      <c r="J31" s="120"/>
      <c r="K31" s="120"/>
      <c r="L31" s="123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2" customFormat="1" ht="6.95" customHeight="1" hidden="1">
      <c r="A32" s="35"/>
      <c r="B32" s="40"/>
      <c r="C32" s="35"/>
      <c r="D32" s="35"/>
      <c r="E32" s="35"/>
      <c r="F32" s="35"/>
      <c r="G32" s="35"/>
      <c r="H32" s="35"/>
      <c r="I32" s="116"/>
      <c r="J32" s="35"/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 hidden="1">
      <c r="A34" s="35"/>
      <c r="B34" s="40"/>
      <c r="C34" s="35"/>
      <c r="D34" s="126" t="s">
        <v>39</v>
      </c>
      <c r="E34" s="35"/>
      <c r="F34" s="35"/>
      <c r="G34" s="35"/>
      <c r="H34" s="35"/>
      <c r="I34" s="116"/>
      <c r="J34" s="127">
        <f>ROUND(J92,2)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 hidden="1">
      <c r="A35" s="35"/>
      <c r="B35" s="40"/>
      <c r="C35" s="35"/>
      <c r="D35" s="124"/>
      <c r="E35" s="124"/>
      <c r="F35" s="124"/>
      <c r="G35" s="124"/>
      <c r="H35" s="124"/>
      <c r="I35" s="125"/>
      <c r="J35" s="124"/>
      <c r="K35" s="124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35"/>
      <c r="F36" s="128" t="s">
        <v>41</v>
      </c>
      <c r="G36" s="35"/>
      <c r="H36" s="35"/>
      <c r="I36" s="129" t="s">
        <v>40</v>
      </c>
      <c r="J36" s="128" t="s">
        <v>42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130" t="s">
        <v>43</v>
      </c>
      <c r="E37" s="115" t="s">
        <v>44</v>
      </c>
      <c r="F37" s="131">
        <f>ROUND((SUM(BE92:BE95)),2)</f>
        <v>0</v>
      </c>
      <c r="G37" s="35"/>
      <c r="H37" s="35"/>
      <c r="I37" s="132">
        <v>0.21</v>
      </c>
      <c r="J37" s="131">
        <f>ROUND(((SUM(BE92:BE95))*I37),2)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45</v>
      </c>
      <c r="F38" s="131">
        <f>ROUND((SUM(BF92:BF95)),2)</f>
        <v>0</v>
      </c>
      <c r="G38" s="35"/>
      <c r="H38" s="35"/>
      <c r="I38" s="132">
        <v>0.15</v>
      </c>
      <c r="J38" s="131">
        <f>ROUND(((SUM(BF92:BF95))*I38),2)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46</v>
      </c>
      <c r="F39" s="131">
        <f>ROUND((SUM(BG92:BG95)),2)</f>
        <v>0</v>
      </c>
      <c r="G39" s="35"/>
      <c r="H39" s="35"/>
      <c r="I39" s="132">
        <v>0.21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15" t="s">
        <v>47</v>
      </c>
      <c r="F40" s="131">
        <f>ROUND((SUM(BH92:BH95)),2)</f>
        <v>0</v>
      </c>
      <c r="G40" s="35"/>
      <c r="H40" s="35"/>
      <c r="I40" s="132">
        <v>0.15</v>
      </c>
      <c r="J40" s="131">
        <f>0</f>
        <v>0</v>
      </c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15" t="s">
        <v>48</v>
      </c>
      <c r="F41" s="131">
        <f>ROUND((SUM(BI92:BI95)),2)</f>
        <v>0</v>
      </c>
      <c r="G41" s="35"/>
      <c r="H41" s="35"/>
      <c r="I41" s="132">
        <v>0</v>
      </c>
      <c r="J41" s="131">
        <f>0</f>
        <v>0</v>
      </c>
      <c r="K41" s="35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 hidden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 hidden="1">
      <c r="A43" s="35"/>
      <c r="B43" s="40"/>
      <c r="C43" s="133"/>
      <c r="D43" s="134" t="s">
        <v>49</v>
      </c>
      <c r="E43" s="135"/>
      <c r="F43" s="135"/>
      <c r="G43" s="136" t="s">
        <v>50</v>
      </c>
      <c r="H43" s="137" t="s">
        <v>51</v>
      </c>
      <c r="I43" s="138"/>
      <c r="J43" s="139">
        <f>SUM(J34:J41)</f>
        <v>0</v>
      </c>
      <c r="K43" s="140"/>
      <c r="L43" s="117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 hidden="1">
      <c r="A44" s="35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ht="11.25" hidden="1"/>
    <row r="46" ht="11.25" hidden="1"/>
    <row r="47" ht="11.25" hidden="1"/>
    <row r="48" spans="1:31" s="2" customFormat="1" ht="6.95" customHeight="1" hidden="1">
      <c r="A48" s="35"/>
      <c r="B48" s="144"/>
      <c r="C48" s="145"/>
      <c r="D48" s="145"/>
      <c r="E48" s="145"/>
      <c r="F48" s="145"/>
      <c r="G48" s="145"/>
      <c r="H48" s="145"/>
      <c r="I48" s="146"/>
      <c r="J48" s="145"/>
      <c r="K48" s="145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24.95" customHeight="1" hidden="1">
      <c r="A49" s="35"/>
      <c r="B49" s="36"/>
      <c r="C49" s="24" t="s">
        <v>141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6.95" customHeight="1" hidden="1">
      <c r="A50" s="35"/>
      <c r="B50" s="36"/>
      <c r="C50" s="37"/>
      <c r="D50" s="37"/>
      <c r="E50" s="37"/>
      <c r="F50" s="37"/>
      <c r="G50" s="37"/>
      <c r="H50" s="3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 hidden="1">
      <c r="A51" s="35"/>
      <c r="B51" s="36"/>
      <c r="C51" s="30" t="s">
        <v>16</v>
      </c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 hidden="1">
      <c r="A52" s="35"/>
      <c r="B52" s="36"/>
      <c r="C52" s="37"/>
      <c r="D52" s="37"/>
      <c r="E52" s="326" t="str">
        <f>E7</f>
        <v>REKONSTRUKCE TĚLOCVIČNY TUL - TĚLOCVIČNA HARCOV- OBJEKT A</v>
      </c>
      <c r="F52" s="327"/>
      <c r="G52" s="327"/>
      <c r="H52" s="32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2:12" s="1" customFormat="1" ht="12" customHeight="1" hidden="1">
      <c r="B53" s="22"/>
      <c r="C53" s="30" t="s">
        <v>137</v>
      </c>
      <c r="D53" s="23"/>
      <c r="E53" s="23"/>
      <c r="F53" s="23"/>
      <c r="G53" s="23"/>
      <c r="H53" s="23"/>
      <c r="I53" s="109"/>
      <c r="J53" s="23"/>
      <c r="K53" s="23"/>
      <c r="L53" s="21"/>
    </row>
    <row r="54" spans="2:12" s="1" customFormat="1" ht="16.5" customHeight="1" hidden="1">
      <c r="B54" s="22"/>
      <c r="C54" s="23"/>
      <c r="D54" s="23"/>
      <c r="E54" s="326" t="s">
        <v>322</v>
      </c>
      <c r="F54" s="303"/>
      <c r="G54" s="303"/>
      <c r="H54" s="303"/>
      <c r="I54" s="109"/>
      <c r="J54" s="23"/>
      <c r="K54" s="23"/>
      <c r="L54" s="21"/>
    </row>
    <row r="55" spans="2:12" s="1" customFormat="1" ht="12" customHeight="1" hidden="1">
      <c r="B55" s="22"/>
      <c r="C55" s="30" t="s">
        <v>139</v>
      </c>
      <c r="D55" s="23"/>
      <c r="E55" s="23"/>
      <c r="F55" s="23"/>
      <c r="G55" s="23"/>
      <c r="H55" s="23"/>
      <c r="I55" s="109"/>
      <c r="J55" s="23"/>
      <c r="K55" s="23"/>
      <c r="L55" s="21"/>
    </row>
    <row r="56" spans="1:31" s="2" customFormat="1" ht="16.5" customHeight="1" hidden="1">
      <c r="A56" s="35"/>
      <c r="B56" s="36"/>
      <c r="C56" s="37"/>
      <c r="D56" s="37"/>
      <c r="E56" s="330" t="s">
        <v>2277</v>
      </c>
      <c r="F56" s="328"/>
      <c r="G56" s="328"/>
      <c r="H56" s="328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2" customHeight="1" hidden="1">
      <c r="A57" s="35"/>
      <c r="B57" s="36"/>
      <c r="C57" s="30" t="s">
        <v>303</v>
      </c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6.5" customHeight="1" hidden="1">
      <c r="A58" s="35"/>
      <c r="B58" s="36"/>
      <c r="C58" s="37"/>
      <c r="D58" s="37"/>
      <c r="E58" s="274" t="str">
        <f>E13</f>
        <v>02 - Kompletační a koordinační činnost zhotovitele</v>
      </c>
      <c r="F58" s="328"/>
      <c r="G58" s="328"/>
      <c r="H58" s="328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6.95" customHeight="1" hidden="1">
      <c r="A59" s="35"/>
      <c r="B59" s="36"/>
      <c r="C59" s="37"/>
      <c r="D59" s="37"/>
      <c r="E59" s="37"/>
      <c r="F59" s="37"/>
      <c r="G59" s="37"/>
      <c r="H59" s="37"/>
      <c r="I59" s="116"/>
      <c r="J59" s="37"/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2" customHeight="1" hidden="1">
      <c r="A60" s="35"/>
      <c r="B60" s="36"/>
      <c r="C60" s="30" t="s">
        <v>22</v>
      </c>
      <c r="D60" s="37"/>
      <c r="E60" s="37"/>
      <c r="F60" s="28" t="str">
        <f>F16</f>
        <v>Liberec</v>
      </c>
      <c r="G60" s="37"/>
      <c r="H60" s="37"/>
      <c r="I60" s="118" t="s">
        <v>24</v>
      </c>
      <c r="J60" s="60" t="str">
        <f>IF(J16="","",J16)</f>
        <v>4. 2. 2020</v>
      </c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 hidden="1">
      <c r="A61" s="35"/>
      <c r="B61" s="36"/>
      <c r="C61" s="37"/>
      <c r="D61" s="37"/>
      <c r="E61" s="37"/>
      <c r="F61" s="37"/>
      <c r="G61" s="37"/>
      <c r="H61" s="37"/>
      <c r="I61" s="116"/>
      <c r="J61" s="37"/>
      <c r="K61" s="37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25.7" customHeight="1" hidden="1">
      <c r="A62" s="35"/>
      <c r="B62" s="36"/>
      <c r="C62" s="30" t="s">
        <v>26</v>
      </c>
      <c r="D62" s="37"/>
      <c r="E62" s="37"/>
      <c r="F62" s="28" t="str">
        <f>E19</f>
        <v xml:space="preserve">Technická univerzita v Liberci </v>
      </c>
      <c r="G62" s="37"/>
      <c r="H62" s="37"/>
      <c r="I62" s="118" t="s">
        <v>32</v>
      </c>
      <c r="J62" s="33" t="str">
        <f>E25</f>
        <v>Ing.  Radovan  Novotný</v>
      </c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25.7" customHeight="1" hidden="1">
      <c r="A63" s="35"/>
      <c r="B63" s="36"/>
      <c r="C63" s="30" t="s">
        <v>30</v>
      </c>
      <c r="D63" s="37"/>
      <c r="E63" s="37"/>
      <c r="F63" s="28" t="str">
        <f>IF(E22="","",E22)</f>
        <v>Vyplň údaj</v>
      </c>
      <c r="G63" s="37"/>
      <c r="H63" s="37"/>
      <c r="I63" s="118" t="s">
        <v>35</v>
      </c>
      <c r="J63" s="33" t="str">
        <f>E28</f>
        <v>Propos Liberec s.r.o.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10.35" customHeight="1" hidden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29.25" customHeight="1" hidden="1">
      <c r="A65" s="35"/>
      <c r="B65" s="36"/>
      <c r="C65" s="147" t="s">
        <v>142</v>
      </c>
      <c r="D65" s="148"/>
      <c r="E65" s="148"/>
      <c r="F65" s="148"/>
      <c r="G65" s="148"/>
      <c r="H65" s="148"/>
      <c r="I65" s="149"/>
      <c r="J65" s="150" t="s">
        <v>143</v>
      </c>
      <c r="K65" s="148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10.35" customHeight="1" hidden="1">
      <c r="A66" s="35"/>
      <c r="B66" s="36"/>
      <c r="C66" s="37"/>
      <c r="D66" s="37"/>
      <c r="E66" s="37"/>
      <c r="F66" s="37"/>
      <c r="G66" s="37"/>
      <c r="H66" s="37"/>
      <c r="I66" s="116"/>
      <c r="J66" s="37"/>
      <c r="K66" s="37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47" s="2" customFormat="1" ht="22.9" customHeight="1" hidden="1">
      <c r="A67" s="35"/>
      <c r="B67" s="36"/>
      <c r="C67" s="151" t="s">
        <v>71</v>
      </c>
      <c r="D67" s="37"/>
      <c r="E67" s="37"/>
      <c r="F67" s="37"/>
      <c r="G67" s="37"/>
      <c r="H67" s="37"/>
      <c r="I67" s="116"/>
      <c r="J67" s="78">
        <f>J92</f>
        <v>0</v>
      </c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U67" s="18" t="s">
        <v>144</v>
      </c>
    </row>
    <row r="68" spans="2:12" s="9" customFormat="1" ht="24.95" customHeight="1" hidden="1">
      <c r="B68" s="152"/>
      <c r="C68" s="153"/>
      <c r="D68" s="154" t="s">
        <v>305</v>
      </c>
      <c r="E68" s="155"/>
      <c r="F68" s="155"/>
      <c r="G68" s="155"/>
      <c r="H68" s="155"/>
      <c r="I68" s="156"/>
      <c r="J68" s="157">
        <f>J93</f>
        <v>0</v>
      </c>
      <c r="K68" s="153"/>
      <c r="L68" s="158"/>
    </row>
    <row r="69" spans="1:31" s="2" customFormat="1" ht="21.75" customHeight="1" hidden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 hidden="1">
      <c r="A70" s="35"/>
      <c r="B70" s="48"/>
      <c r="C70" s="49"/>
      <c r="D70" s="49"/>
      <c r="E70" s="49"/>
      <c r="F70" s="49"/>
      <c r="G70" s="49"/>
      <c r="H70" s="49"/>
      <c r="I70" s="143"/>
      <c r="J70" s="49"/>
      <c r="K70" s="49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ht="11.25" hidden="1"/>
    <row r="72" ht="11.25" hidden="1"/>
    <row r="73" ht="11.25" hidden="1"/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146"/>
      <c r="J74" s="51"/>
      <c r="K74" s="51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26" t="str">
        <f>E7</f>
        <v>REKONSTRUKCE TĚLOCVIČNY TUL - TĚLOCVIČNA HARCOV- OBJEKT A</v>
      </c>
      <c r="F78" s="327"/>
      <c r="G78" s="327"/>
      <c r="H78" s="32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30" t="s">
        <v>137</v>
      </c>
      <c r="D79" s="23"/>
      <c r="E79" s="23"/>
      <c r="F79" s="23"/>
      <c r="G79" s="23"/>
      <c r="H79" s="23"/>
      <c r="I79" s="109"/>
      <c r="J79" s="23"/>
      <c r="K79" s="23"/>
      <c r="L79" s="21"/>
    </row>
    <row r="80" spans="2:12" s="1" customFormat="1" ht="16.5" customHeight="1">
      <c r="B80" s="22"/>
      <c r="C80" s="23"/>
      <c r="D80" s="23"/>
      <c r="E80" s="326" t="s">
        <v>322</v>
      </c>
      <c r="F80" s="303"/>
      <c r="G80" s="303"/>
      <c r="H80" s="303"/>
      <c r="I80" s="109"/>
      <c r="J80" s="23"/>
      <c r="K80" s="23"/>
      <c r="L80" s="21"/>
    </row>
    <row r="81" spans="2:12" s="1" customFormat="1" ht="12" customHeight="1">
      <c r="B81" s="22"/>
      <c r="C81" s="30" t="s">
        <v>139</v>
      </c>
      <c r="D81" s="23"/>
      <c r="E81" s="23"/>
      <c r="F81" s="23"/>
      <c r="G81" s="23"/>
      <c r="H81" s="23"/>
      <c r="I81" s="109"/>
      <c r="J81" s="23"/>
      <c r="K81" s="23"/>
      <c r="L81" s="21"/>
    </row>
    <row r="82" spans="1:31" s="2" customFormat="1" ht="16.5" customHeight="1">
      <c r="A82" s="35"/>
      <c r="B82" s="36"/>
      <c r="C82" s="37"/>
      <c r="D82" s="37"/>
      <c r="E82" s="330" t="s">
        <v>2277</v>
      </c>
      <c r="F82" s="328"/>
      <c r="G82" s="328"/>
      <c r="H82" s="328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303</v>
      </c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274" t="str">
        <f>E13</f>
        <v>02 - Kompletační a koordinační činnost zhotovitele</v>
      </c>
      <c r="F84" s="328"/>
      <c r="G84" s="328"/>
      <c r="H84" s="328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22</v>
      </c>
      <c r="D86" s="37"/>
      <c r="E86" s="37"/>
      <c r="F86" s="28" t="str">
        <f>F16</f>
        <v>Liberec</v>
      </c>
      <c r="G86" s="37"/>
      <c r="H86" s="37"/>
      <c r="I86" s="118" t="s">
        <v>24</v>
      </c>
      <c r="J86" s="60" t="str">
        <f>IF(J16="","",J16)</f>
        <v>4. 2. 2020</v>
      </c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25.7" customHeight="1">
      <c r="A88" s="35"/>
      <c r="B88" s="36"/>
      <c r="C88" s="30" t="s">
        <v>26</v>
      </c>
      <c r="D88" s="37"/>
      <c r="E88" s="37"/>
      <c r="F88" s="28" t="str">
        <f>E19</f>
        <v xml:space="preserve">Technická univerzita v Liberci </v>
      </c>
      <c r="G88" s="37"/>
      <c r="H88" s="37"/>
      <c r="I88" s="118" t="s">
        <v>32</v>
      </c>
      <c r="J88" s="33" t="str">
        <f>E25</f>
        <v>Ing.  Radovan  Novotný</v>
      </c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25.7" customHeight="1">
      <c r="A89" s="35"/>
      <c r="B89" s="36"/>
      <c r="C89" s="30" t="s">
        <v>30</v>
      </c>
      <c r="D89" s="37"/>
      <c r="E89" s="37"/>
      <c r="F89" s="28" t="str">
        <f>IF(E22="","",E22)</f>
        <v>Vyplň údaj</v>
      </c>
      <c r="G89" s="37"/>
      <c r="H89" s="37"/>
      <c r="I89" s="118" t="s">
        <v>35</v>
      </c>
      <c r="J89" s="33" t="str">
        <f>E28</f>
        <v>Propos Liberec s.r.o.</v>
      </c>
      <c r="K89" s="37"/>
      <c r="L89" s="11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65"/>
      <c r="B91" s="166"/>
      <c r="C91" s="167" t="s">
        <v>157</v>
      </c>
      <c r="D91" s="168" t="s">
        <v>58</v>
      </c>
      <c r="E91" s="168" t="s">
        <v>54</v>
      </c>
      <c r="F91" s="168" t="s">
        <v>55</v>
      </c>
      <c r="G91" s="168" t="s">
        <v>158</v>
      </c>
      <c r="H91" s="168" t="s">
        <v>159</v>
      </c>
      <c r="I91" s="169" t="s">
        <v>160</v>
      </c>
      <c r="J91" s="168" t="s">
        <v>143</v>
      </c>
      <c r="K91" s="170" t="s">
        <v>161</v>
      </c>
      <c r="L91" s="171"/>
      <c r="M91" s="69" t="s">
        <v>21</v>
      </c>
      <c r="N91" s="70" t="s">
        <v>43</v>
      </c>
      <c r="O91" s="70" t="s">
        <v>162</v>
      </c>
      <c r="P91" s="70" t="s">
        <v>163</v>
      </c>
      <c r="Q91" s="70" t="s">
        <v>164</v>
      </c>
      <c r="R91" s="70" t="s">
        <v>165</v>
      </c>
      <c r="S91" s="70" t="s">
        <v>166</v>
      </c>
      <c r="T91" s="71" t="s">
        <v>167</v>
      </c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</row>
    <row r="92" spans="1:63" s="2" customFormat="1" ht="22.9" customHeight="1">
      <c r="A92" s="35"/>
      <c r="B92" s="36"/>
      <c r="C92" s="76" t="s">
        <v>168</v>
      </c>
      <c r="D92" s="37"/>
      <c r="E92" s="37"/>
      <c r="F92" s="37"/>
      <c r="G92" s="37"/>
      <c r="H92" s="37"/>
      <c r="I92" s="116"/>
      <c r="J92" s="172">
        <f>BK92</f>
        <v>0</v>
      </c>
      <c r="K92" s="37"/>
      <c r="L92" s="40"/>
      <c r="M92" s="72"/>
      <c r="N92" s="173"/>
      <c r="O92" s="73"/>
      <c r="P92" s="174">
        <f>P93</f>
        <v>0</v>
      </c>
      <c r="Q92" s="73"/>
      <c r="R92" s="174">
        <f>R93</f>
        <v>0</v>
      </c>
      <c r="S92" s="73"/>
      <c r="T92" s="175">
        <f>T93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72</v>
      </c>
      <c r="AU92" s="18" t="s">
        <v>144</v>
      </c>
      <c r="BK92" s="176">
        <f>BK93</f>
        <v>0</v>
      </c>
    </row>
    <row r="93" spans="2:63" s="12" customFormat="1" ht="25.9" customHeight="1">
      <c r="B93" s="177"/>
      <c r="C93" s="178"/>
      <c r="D93" s="179" t="s">
        <v>72</v>
      </c>
      <c r="E93" s="180" t="s">
        <v>306</v>
      </c>
      <c r="F93" s="180" t="s">
        <v>89</v>
      </c>
      <c r="G93" s="178"/>
      <c r="H93" s="178"/>
      <c r="I93" s="181"/>
      <c r="J93" s="182">
        <f>BK93</f>
        <v>0</v>
      </c>
      <c r="K93" s="178"/>
      <c r="L93" s="183"/>
      <c r="M93" s="184"/>
      <c r="N93" s="185"/>
      <c r="O93" s="185"/>
      <c r="P93" s="186">
        <f>SUM(P94:P95)</f>
        <v>0</v>
      </c>
      <c r="Q93" s="185"/>
      <c r="R93" s="186">
        <f>SUM(R94:R95)</f>
        <v>0</v>
      </c>
      <c r="S93" s="185"/>
      <c r="T93" s="187">
        <f>SUM(T94:T95)</f>
        <v>0</v>
      </c>
      <c r="AR93" s="188" t="s">
        <v>214</v>
      </c>
      <c r="AT93" s="189" t="s">
        <v>72</v>
      </c>
      <c r="AU93" s="189" t="s">
        <v>73</v>
      </c>
      <c r="AY93" s="188" t="s">
        <v>171</v>
      </c>
      <c r="BK93" s="190">
        <f>SUM(BK94:BK95)</f>
        <v>0</v>
      </c>
    </row>
    <row r="94" spans="1:65" s="2" customFormat="1" ht="16.5" customHeight="1">
      <c r="A94" s="35"/>
      <c r="B94" s="36"/>
      <c r="C94" s="193" t="s">
        <v>80</v>
      </c>
      <c r="D94" s="193" t="s">
        <v>173</v>
      </c>
      <c r="E94" s="194" t="s">
        <v>312</v>
      </c>
      <c r="F94" s="195" t="s">
        <v>2279</v>
      </c>
      <c r="G94" s="196" t="s">
        <v>308</v>
      </c>
      <c r="H94" s="197">
        <v>1</v>
      </c>
      <c r="I94" s="198"/>
      <c r="J94" s="199">
        <f>ROUND(I94*H94,2)</f>
        <v>0</v>
      </c>
      <c r="K94" s="195" t="s">
        <v>177</v>
      </c>
      <c r="L94" s="40"/>
      <c r="M94" s="200" t="s">
        <v>21</v>
      </c>
      <c r="N94" s="201" t="s">
        <v>44</v>
      </c>
      <c r="O94" s="65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309</v>
      </c>
      <c r="AT94" s="204" t="s">
        <v>173</v>
      </c>
      <c r="AU94" s="204" t="s">
        <v>80</v>
      </c>
      <c r="AY94" s="18" t="s">
        <v>171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80</v>
      </c>
      <c r="BK94" s="205">
        <f>ROUND(I94*H94,2)</f>
        <v>0</v>
      </c>
      <c r="BL94" s="18" t="s">
        <v>309</v>
      </c>
      <c r="BM94" s="204" t="s">
        <v>2280</v>
      </c>
    </row>
    <row r="95" spans="1:65" s="2" customFormat="1" ht="21.75" customHeight="1">
      <c r="A95" s="35"/>
      <c r="B95" s="36"/>
      <c r="C95" s="193" t="s">
        <v>82</v>
      </c>
      <c r="D95" s="193" t="s">
        <v>173</v>
      </c>
      <c r="E95" s="194" t="s">
        <v>315</v>
      </c>
      <c r="F95" s="195" t="s">
        <v>316</v>
      </c>
      <c r="G95" s="196" t="s">
        <v>308</v>
      </c>
      <c r="H95" s="197">
        <v>1</v>
      </c>
      <c r="I95" s="198"/>
      <c r="J95" s="199">
        <f>ROUND(I95*H95,2)</f>
        <v>0</v>
      </c>
      <c r="K95" s="195" t="s">
        <v>177</v>
      </c>
      <c r="L95" s="40"/>
      <c r="M95" s="242" t="s">
        <v>21</v>
      </c>
      <c r="N95" s="243" t="s">
        <v>44</v>
      </c>
      <c r="O95" s="244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309</v>
      </c>
      <c r="AT95" s="204" t="s">
        <v>173</v>
      </c>
      <c r="AU95" s="204" t="s">
        <v>80</v>
      </c>
      <c r="AY95" s="18" t="s">
        <v>171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8" t="s">
        <v>80</v>
      </c>
      <c r="BK95" s="205">
        <f>ROUND(I95*H95,2)</f>
        <v>0</v>
      </c>
      <c r="BL95" s="18" t="s">
        <v>309</v>
      </c>
      <c r="BM95" s="204" t="s">
        <v>2281</v>
      </c>
    </row>
    <row r="96" spans="1:31" s="2" customFormat="1" ht="6.95" customHeight="1">
      <c r="A96" s="35"/>
      <c r="B96" s="48"/>
      <c r="C96" s="49"/>
      <c r="D96" s="49"/>
      <c r="E96" s="49"/>
      <c r="F96" s="49"/>
      <c r="G96" s="49"/>
      <c r="H96" s="49"/>
      <c r="I96" s="143"/>
      <c r="J96" s="49"/>
      <c r="K96" s="49"/>
      <c r="L96" s="40"/>
      <c r="M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</sheetData>
  <sheetProtection algorithmName="SHA-512" hashValue="JYFh0VoMPZt44irKZffJsnALPmtqL6wC0M1w8gq10id+8xCXqmleYLpP6r5ntNaUzbu5g73q4rtIrA0uBMGFLg==" saltValue="/G3ygWohSjylHZ667gdCL7Chon0Wlv+cmlhOh6MzmLldDlp4SYESYN/Evk+fZtaz8T9NfeHJlP36U7cncnaJng==" spinCount="100000" sheet="1" objects="1" scenarios="1" formatColumns="0" formatRows="0" autoFilter="0"/>
  <autoFilter ref="C91:K95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126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 hidden="1">
      <c r="B4" s="21"/>
      <c r="D4" s="113" t="s">
        <v>136</v>
      </c>
      <c r="I4" s="109"/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I5" s="109"/>
      <c r="L5" s="21"/>
    </row>
    <row r="6" spans="2:12" s="1" customFormat="1" ht="12" customHeight="1" hidden="1">
      <c r="B6" s="21"/>
      <c r="D6" s="115" t="s">
        <v>16</v>
      </c>
      <c r="I6" s="109"/>
      <c r="L6" s="21"/>
    </row>
    <row r="7" spans="2:12" s="1" customFormat="1" ht="16.5" customHeight="1" hidden="1">
      <c r="B7" s="21"/>
      <c r="E7" s="319" t="str">
        <f>'Rekapitulace stavby'!K6</f>
        <v>REKONSTRUKCE TĚLOCVIČNY TUL - TĚLOCVIČNA HARCOV- OBJEKT A</v>
      </c>
      <c r="F7" s="320"/>
      <c r="G7" s="320"/>
      <c r="H7" s="320"/>
      <c r="I7" s="109"/>
      <c r="L7" s="21"/>
    </row>
    <row r="8" spans="2:12" ht="12.75" hidden="1">
      <c r="B8" s="21"/>
      <c r="D8" s="115" t="s">
        <v>137</v>
      </c>
      <c r="L8" s="21"/>
    </row>
    <row r="9" spans="2:12" s="1" customFormat="1" ht="16.5" customHeight="1" hidden="1">
      <c r="B9" s="21"/>
      <c r="E9" s="319" t="s">
        <v>322</v>
      </c>
      <c r="F9" s="318"/>
      <c r="G9" s="318"/>
      <c r="H9" s="318"/>
      <c r="I9" s="109"/>
      <c r="L9" s="21"/>
    </row>
    <row r="10" spans="2:12" s="1" customFormat="1" ht="12" customHeight="1" hidden="1">
      <c r="B10" s="21"/>
      <c r="D10" s="115" t="s">
        <v>139</v>
      </c>
      <c r="I10" s="109"/>
      <c r="L10" s="21"/>
    </row>
    <row r="11" spans="1:31" s="2" customFormat="1" ht="16.5" customHeight="1" hidden="1">
      <c r="A11" s="35"/>
      <c r="B11" s="40"/>
      <c r="C11" s="35"/>
      <c r="D11" s="35"/>
      <c r="E11" s="329" t="s">
        <v>2277</v>
      </c>
      <c r="F11" s="321"/>
      <c r="G11" s="321"/>
      <c r="H11" s="32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5" t="s">
        <v>303</v>
      </c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 hidden="1">
      <c r="A13" s="35"/>
      <c r="B13" s="40"/>
      <c r="C13" s="35"/>
      <c r="D13" s="35"/>
      <c r="E13" s="322" t="s">
        <v>318</v>
      </c>
      <c r="F13" s="321"/>
      <c r="G13" s="321"/>
      <c r="H13" s="321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1.25" hidden="1">
      <c r="A14" s="35"/>
      <c r="B14" s="40"/>
      <c r="C14" s="35"/>
      <c r="D14" s="35"/>
      <c r="E14" s="35"/>
      <c r="F14" s="35"/>
      <c r="G14" s="35"/>
      <c r="H14" s="35"/>
      <c r="I14" s="116"/>
      <c r="J14" s="35"/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0"/>
      <c r="C15" s="35"/>
      <c r="D15" s="115" t="s">
        <v>18</v>
      </c>
      <c r="E15" s="35"/>
      <c r="F15" s="104" t="s">
        <v>19</v>
      </c>
      <c r="G15" s="35"/>
      <c r="H15" s="35"/>
      <c r="I15" s="118" t="s">
        <v>20</v>
      </c>
      <c r="J15" s="104" t="s">
        <v>21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15" t="s">
        <v>22</v>
      </c>
      <c r="E16" s="35"/>
      <c r="F16" s="104" t="s">
        <v>23</v>
      </c>
      <c r="G16" s="35"/>
      <c r="H16" s="35"/>
      <c r="I16" s="118" t="s">
        <v>24</v>
      </c>
      <c r="J16" s="119" t="str">
        <f>'Rekapitulace stavby'!AN8</f>
        <v>4. 2. 2020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 hidden="1">
      <c r="A17" s="35"/>
      <c r="B17" s="40"/>
      <c r="C17" s="35"/>
      <c r="D17" s="35"/>
      <c r="E17" s="35"/>
      <c r="F17" s="35"/>
      <c r="G17" s="35"/>
      <c r="H17" s="35"/>
      <c r="I17" s="116"/>
      <c r="J17" s="35"/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0"/>
      <c r="C18" s="35"/>
      <c r="D18" s="115" t="s">
        <v>26</v>
      </c>
      <c r="E18" s="35"/>
      <c r="F18" s="35"/>
      <c r="G18" s="35"/>
      <c r="H18" s="35"/>
      <c r="I18" s="118" t="s">
        <v>27</v>
      </c>
      <c r="J18" s="104" t="s">
        <v>21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0"/>
      <c r="C19" s="35"/>
      <c r="D19" s="35"/>
      <c r="E19" s="104" t="s">
        <v>28</v>
      </c>
      <c r="F19" s="35"/>
      <c r="G19" s="35"/>
      <c r="H19" s="35"/>
      <c r="I19" s="118" t="s">
        <v>29</v>
      </c>
      <c r="J19" s="104" t="s">
        <v>21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0"/>
      <c r="C20" s="35"/>
      <c r="D20" s="35"/>
      <c r="E20" s="35"/>
      <c r="F20" s="35"/>
      <c r="G20" s="35"/>
      <c r="H20" s="35"/>
      <c r="I20" s="116"/>
      <c r="J20" s="35"/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0"/>
      <c r="C21" s="35"/>
      <c r="D21" s="115" t="s">
        <v>30</v>
      </c>
      <c r="E21" s="35"/>
      <c r="F21" s="35"/>
      <c r="G21" s="35"/>
      <c r="H21" s="35"/>
      <c r="I21" s="118" t="s">
        <v>27</v>
      </c>
      <c r="J21" s="31" t="str">
        <f>'Rekapitulace stavby'!AN13</f>
        <v>Vyplň údaj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0"/>
      <c r="C22" s="35"/>
      <c r="D22" s="35"/>
      <c r="E22" s="323" t="str">
        <f>'Rekapitulace stavby'!E14</f>
        <v>Vyplň údaj</v>
      </c>
      <c r="F22" s="324"/>
      <c r="G22" s="324"/>
      <c r="H22" s="324"/>
      <c r="I22" s="118" t="s">
        <v>29</v>
      </c>
      <c r="J22" s="31" t="str">
        <f>'Rekapitulace stavby'!AN14</f>
        <v>Vyplň údaj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0"/>
      <c r="C23" s="35"/>
      <c r="D23" s="35"/>
      <c r="E23" s="35"/>
      <c r="F23" s="35"/>
      <c r="G23" s="35"/>
      <c r="H23" s="35"/>
      <c r="I23" s="116"/>
      <c r="J23" s="35"/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0"/>
      <c r="C24" s="35"/>
      <c r="D24" s="115" t="s">
        <v>32</v>
      </c>
      <c r="E24" s="35"/>
      <c r="F24" s="35"/>
      <c r="G24" s="35"/>
      <c r="H24" s="35"/>
      <c r="I24" s="118" t="s">
        <v>27</v>
      </c>
      <c r="J24" s="104" t="s">
        <v>21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 hidden="1">
      <c r="A25" s="35"/>
      <c r="B25" s="40"/>
      <c r="C25" s="35"/>
      <c r="D25" s="35"/>
      <c r="E25" s="104" t="s">
        <v>33</v>
      </c>
      <c r="F25" s="35"/>
      <c r="G25" s="35"/>
      <c r="H25" s="35"/>
      <c r="I25" s="118" t="s">
        <v>29</v>
      </c>
      <c r="J25" s="104" t="s">
        <v>21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 hidden="1">
      <c r="A26" s="35"/>
      <c r="B26" s="40"/>
      <c r="C26" s="35"/>
      <c r="D26" s="35"/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 hidden="1">
      <c r="A27" s="35"/>
      <c r="B27" s="40"/>
      <c r="C27" s="35"/>
      <c r="D27" s="115" t="s">
        <v>35</v>
      </c>
      <c r="E27" s="35"/>
      <c r="F27" s="35"/>
      <c r="G27" s="35"/>
      <c r="H27" s="35"/>
      <c r="I27" s="118" t="s">
        <v>27</v>
      </c>
      <c r="J27" s="104" t="s">
        <v>21</v>
      </c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 hidden="1">
      <c r="A28" s="35"/>
      <c r="B28" s="40"/>
      <c r="C28" s="35"/>
      <c r="D28" s="35"/>
      <c r="E28" s="104" t="s">
        <v>36</v>
      </c>
      <c r="F28" s="35"/>
      <c r="G28" s="35"/>
      <c r="H28" s="35"/>
      <c r="I28" s="118" t="s">
        <v>29</v>
      </c>
      <c r="J28" s="104" t="s">
        <v>21</v>
      </c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35"/>
      <c r="E29" s="35"/>
      <c r="F29" s="35"/>
      <c r="G29" s="35"/>
      <c r="H29" s="35"/>
      <c r="I29" s="116"/>
      <c r="J29" s="35"/>
      <c r="K29" s="35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 hidden="1">
      <c r="A30" s="35"/>
      <c r="B30" s="40"/>
      <c r="C30" s="35"/>
      <c r="D30" s="115" t="s">
        <v>37</v>
      </c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 hidden="1">
      <c r="A31" s="120"/>
      <c r="B31" s="121"/>
      <c r="C31" s="120"/>
      <c r="D31" s="120"/>
      <c r="E31" s="325" t="s">
        <v>21</v>
      </c>
      <c r="F31" s="325"/>
      <c r="G31" s="325"/>
      <c r="H31" s="325"/>
      <c r="I31" s="122"/>
      <c r="J31" s="120"/>
      <c r="K31" s="120"/>
      <c r="L31" s="123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2" customFormat="1" ht="6.95" customHeight="1" hidden="1">
      <c r="A32" s="35"/>
      <c r="B32" s="40"/>
      <c r="C32" s="35"/>
      <c r="D32" s="35"/>
      <c r="E32" s="35"/>
      <c r="F32" s="35"/>
      <c r="G32" s="35"/>
      <c r="H32" s="35"/>
      <c r="I32" s="116"/>
      <c r="J32" s="35"/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 hidden="1">
      <c r="A34" s="35"/>
      <c r="B34" s="40"/>
      <c r="C34" s="35"/>
      <c r="D34" s="126" t="s">
        <v>39</v>
      </c>
      <c r="E34" s="35"/>
      <c r="F34" s="35"/>
      <c r="G34" s="35"/>
      <c r="H34" s="35"/>
      <c r="I34" s="116"/>
      <c r="J34" s="127">
        <f>ROUND(J92,2)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 hidden="1">
      <c r="A35" s="35"/>
      <c r="B35" s="40"/>
      <c r="C35" s="35"/>
      <c r="D35" s="124"/>
      <c r="E35" s="124"/>
      <c r="F35" s="124"/>
      <c r="G35" s="124"/>
      <c r="H35" s="124"/>
      <c r="I35" s="125"/>
      <c r="J35" s="124"/>
      <c r="K35" s="124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35"/>
      <c r="F36" s="128" t="s">
        <v>41</v>
      </c>
      <c r="G36" s="35"/>
      <c r="H36" s="35"/>
      <c r="I36" s="129" t="s">
        <v>40</v>
      </c>
      <c r="J36" s="128" t="s">
        <v>42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130" t="s">
        <v>43</v>
      </c>
      <c r="E37" s="115" t="s">
        <v>44</v>
      </c>
      <c r="F37" s="131">
        <f>ROUND((SUM(BE92:BE94)),2)</f>
        <v>0</v>
      </c>
      <c r="G37" s="35"/>
      <c r="H37" s="35"/>
      <c r="I37" s="132">
        <v>0.21</v>
      </c>
      <c r="J37" s="131">
        <f>ROUND(((SUM(BE92:BE94))*I37),2)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45</v>
      </c>
      <c r="F38" s="131">
        <f>ROUND((SUM(BF92:BF94)),2)</f>
        <v>0</v>
      </c>
      <c r="G38" s="35"/>
      <c r="H38" s="35"/>
      <c r="I38" s="132">
        <v>0.15</v>
      </c>
      <c r="J38" s="131">
        <f>ROUND(((SUM(BF92:BF94))*I38),2)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46</v>
      </c>
      <c r="F39" s="131">
        <f>ROUND((SUM(BG92:BG94)),2)</f>
        <v>0</v>
      </c>
      <c r="G39" s="35"/>
      <c r="H39" s="35"/>
      <c r="I39" s="132">
        <v>0.21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15" t="s">
        <v>47</v>
      </c>
      <c r="F40" s="131">
        <f>ROUND((SUM(BH92:BH94)),2)</f>
        <v>0</v>
      </c>
      <c r="G40" s="35"/>
      <c r="H40" s="35"/>
      <c r="I40" s="132">
        <v>0.15</v>
      </c>
      <c r="J40" s="131">
        <f>0</f>
        <v>0</v>
      </c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15" t="s">
        <v>48</v>
      </c>
      <c r="F41" s="131">
        <f>ROUND((SUM(BI92:BI94)),2)</f>
        <v>0</v>
      </c>
      <c r="G41" s="35"/>
      <c r="H41" s="35"/>
      <c r="I41" s="132">
        <v>0</v>
      </c>
      <c r="J41" s="131">
        <f>0</f>
        <v>0</v>
      </c>
      <c r="K41" s="35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 hidden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 hidden="1">
      <c r="A43" s="35"/>
      <c r="B43" s="40"/>
      <c r="C43" s="133"/>
      <c r="D43" s="134" t="s">
        <v>49</v>
      </c>
      <c r="E43" s="135"/>
      <c r="F43" s="135"/>
      <c r="G43" s="136" t="s">
        <v>50</v>
      </c>
      <c r="H43" s="137" t="s">
        <v>51</v>
      </c>
      <c r="I43" s="138"/>
      <c r="J43" s="139">
        <f>SUM(J34:J41)</f>
        <v>0</v>
      </c>
      <c r="K43" s="140"/>
      <c r="L43" s="117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 hidden="1">
      <c r="A44" s="35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ht="11.25" hidden="1"/>
    <row r="46" ht="11.25" hidden="1"/>
    <row r="47" ht="11.25" hidden="1"/>
    <row r="48" spans="1:31" s="2" customFormat="1" ht="6.95" customHeight="1" hidden="1">
      <c r="A48" s="35"/>
      <c r="B48" s="144"/>
      <c r="C48" s="145"/>
      <c r="D48" s="145"/>
      <c r="E48" s="145"/>
      <c r="F48" s="145"/>
      <c r="G48" s="145"/>
      <c r="H48" s="145"/>
      <c r="I48" s="146"/>
      <c r="J48" s="145"/>
      <c r="K48" s="145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24.95" customHeight="1" hidden="1">
      <c r="A49" s="35"/>
      <c r="B49" s="36"/>
      <c r="C49" s="24" t="s">
        <v>141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6.95" customHeight="1" hidden="1">
      <c r="A50" s="35"/>
      <c r="B50" s="36"/>
      <c r="C50" s="37"/>
      <c r="D50" s="37"/>
      <c r="E50" s="37"/>
      <c r="F50" s="37"/>
      <c r="G50" s="37"/>
      <c r="H50" s="3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 hidden="1">
      <c r="A51" s="35"/>
      <c r="B51" s="36"/>
      <c r="C51" s="30" t="s">
        <v>16</v>
      </c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 hidden="1">
      <c r="A52" s="35"/>
      <c r="B52" s="36"/>
      <c r="C52" s="37"/>
      <c r="D52" s="37"/>
      <c r="E52" s="326" t="str">
        <f>E7</f>
        <v>REKONSTRUKCE TĚLOCVIČNY TUL - TĚLOCVIČNA HARCOV- OBJEKT A</v>
      </c>
      <c r="F52" s="327"/>
      <c r="G52" s="327"/>
      <c r="H52" s="32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2:12" s="1" customFormat="1" ht="12" customHeight="1" hidden="1">
      <c r="B53" s="22"/>
      <c r="C53" s="30" t="s">
        <v>137</v>
      </c>
      <c r="D53" s="23"/>
      <c r="E53" s="23"/>
      <c r="F53" s="23"/>
      <c r="G53" s="23"/>
      <c r="H53" s="23"/>
      <c r="I53" s="109"/>
      <c r="J53" s="23"/>
      <c r="K53" s="23"/>
      <c r="L53" s="21"/>
    </row>
    <row r="54" spans="2:12" s="1" customFormat="1" ht="16.5" customHeight="1" hidden="1">
      <c r="B54" s="22"/>
      <c r="C54" s="23"/>
      <c r="D54" s="23"/>
      <c r="E54" s="326" t="s">
        <v>322</v>
      </c>
      <c r="F54" s="303"/>
      <c r="G54" s="303"/>
      <c r="H54" s="303"/>
      <c r="I54" s="109"/>
      <c r="J54" s="23"/>
      <c r="K54" s="23"/>
      <c r="L54" s="21"/>
    </row>
    <row r="55" spans="2:12" s="1" customFormat="1" ht="12" customHeight="1" hidden="1">
      <c r="B55" s="22"/>
      <c r="C55" s="30" t="s">
        <v>139</v>
      </c>
      <c r="D55" s="23"/>
      <c r="E55" s="23"/>
      <c r="F55" s="23"/>
      <c r="G55" s="23"/>
      <c r="H55" s="23"/>
      <c r="I55" s="109"/>
      <c r="J55" s="23"/>
      <c r="K55" s="23"/>
      <c r="L55" s="21"/>
    </row>
    <row r="56" spans="1:31" s="2" customFormat="1" ht="16.5" customHeight="1" hidden="1">
      <c r="A56" s="35"/>
      <c r="B56" s="36"/>
      <c r="C56" s="37"/>
      <c r="D56" s="37"/>
      <c r="E56" s="330" t="s">
        <v>2277</v>
      </c>
      <c r="F56" s="328"/>
      <c r="G56" s="328"/>
      <c r="H56" s="328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2" customHeight="1" hidden="1">
      <c r="A57" s="35"/>
      <c r="B57" s="36"/>
      <c r="C57" s="30" t="s">
        <v>303</v>
      </c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6.5" customHeight="1" hidden="1">
      <c r="A58" s="35"/>
      <c r="B58" s="36"/>
      <c r="C58" s="37"/>
      <c r="D58" s="37"/>
      <c r="E58" s="274" t="str">
        <f>E13</f>
        <v>03 - Ostatní náklady</v>
      </c>
      <c r="F58" s="328"/>
      <c r="G58" s="328"/>
      <c r="H58" s="328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6.95" customHeight="1" hidden="1">
      <c r="A59" s="35"/>
      <c r="B59" s="36"/>
      <c r="C59" s="37"/>
      <c r="D59" s="37"/>
      <c r="E59" s="37"/>
      <c r="F59" s="37"/>
      <c r="G59" s="37"/>
      <c r="H59" s="37"/>
      <c r="I59" s="116"/>
      <c r="J59" s="37"/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2" customHeight="1" hidden="1">
      <c r="A60" s="35"/>
      <c r="B60" s="36"/>
      <c r="C60" s="30" t="s">
        <v>22</v>
      </c>
      <c r="D60" s="37"/>
      <c r="E60" s="37"/>
      <c r="F60" s="28" t="str">
        <f>F16</f>
        <v>Liberec</v>
      </c>
      <c r="G60" s="37"/>
      <c r="H60" s="37"/>
      <c r="I60" s="118" t="s">
        <v>24</v>
      </c>
      <c r="J60" s="60" t="str">
        <f>IF(J16="","",J16)</f>
        <v>4. 2. 2020</v>
      </c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 hidden="1">
      <c r="A61" s="35"/>
      <c r="B61" s="36"/>
      <c r="C61" s="37"/>
      <c r="D61" s="37"/>
      <c r="E61" s="37"/>
      <c r="F61" s="37"/>
      <c r="G61" s="37"/>
      <c r="H61" s="37"/>
      <c r="I61" s="116"/>
      <c r="J61" s="37"/>
      <c r="K61" s="37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25.7" customHeight="1" hidden="1">
      <c r="A62" s="35"/>
      <c r="B62" s="36"/>
      <c r="C62" s="30" t="s">
        <v>26</v>
      </c>
      <c r="D62" s="37"/>
      <c r="E62" s="37"/>
      <c r="F62" s="28" t="str">
        <f>E19</f>
        <v xml:space="preserve">Technická univerzita v Liberci </v>
      </c>
      <c r="G62" s="37"/>
      <c r="H62" s="37"/>
      <c r="I62" s="118" t="s">
        <v>32</v>
      </c>
      <c r="J62" s="33" t="str">
        <f>E25</f>
        <v>Ing.  Radovan  Novotný</v>
      </c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25.7" customHeight="1" hidden="1">
      <c r="A63" s="35"/>
      <c r="B63" s="36"/>
      <c r="C63" s="30" t="s">
        <v>30</v>
      </c>
      <c r="D63" s="37"/>
      <c r="E63" s="37"/>
      <c r="F63" s="28" t="str">
        <f>IF(E22="","",E22)</f>
        <v>Vyplň údaj</v>
      </c>
      <c r="G63" s="37"/>
      <c r="H63" s="37"/>
      <c r="I63" s="118" t="s">
        <v>35</v>
      </c>
      <c r="J63" s="33" t="str">
        <f>E28</f>
        <v>Propos Liberec s.r.o.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10.35" customHeight="1" hidden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29.25" customHeight="1" hidden="1">
      <c r="A65" s="35"/>
      <c r="B65" s="36"/>
      <c r="C65" s="147" t="s">
        <v>142</v>
      </c>
      <c r="D65" s="148"/>
      <c r="E65" s="148"/>
      <c r="F65" s="148"/>
      <c r="G65" s="148"/>
      <c r="H65" s="148"/>
      <c r="I65" s="149"/>
      <c r="J65" s="150" t="s">
        <v>143</v>
      </c>
      <c r="K65" s="148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10.35" customHeight="1" hidden="1">
      <c r="A66" s="35"/>
      <c r="B66" s="36"/>
      <c r="C66" s="37"/>
      <c r="D66" s="37"/>
      <c r="E66" s="37"/>
      <c r="F66" s="37"/>
      <c r="G66" s="37"/>
      <c r="H66" s="37"/>
      <c r="I66" s="116"/>
      <c r="J66" s="37"/>
      <c r="K66" s="37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47" s="2" customFormat="1" ht="22.9" customHeight="1" hidden="1">
      <c r="A67" s="35"/>
      <c r="B67" s="36"/>
      <c r="C67" s="151" t="s">
        <v>71</v>
      </c>
      <c r="D67" s="37"/>
      <c r="E67" s="37"/>
      <c r="F67" s="37"/>
      <c r="G67" s="37"/>
      <c r="H67" s="37"/>
      <c r="I67" s="116"/>
      <c r="J67" s="78">
        <f>J92</f>
        <v>0</v>
      </c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U67" s="18" t="s">
        <v>144</v>
      </c>
    </row>
    <row r="68" spans="2:12" s="9" customFormat="1" ht="24.95" customHeight="1" hidden="1">
      <c r="B68" s="152"/>
      <c r="C68" s="153"/>
      <c r="D68" s="154" t="s">
        <v>305</v>
      </c>
      <c r="E68" s="155"/>
      <c r="F68" s="155"/>
      <c r="G68" s="155"/>
      <c r="H68" s="155"/>
      <c r="I68" s="156"/>
      <c r="J68" s="157">
        <f>J93</f>
        <v>0</v>
      </c>
      <c r="K68" s="153"/>
      <c r="L68" s="158"/>
    </row>
    <row r="69" spans="1:31" s="2" customFormat="1" ht="21.75" customHeight="1" hidden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 hidden="1">
      <c r="A70" s="35"/>
      <c r="B70" s="48"/>
      <c r="C70" s="49"/>
      <c r="D70" s="49"/>
      <c r="E70" s="49"/>
      <c r="F70" s="49"/>
      <c r="G70" s="49"/>
      <c r="H70" s="49"/>
      <c r="I70" s="143"/>
      <c r="J70" s="49"/>
      <c r="K70" s="49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ht="11.25" hidden="1"/>
    <row r="72" ht="11.25" hidden="1"/>
    <row r="73" ht="11.25" hidden="1"/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146"/>
      <c r="J74" s="51"/>
      <c r="K74" s="51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26" t="str">
        <f>E7</f>
        <v>REKONSTRUKCE TĚLOCVIČNY TUL - TĚLOCVIČNA HARCOV- OBJEKT A</v>
      </c>
      <c r="F78" s="327"/>
      <c r="G78" s="327"/>
      <c r="H78" s="32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30" t="s">
        <v>137</v>
      </c>
      <c r="D79" s="23"/>
      <c r="E79" s="23"/>
      <c r="F79" s="23"/>
      <c r="G79" s="23"/>
      <c r="H79" s="23"/>
      <c r="I79" s="109"/>
      <c r="J79" s="23"/>
      <c r="K79" s="23"/>
      <c r="L79" s="21"/>
    </row>
    <row r="80" spans="2:12" s="1" customFormat="1" ht="16.5" customHeight="1">
      <c r="B80" s="22"/>
      <c r="C80" s="23"/>
      <c r="D80" s="23"/>
      <c r="E80" s="326" t="s">
        <v>322</v>
      </c>
      <c r="F80" s="303"/>
      <c r="G80" s="303"/>
      <c r="H80" s="303"/>
      <c r="I80" s="109"/>
      <c r="J80" s="23"/>
      <c r="K80" s="23"/>
      <c r="L80" s="21"/>
    </row>
    <row r="81" spans="2:12" s="1" customFormat="1" ht="12" customHeight="1">
      <c r="B81" s="22"/>
      <c r="C81" s="30" t="s">
        <v>139</v>
      </c>
      <c r="D81" s="23"/>
      <c r="E81" s="23"/>
      <c r="F81" s="23"/>
      <c r="G81" s="23"/>
      <c r="H81" s="23"/>
      <c r="I81" s="109"/>
      <c r="J81" s="23"/>
      <c r="K81" s="23"/>
      <c r="L81" s="21"/>
    </row>
    <row r="82" spans="1:31" s="2" customFormat="1" ht="16.5" customHeight="1">
      <c r="A82" s="35"/>
      <c r="B82" s="36"/>
      <c r="C82" s="37"/>
      <c r="D82" s="37"/>
      <c r="E82" s="330" t="s">
        <v>2277</v>
      </c>
      <c r="F82" s="328"/>
      <c r="G82" s="328"/>
      <c r="H82" s="328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303</v>
      </c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274" t="str">
        <f>E13</f>
        <v>03 - Ostatní náklady</v>
      </c>
      <c r="F84" s="328"/>
      <c r="G84" s="328"/>
      <c r="H84" s="328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22</v>
      </c>
      <c r="D86" s="37"/>
      <c r="E86" s="37"/>
      <c r="F86" s="28" t="str">
        <f>F16</f>
        <v>Liberec</v>
      </c>
      <c r="G86" s="37"/>
      <c r="H86" s="37"/>
      <c r="I86" s="118" t="s">
        <v>24</v>
      </c>
      <c r="J86" s="60" t="str">
        <f>IF(J16="","",J16)</f>
        <v>4. 2. 2020</v>
      </c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25.7" customHeight="1">
      <c r="A88" s="35"/>
      <c r="B88" s="36"/>
      <c r="C88" s="30" t="s">
        <v>26</v>
      </c>
      <c r="D88" s="37"/>
      <c r="E88" s="37"/>
      <c r="F88" s="28" t="str">
        <f>E19</f>
        <v xml:space="preserve">Technická univerzita v Liberci </v>
      </c>
      <c r="G88" s="37"/>
      <c r="H88" s="37"/>
      <c r="I88" s="118" t="s">
        <v>32</v>
      </c>
      <c r="J88" s="33" t="str">
        <f>E25</f>
        <v>Ing.  Radovan  Novotný</v>
      </c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25.7" customHeight="1">
      <c r="A89" s="35"/>
      <c r="B89" s="36"/>
      <c r="C89" s="30" t="s">
        <v>30</v>
      </c>
      <c r="D89" s="37"/>
      <c r="E89" s="37"/>
      <c r="F89" s="28" t="str">
        <f>IF(E22="","",E22)</f>
        <v>Vyplň údaj</v>
      </c>
      <c r="G89" s="37"/>
      <c r="H89" s="37"/>
      <c r="I89" s="118" t="s">
        <v>35</v>
      </c>
      <c r="J89" s="33" t="str">
        <f>E28</f>
        <v>Propos Liberec s.r.o.</v>
      </c>
      <c r="K89" s="37"/>
      <c r="L89" s="11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65"/>
      <c r="B91" s="166"/>
      <c r="C91" s="167" t="s">
        <v>157</v>
      </c>
      <c r="D91" s="168" t="s">
        <v>58</v>
      </c>
      <c r="E91" s="168" t="s">
        <v>54</v>
      </c>
      <c r="F91" s="168" t="s">
        <v>55</v>
      </c>
      <c r="G91" s="168" t="s">
        <v>158</v>
      </c>
      <c r="H91" s="168" t="s">
        <v>159</v>
      </c>
      <c r="I91" s="169" t="s">
        <v>160</v>
      </c>
      <c r="J91" s="168" t="s">
        <v>143</v>
      </c>
      <c r="K91" s="170" t="s">
        <v>161</v>
      </c>
      <c r="L91" s="171"/>
      <c r="M91" s="69" t="s">
        <v>21</v>
      </c>
      <c r="N91" s="70" t="s">
        <v>43</v>
      </c>
      <c r="O91" s="70" t="s">
        <v>162</v>
      </c>
      <c r="P91" s="70" t="s">
        <v>163</v>
      </c>
      <c r="Q91" s="70" t="s">
        <v>164</v>
      </c>
      <c r="R91" s="70" t="s">
        <v>165</v>
      </c>
      <c r="S91" s="70" t="s">
        <v>166</v>
      </c>
      <c r="T91" s="71" t="s">
        <v>167</v>
      </c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</row>
    <row r="92" spans="1:63" s="2" customFormat="1" ht="22.9" customHeight="1">
      <c r="A92" s="35"/>
      <c r="B92" s="36"/>
      <c r="C92" s="76" t="s">
        <v>168</v>
      </c>
      <c r="D92" s="37"/>
      <c r="E92" s="37"/>
      <c r="F92" s="37"/>
      <c r="G92" s="37"/>
      <c r="H92" s="37"/>
      <c r="I92" s="116"/>
      <c r="J92" s="172">
        <f>BK92</f>
        <v>0</v>
      </c>
      <c r="K92" s="37"/>
      <c r="L92" s="40"/>
      <c r="M92" s="72"/>
      <c r="N92" s="173"/>
      <c r="O92" s="73"/>
      <c r="P92" s="174">
        <f>P93</f>
        <v>0</v>
      </c>
      <c r="Q92" s="73"/>
      <c r="R92" s="174">
        <f>R93</f>
        <v>0</v>
      </c>
      <c r="S92" s="73"/>
      <c r="T92" s="175">
        <f>T93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72</v>
      </c>
      <c r="AU92" s="18" t="s">
        <v>144</v>
      </c>
      <c r="BK92" s="176">
        <f>BK93</f>
        <v>0</v>
      </c>
    </row>
    <row r="93" spans="2:63" s="12" customFormat="1" ht="25.9" customHeight="1">
      <c r="B93" s="177"/>
      <c r="C93" s="178"/>
      <c r="D93" s="179" t="s">
        <v>72</v>
      </c>
      <c r="E93" s="180" t="s">
        <v>306</v>
      </c>
      <c r="F93" s="180" t="s">
        <v>89</v>
      </c>
      <c r="G93" s="178"/>
      <c r="H93" s="178"/>
      <c r="I93" s="181"/>
      <c r="J93" s="182">
        <f>BK93</f>
        <v>0</v>
      </c>
      <c r="K93" s="178"/>
      <c r="L93" s="183"/>
      <c r="M93" s="184"/>
      <c r="N93" s="185"/>
      <c r="O93" s="185"/>
      <c r="P93" s="186">
        <f>P94</f>
        <v>0</v>
      </c>
      <c r="Q93" s="185"/>
      <c r="R93" s="186">
        <f>R94</f>
        <v>0</v>
      </c>
      <c r="S93" s="185"/>
      <c r="T93" s="187">
        <f>T94</f>
        <v>0</v>
      </c>
      <c r="AR93" s="188" t="s">
        <v>214</v>
      </c>
      <c r="AT93" s="189" t="s">
        <v>72</v>
      </c>
      <c r="AU93" s="189" t="s">
        <v>73</v>
      </c>
      <c r="AY93" s="188" t="s">
        <v>171</v>
      </c>
      <c r="BK93" s="190">
        <f>BK94</f>
        <v>0</v>
      </c>
    </row>
    <row r="94" spans="1:65" s="2" customFormat="1" ht="16.5" customHeight="1">
      <c r="A94" s="35"/>
      <c r="B94" s="36"/>
      <c r="C94" s="193" t="s">
        <v>80</v>
      </c>
      <c r="D94" s="193" t="s">
        <v>173</v>
      </c>
      <c r="E94" s="194" t="s">
        <v>319</v>
      </c>
      <c r="F94" s="195" t="s">
        <v>320</v>
      </c>
      <c r="G94" s="196" t="s">
        <v>308</v>
      </c>
      <c r="H94" s="197">
        <v>1</v>
      </c>
      <c r="I94" s="198"/>
      <c r="J94" s="199">
        <f>ROUND(I94*H94,2)</f>
        <v>0</v>
      </c>
      <c r="K94" s="195" t="s">
        <v>21</v>
      </c>
      <c r="L94" s="40"/>
      <c r="M94" s="242" t="s">
        <v>21</v>
      </c>
      <c r="N94" s="243" t="s">
        <v>44</v>
      </c>
      <c r="O94" s="244"/>
      <c r="P94" s="245">
        <f>O94*H94</f>
        <v>0</v>
      </c>
      <c r="Q94" s="245">
        <v>0</v>
      </c>
      <c r="R94" s="245">
        <f>Q94*H94</f>
        <v>0</v>
      </c>
      <c r="S94" s="245">
        <v>0</v>
      </c>
      <c r="T94" s="24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309</v>
      </c>
      <c r="AT94" s="204" t="s">
        <v>173</v>
      </c>
      <c r="AU94" s="204" t="s">
        <v>80</v>
      </c>
      <c r="AY94" s="18" t="s">
        <v>171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80</v>
      </c>
      <c r="BK94" s="205">
        <f>ROUND(I94*H94,2)</f>
        <v>0</v>
      </c>
      <c r="BL94" s="18" t="s">
        <v>309</v>
      </c>
      <c r="BM94" s="204" t="s">
        <v>2282</v>
      </c>
    </row>
    <row r="95" spans="1:31" s="2" customFormat="1" ht="6.95" customHeight="1">
      <c r="A95" s="35"/>
      <c r="B95" s="48"/>
      <c r="C95" s="49"/>
      <c r="D95" s="49"/>
      <c r="E95" s="49"/>
      <c r="F95" s="49"/>
      <c r="G95" s="49"/>
      <c r="H95" s="49"/>
      <c r="I95" s="143"/>
      <c r="J95" s="49"/>
      <c r="K95" s="49"/>
      <c r="L95" s="40"/>
      <c r="M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</sheetData>
  <sheetProtection algorithmName="SHA-512" hashValue="QkEFsRJzmF3UEUHFnRIc2dJVLzsbICoLZqK4e41oc4ldCv58WfMiitbhGjZrvUDdwcMSwFqPLtfmYaojepsCWA==" saltValue="rAhm5WzxVv7X+VWwroD0s0gSiPlCFN80S4AjkvpltNKnt37DRq9ZXHr7wC4rM0fS4K9rR8jg5MNZrMxD3XL6Kw==" spinCount="100000" sheet="1" objects="1" scenarios="1" formatColumns="0" formatRows="0" autoFilter="0"/>
  <autoFilter ref="C91:K94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3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9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130</v>
      </c>
      <c r="AZ2" s="259" t="s">
        <v>1167</v>
      </c>
      <c r="BA2" s="259" t="s">
        <v>21</v>
      </c>
      <c r="BB2" s="259" t="s">
        <v>21</v>
      </c>
      <c r="BC2" s="259" t="s">
        <v>2283</v>
      </c>
      <c r="BD2" s="259" t="s">
        <v>82</v>
      </c>
    </row>
    <row r="3" spans="2:56" s="1" customFormat="1" ht="6.95" customHeight="1" hidden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  <c r="AZ3" s="259" t="s">
        <v>1171</v>
      </c>
      <c r="BA3" s="259" t="s">
        <v>21</v>
      </c>
      <c r="BB3" s="259" t="s">
        <v>21</v>
      </c>
      <c r="BC3" s="259" t="s">
        <v>2284</v>
      </c>
      <c r="BD3" s="259" t="s">
        <v>82</v>
      </c>
    </row>
    <row r="4" spans="2:56" s="1" customFormat="1" ht="24.95" customHeight="1" hidden="1">
      <c r="B4" s="21"/>
      <c r="D4" s="113" t="s">
        <v>136</v>
      </c>
      <c r="I4" s="109"/>
      <c r="L4" s="21"/>
      <c r="M4" s="114" t="s">
        <v>10</v>
      </c>
      <c r="AT4" s="18" t="s">
        <v>4</v>
      </c>
      <c r="AZ4" s="259" t="s">
        <v>2285</v>
      </c>
      <c r="BA4" s="259" t="s">
        <v>21</v>
      </c>
      <c r="BB4" s="259" t="s">
        <v>21</v>
      </c>
      <c r="BC4" s="259" t="s">
        <v>2286</v>
      </c>
      <c r="BD4" s="259" t="s">
        <v>82</v>
      </c>
    </row>
    <row r="5" spans="2:56" s="1" customFormat="1" ht="6.95" customHeight="1" hidden="1">
      <c r="B5" s="21"/>
      <c r="I5" s="109"/>
      <c r="L5" s="21"/>
      <c r="AZ5" s="259" t="s">
        <v>1173</v>
      </c>
      <c r="BA5" s="259" t="s">
        <v>21</v>
      </c>
      <c r="BB5" s="259" t="s">
        <v>21</v>
      </c>
      <c r="BC5" s="259" t="s">
        <v>2287</v>
      </c>
      <c r="BD5" s="259" t="s">
        <v>82</v>
      </c>
    </row>
    <row r="6" spans="2:56" s="1" customFormat="1" ht="12" customHeight="1" hidden="1">
      <c r="B6" s="21"/>
      <c r="D6" s="115" t="s">
        <v>16</v>
      </c>
      <c r="I6" s="109"/>
      <c r="L6" s="21"/>
      <c r="AZ6" s="259" t="s">
        <v>1187</v>
      </c>
      <c r="BA6" s="259" t="s">
        <v>21</v>
      </c>
      <c r="BB6" s="259" t="s">
        <v>21</v>
      </c>
      <c r="BC6" s="259" t="s">
        <v>1188</v>
      </c>
      <c r="BD6" s="259" t="s">
        <v>82</v>
      </c>
    </row>
    <row r="7" spans="2:12" s="1" customFormat="1" ht="16.5" customHeight="1" hidden="1">
      <c r="B7" s="21"/>
      <c r="E7" s="319" t="str">
        <f>'Rekapitulace stavby'!K6</f>
        <v>REKONSTRUKCE TĚLOCVIČNY TUL - TĚLOCVIČNA HARCOV- OBJEKT A</v>
      </c>
      <c r="F7" s="320"/>
      <c r="G7" s="320"/>
      <c r="H7" s="320"/>
      <c r="I7" s="109"/>
      <c r="L7" s="21"/>
    </row>
    <row r="8" spans="2:12" s="1" customFormat="1" ht="12" customHeight="1" hidden="1">
      <c r="B8" s="21"/>
      <c r="D8" s="115" t="s">
        <v>137</v>
      </c>
      <c r="I8" s="109"/>
      <c r="L8" s="21"/>
    </row>
    <row r="9" spans="1:31" s="2" customFormat="1" ht="16.5" customHeight="1" hidden="1">
      <c r="A9" s="35"/>
      <c r="B9" s="40"/>
      <c r="C9" s="35"/>
      <c r="D9" s="35"/>
      <c r="E9" s="319" t="s">
        <v>2288</v>
      </c>
      <c r="F9" s="321"/>
      <c r="G9" s="321"/>
      <c r="H9" s="32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 hidden="1">
      <c r="A10" s="35"/>
      <c r="B10" s="40"/>
      <c r="C10" s="35"/>
      <c r="D10" s="115" t="s">
        <v>139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 hidden="1">
      <c r="A11" s="35"/>
      <c r="B11" s="40"/>
      <c r="C11" s="35"/>
      <c r="D11" s="35"/>
      <c r="E11" s="322" t="s">
        <v>2289</v>
      </c>
      <c r="F11" s="321"/>
      <c r="G11" s="321"/>
      <c r="H11" s="32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 hidden="1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 hidden="1">
      <c r="A13" s="35"/>
      <c r="B13" s="40"/>
      <c r="C13" s="35"/>
      <c r="D13" s="115" t="s">
        <v>18</v>
      </c>
      <c r="E13" s="35"/>
      <c r="F13" s="104" t="s">
        <v>19</v>
      </c>
      <c r="G13" s="35"/>
      <c r="H13" s="35"/>
      <c r="I13" s="118" t="s">
        <v>20</v>
      </c>
      <c r="J13" s="104" t="s">
        <v>21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15" t="s">
        <v>22</v>
      </c>
      <c r="E14" s="35"/>
      <c r="F14" s="104" t="s">
        <v>23</v>
      </c>
      <c r="G14" s="35"/>
      <c r="H14" s="35"/>
      <c r="I14" s="118" t="s">
        <v>24</v>
      </c>
      <c r="J14" s="119" t="str">
        <f>'Rekapitulace stavby'!AN8</f>
        <v>4. 2. 2020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 hidden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15" t="s">
        <v>26</v>
      </c>
      <c r="E16" s="35"/>
      <c r="F16" s="35"/>
      <c r="G16" s="35"/>
      <c r="H16" s="35"/>
      <c r="I16" s="118" t="s">
        <v>27</v>
      </c>
      <c r="J16" s="104" t="s">
        <v>21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 hidden="1">
      <c r="A17" s="35"/>
      <c r="B17" s="40"/>
      <c r="C17" s="35"/>
      <c r="D17" s="35"/>
      <c r="E17" s="104" t="s">
        <v>28</v>
      </c>
      <c r="F17" s="35"/>
      <c r="G17" s="35"/>
      <c r="H17" s="35"/>
      <c r="I17" s="118" t="s">
        <v>29</v>
      </c>
      <c r="J17" s="104" t="s">
        <v>21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 hidden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 hidden="1">
      <c r="A19" s="35"/>
      <c r="B19" s="40"/>
      <c r="C19" s="35"/>
      <c r="D19" s="115" t="s">
        <v>30</v>
      </c>
      <c r="E19" s="35"/>
      <c r="F19" s="35"/>
      <c r="G19" s="35"/>
      <c r="H19" s="35"/>
      <c r="I19" s="118" t="s">
        <v>27</v>
      </c>
      <c r="J19" s="31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 hidden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18" t="s">
        <v>29</v>
      </c>
      <c r="J20" s="31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 hidden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 hidden="1">
      <c r="A22" s="35"/>
      <c r="B22" s="40"/>
      <c r="C22" s="35"/>
      <c r="D22" s="115" t="s">
        <v>32</v>
      </c>
      <c r="E22" s="35"/>
      <c r="F22" s="35"/>
      <c r="G22" s="35"/>
      <c r="H22" s="35"/>
      <c r="I22" s="118" t="s">
        <v>27</v>
      </c>
      <c r="J22" s="104" t="s">
        <v>21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 hidden="1">
      <c r="A23" s="35"/>
      <c r="B23" s="40"/>
      <c r="C23" s="35"/>
      <c r="D23" s="35"/>
      <c r="E23" s="104" t="s">
        <v>33</v>
      </c>
      <c r="F23" s="35"/>
      <c r="G23" s="35"/>
      <c r="H23" s="35"/>
      <c r="I23" s="118" t="s">
        <v>29</v>
      </c>
      <c r="J23" s="104" t="s">
        <v>21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 hidden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 hidden="1">
      <c r="A25" s="35"/>
      <c r="B25" s="40"/>
      <c r="C25" s="35"/>
      <c r="D25" s="115" t="s">
        <v>35</v>
      </c>
      <c r="E25" s="35"/>
      <c r="F25" s="35"/>
      <c r="G25" s="35"/>
      <c r="H25" s="35"/>
      <c r="I25" s="118" t="s">
        <v>27</v>
      </c>
      <c r="J25" s="104" t="s">
        <v>21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 hidden="1">
      <c r="A26" s="35"/>
      <c r="B26" s="40"/>
      <c r="C26" s="35"/>
      <c r="D26" s="35"/>
      <c r="E26" s="104" t="s">
        <v>36</v>
      </c>
      <c r="F26" s="35"/>
      <c r="G26" s="35"/>
      <c r="H26" s="35"/>
      <c r="I26" s="118" t="s">
        <v>29</v>
      </c>
      <c r="J26" s="104" t="s">
        <v>21</v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 hidden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 hidden="1">
      <c r="A28" s="35"/>
      <c r="B28" s="40"/>
      <c r="C28" s="35"/>
      <c r="D28" s="115" t="s">
        <v>37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 hidden="1">
      <c r="A29" s="120"/>
      <c r="B29" s="121"/>
      <c r="C29" s="120"/>
      <c r="D29" s="120"/>
      <c r="E29" s="325" t="s">
        <v>21</v>
      </c>
      <c r="F29" s="325"/>
      <c r="G29" s="325"/>
      <c r="H29" s="325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 hidden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 hidden="1">
      <c r="A32" s="35"/>
      <c r="B32" s="40"/>
      <c r="C32" s="35"/>
      <c r="D32" s="126" t="s">
        <v>39</v>
      </c>
      <c r="E32" s="35"/>
      <c r="F32" s="35"/>
      <c r="G32" s="35"/>
      <c r="H32" s="35"/>
      <c r="I32" s="116"/>
      <c r="J32" s="127">
        <f>ROUND(J98,2)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35"/>
      <c r="F34" s="128" t="s">
        <v>41</v>
      </c>
      <c r="G34" s="35"/>
      <c r="H34" s="35"/>
      <c r="I34" s="129" t="s">
        <v>40</v>
      </c>
      <c r="J34" s="128" t="s">
        <v>42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130" t="s">
        <v>43</v>
      </c>
      <c r="E35" s="115" t="s">
        <v>44</v>
      </c>
      <c r="F35" s="131">
        <f>ROUND((SUM(BE98:BE348)),2)</f>
        <v>0</v>
      </c>
      <c r="G35" s="35"/>
      <c r="H35" s="35"/>
      <c r="I35" s="132">
        <v>0.21</v>
      </c>
      <c r="J35" s="131">
        <f>ROUND(((SUM(BE98:BE348))*I35),2)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45</v>
      </c>
      <c r="F36" s="131">
        <f>ROUND((SUM(BF98:BF348)),2)</f>
        <v>0</v>
      </c>
      <c r="G36" s="35"/>
      <c r="H36" s="35"/>
      <c r="I36" s="132">
        <v>0.15</v>
      </c>
      <c r="J36" s="131">
        <f>ROUND(((SUM(BF98:BF348))*I36),2)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46</v>
      </c>
      <c r="F37" s="131">
        <f>ROUND((SUM(BG98:BG348)),2)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47</v>
      </c>
      <c r="F38" s="131">
        <f>ROUND((SUM(BH98:BH348)),2)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48</v>
      </c>
      <c r="F39" s="131">
        <f>ROUND((SUM(BI98:BI348)),2)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 hidden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 hidden="1">
      <c r="A41" s="35"/>
      <c r="B41" s="40"/>
      <c r="C41" s="133"/>
      <c r="D41" s="134" t="s">
        <v>49</v>
      </c>
      <c r="E41" s="135"/>
      <c r="F41" s="135"/>
      <c r="G41" s="136" t="s">
        <v>50</v>
      </c>
      <c r="H41" s="137" t="s">
        <v>51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 hidden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ht="11.25" hidden="1"/>
    <row r="44" ht="11.25" hidden="1"/>
    <row r="45" ht="11.25" hidden="1"/>
    <row r="46" spans="1:31" s="2" customFormat="1" ht="6.95" customHeight="1" hidden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 hidden="1">
      <c r="A47" s="35"/>
      <c r="B47" s="36"/>
      <c r="C47" s="24" t="s">
        <v>141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 hidden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30" t="s">
        <v>16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 hidden="1">
      <c r="A50" s="35"/>
      <c r="B50" s="36"/>
      <c r="C50" s="37"/>
      <c r="D50" s="37"/>
      <c r="E50" s="326" t="str">
        <f>E7</f>
        <v>REKONSTRUKCE TĚLOCVIČNY TUL - TĚLOCVIČNA HARCOV- OBJEKT A</v>
      </c>
      <c r="F50" s="327"/>
      <c r="G50" s="327"/>
      <c r="H50" s="32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 hidden="1">
      <c r="B51" s="22"/>
      <c r="C51" s="30" t="s">
        <v>137</v>
      </c>
      <c r="D51" s="23"/>
      <c r="E51" s="23"/>
      <c r="F51" s="23"/>
      <c r="G51" s="23"/>
      <c r="H51" s="23"/>
      <c r="I51" s="109"/>
      <c r="J51" s="23"/>
      <c r="K51" s="23"/>
      <c r="L51" s="21"/>
    </row>
    <row r="52" spans="1:31" s="2" customFormat="1" ht="16.5" customHeight="1" hidden="1">
      <c r="A52" s="35"/>
      <c r="B52" s="36"/>
      <c r="C52" s="37"/>
      <c r="D52" s="37"/>
      <c r="E52" s="326" t="s">
        <v>2288</v>
      </c>
      <c r="F52" s="328"/>
      <c r="G52" s="328"/>
      <c r="H52" s="328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 hidden="1">
      <c r="A53" s="35"/>
      <c r="B53" s="36"/>
      <c r="C53" s="30" t="s">
        <v>139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 hidden="1">
      <c r="A54" s="35"/>
      <c r="B54" s="36"/>
      <c r="C54" s="37"/>
      <c r="D54" s="37"/>
      <c r="E54" s="274" t="str">
        <f>E11</f>
        <v>D1.1.zpnei - Architektonicko stavební řešení</v>
      </c>
      <c r="F54" s="328"/>
      <c r="G54" s="328"/>
      <c r="H54" s="328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 hidden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 hidden="1">
      <c r="A56" s="35"/>
      <c r="B56" s="36"/>
      <c r="C56" s="30" t="s">
        <v>22</v>
      </c>
      <c r="D56" s="37"/>
      <c r="E56" s="37"/>
      <c r="F56" s="28" t="str">
        <f>F14</f>
        <v>Liberec</v>
      </c>
      <c r="G56" s="37"/>
      <c r="H56" s="37"/>
      <c r="I56" s="118" t="s">
        <v>24</v>
      </c>
      <c r="J56" s="60" t="str">
        <f>IF(J14="","",J14)</f>
        <v>4. 2. 2020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 hidden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5.7" customHeight="1" hidden="1">
      <c r="A58" s="35"/>
      <c r="B58" s="36"/>
      <c r="C58" s="30" t="s">
        <v>26</v>
      </c>
      <c r="D58" s="37"/>
      <c r="E58" s="37"/>
      <c r="F58" s="28" t="str">
        <f>E17</f>
        <v xml:space="preserve">Technická univerzita v Liberci </v>
      </c>
      <c r="G58" s="37"/>
      <c r="H58" s="37"/>
      <c r="I58" s="118" t="s">
        <v>32</v>
      </c>
      <c r="J58" s="33" t="str">
        <f>E23</f>
        <v>Ing.  Radovan  Novotný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5.7" customHeight="1" hidden="1">
      <c r="A59" s="35"/>
      <c r="B59" s="36"/>
      <c r="C59" s="30" t="s">
        <v>30</v>
      </c>
      <c r="D59" s="37"/>
      <c r="E59" s="37"/>
      <c r="F59" s="28" t="str">
        <f>IF(E20="","",E20)</f>
        <v>Vyplň údaj</v>
      </c>
      <c r="G59" s="37"/>
      <c r="H59" s="37"/>
      <c r="I59" s="118" t="s">
        <v>35</v>
      </c>
      <c r="J59" s="33" t="str">
        <f>E26</f>
        <v>Propos Liberec s.r.o.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 hidden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 hidden="1">
      <c r="A61" s="35"/>
      <c r="B61" s="36"/>
      <c r="C61" s="147" t="s">
        <v>142</v>
      </c>
      <c r="D61" s="148"/>
      <c r="E61" s="148"/>
      <c r="F61" s="148"/>
      <c r="G61" s="148"/>
      <c r="H61" s="148"/>
      <c r="I61" s="149"/>
      <c r="J61" s="150" t="s">
        <v>143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 hidden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 hidden="1">
      <c r="A63" s="35"/>
      <c r="B63" s="36"/>
      <c r="C63" s="151" t="s">
        <v>71</v>
      </c>
      <c r="D63" s="37"/>
      <c r="E63" s="37"/>
      <c r="F63" s="37"/>
      <c r="G63" s="37"/>
      <c r="H63" s="37"/>
      <c r="I63" s="116"/>
      <c r="J63" s="78">
        <f>J98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144</v>
      </c>
    </row>
    <row r="64" spans="2:12" s="9" customFormat="1" ht="24.95" customHeight="1" hidden="1">
      <c r="B64" s="152"/>
      <c r="C64" s="153"/>
      <c r="D64" s="154" t="s">
        <v>145</v>
      </c>
      <c r="E64" s="155"/>
      <c r="F64" s="155"/>
      <c r="G64" s="155"/>
      <c r="H64" s="155"/>
      <c r="I64" s="156"/>
      <c r="J64" s="157">
        <f>J99</f>
        <v>0</v>
      </c>
      <c r="K64" s="153"/>
      <c r="L64" s="158"/>
    </row>
    <row r="65" spans="2:12" s="10" customFormat="1" ht="19.9" customHeight="1" hidden="1">
      <c r="B65" s="159"/>
      <c r="C65" s="98"/>
      <c r="D65" s="160" t="s">
        <v>147</v>
      </c>
      <c r="E65" s="161"/>
      <c r="F65" s="161"/>
      <c r="G65" s="161"/>
      <c r="H65" s="161"/>
      <c r="I65" s="162"/>
      <c r="J65" s="163">
        <f>J100</f>
        <v>0</v>
      </c>
      <c r="K65" s="98"/>
      <c r="L65" s="164"/>
    </row>
    <row r="66" spans="2:12" s="10" customFormat="1" ht="19.9" customHeight="1" hidden="1">
      <c r="B66" s="159"/>
      <c r="C66" s="98"/>
      <c r="D66" s="160" t="s">
        <v>148</v>
      </c>
      <c r="E66" s="161"/>
      <c r="F66" s="161"/>
      <c r="G66" s="161"/>
      <c r="H66" s="161"/>
      <c r="I66" s="162"/>
      <c r="J66" s="163">
        <f>J105</f>
        <v>0</v>
      </c>
      <c r="K66" s="98"/>
      <c r="L66" s="164"/>
    </row>
    <row r="67" spans="2:12" s="10" customFormat="1" ht="19.9" customHeight="1" hidden="1">
      <c r="B67" s="159"/>
      <c r="C67" s="98"/>
      <c r="D67" s="160" t="s">
        <v>149</v>
      </c>
      <c r="E67" s="161"/>
      <c r="F67" s="161"/>
      <c r="G67" s="161"/>
      <c r="H67" s="161"/>
      <c r="I67" s="162"/>
      <c r="J67" s="163">
        <f>J168</f>
        <v>0</v>
      </c>
      <c r="K67" s="98"/>
      <c r="L67" s="164"/>
    </row>
    <row r="68" spans="2:12" s="10" customFormat="1" ht="19.9" customHeight="1" hidden="1">
      <c r="B68" s="159"/>
      <c r="C68" s="98"/>
      <c r="D68" s="160" t="s">
        <v>150</v>
      </c>
      <c r="E68" s="161"/>
      <c r="F68" s="161"/>
      <c r="G68" s="161"/>
      <c r="H68" s="161"/>
      <c r="I68" s="162"/>
      <c r="J68" s="163">
        <f>J184</f>
        <v>0</v>
      </c>
      <c r="K68" s="98"/>
      <c r="L68" s="164"/>
    </row>
    <row r="69" spans="2:12" s="9" customFormat="1" ht="24.95" customHeight="1" hidden="1">
      <c r="B69" s="152"/>
      <c r="C69" s="153"/>
      <c r="D69" s="154" t="s">
        <v>151</v>
      </c>
      <c r="E69" s="155"/>
      <c r="F69" s="155"/>
      <c r="G69" s="155"/>
      <c r="H69" s="155"/>
      <c r="I69" s="156"/>
      <c r="J69" s="157">
        <f>J186</f>
        <v>0</v>
      </c>
      <c r="K69" s="153"/>
      <c r="L69" s="158"/>
    </row>
    <row r="70" spans="2:12" s="10" customFormat="1" ht="19.9" customHeight="1" hidden="1">
      <c r="B70" s="159"/>
      <c r="C70" s="98"/>
      <c r="D70" s="160" t="s">
        <v>1197</v>
      </c>
      <c r="E70" s="161"/>
      <c r="F70" s="161"/>
      <c r="G70" s="161"/>
      <c r="H70" s="161"/>
      <c r="I70" s="162"/>
      <c r="J70" s="163">
        <f>J187</f>
        <v>0</v>
      </c>
      <c r="K70" s="98"/>
      <c r="L70" s="164"/>
    </row>
    <row r="71" spans="2:12" s="10" customFormat="1" ht="19.9" customHeight="1" hidden="1">
      <c r="B71" s="159"/>
      <c r="C71" s="98"/>
      <c r="D71" s="160" t="s">
        <v>1198</v>
      </c>
      <c r="E71" s="161"/>
      <c r="F71" s="161"/>
      <c r="G71" s="161"/>
      <c r="H71" s="161"/>
      <c r="I71" s="162"/>
      <c r="J71" s="163">
        <f>J208</f>
        <v>0</v>
      </c>
      <c r="K71" s="98"/>
      <c r="L71" s="164"/>
    </row>
    <row r="72" spans="2:12" s="10" customFormat="1" ht="19.9" customHeight="1" hidden="1">
      <c r="B72" s="159"/>
      <c r="C72" s="98"/>
      <c r="D72" s="160" t="s">
        <v>153</v>
      </c>
      <c r="E72" s="161"/>
      <c r="F72" s="161"/>
      <c r="G72" s="161"/>
      <c r="H72" s="161"/>
      <c r="I72" s="162"/>
      <c r="J72" s="163">
        <f>J213</f>
        <v>0</v>
      </c>
      <c r="K72" s="98"/>
      <c r="L72" s="164"/>
    </row>
    <row r="73" spans="2:12" s="10" customFormat="1" ht="19.9" customHeight="1" hidden="1">
      <c r="B73" s="159"/>
      <c r="C73" s="98"/>
      <c r="D73" s="160" t="s">
        <v>1199</v>
      </c>
      <c r="E73" s="161"/>
      <c r="F73" s="161"/>
      <c r="G73" s="161"/>
      <c r="H73" s="161"/>
      <c r="I73" s="162"/>
      <c r="J73" s="163">
        <f>J214</f>
        <v>0</v>
      </c>
      <c r="K73" s="98"/>
      <c r="L73" s="164"/>
    </row>
    <row r="74" spans="2:12" s="10" customFormat="1" ht="19.9" customHeight="1" hidden="1">
      <c r="B74" s="159"/>
      <c r="C74" s="98"/>
      <c r="D74" s="160" t="s">
        <v>1200</v>
      </c>
      <c r="E74" s="161"/>
      <c r="F74" s="161"/>
      <c r="G74" s="161"/>
      <c r="H74" s="161"/>
      <c r="I74" s="162"/>
      <c r="J74" s="163">
        <f>J226</f>
        <v>0</v>
      </c>
      <c r="K74" s="98"/>
      <c r="L74" s="164"/>
    </row>
    <row r="75" spans="2:12" s="10" customFormat="1" ht="19.9" customHeight="1" hidden="1">
      <c r="B75" s="159"/>
      <c r="C75" s="98"/>
      <c r="D75" s="160" t="s">
        <v>1204</v>
      </c>
      <c r="E75" s="161"/>
      <c r="F75" s="161"/>
      <c r="G75" s="161"/>
      <c r="H75" s="161"/>
      <c r="I75" s="162"/>
      <c r="J75" s="163">
        <f>J245</f>
        <v>0</v>
      </c>
      <c r="K75" s="98"/>
      <c r="L75" s="164"/>
    </row>
    <row r="76" spans="2:12" s="10" customFormat="1" ht="19.9" customHeight="1" hidden="1">
      <c r="B76" s="159"/>
      <c r="C76" s="98"/>
      <c r="D76" s="160" t="s">
        <v>1205</v>
      </c>
      <c r="E76" s="161"/>
      <c r="F76" s="161"/>
      <c r="G76" s="161"/>
      <c r="H76" s="161"/>
      <c r="I76" s="162"/>
      <c r="J76" s="163">
        <f>J275</f>
        <v>0</v>
      </c>
      <c r="K76" s="98"/>
      <c r="L76" s="164"/>
    </row>
    <row r="77" spans="1:31" s="2" customFormat="1" ht="21.75" customHeight="1" hidden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 hidden="1">
      <c r="A78" s="35"/>
      <c r="B78" s="48"/>
      <c r="C78" s="49"/>
      <c r="D78" s="49"/>
      <c r="E78" s="49"/>
      <c r="F78" s="49"/>
      <c r="G78" s="49"/>
      <c r="H78" s="49"/>
      <c r="I78" s="143"/>
      <c r="J78" s="49"/>
      <c r="K78" s="49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ht="11.25" hidden="1"/>
    <row r="80" ht="11.25" hidden="1"/>
    <row r="81" ht="11.25" hidden="1"/>
    <row r="82" spans="1:31" s="2" customFormat="1" ht="6.95" customHeight="1">
      <c r="A82" s="35"/>
      <c r="B82" s="50"/>
      <c r="C82" s="51"/>
      <c r="D82" s="51"/>
      <c r="E82" s="51"/>
      <c r="F82" s="51"/>
      <c r="G82" s="51"/>
      <c r="H82" s="51"/>
      <c r="I82" s="146"/>
      <c r="J82" s="51"/>
      <c r="K82" s="51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5" customHeight="1">
      <c r="A83" s="35"/>
      <c r="B83" s="36"/>
      <c r="C83" s="24" t="s">
        <v>156</v>
      </c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16</v>
      </c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7"/>
      <c r="D86" s="37"/>
      <c r="E86" s="326" t="str">
        <f>E7</f>
        <v>REKONSTRUKCE TĚLOCVIČNY TUL - TĚLOCVIČNA HARCOV- OBJEKT A</v>
      </c>
      <c r="F86" s="327"/>
      <c r="G86" s="327"/>
      <c r="H86" s="32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2:12" s="1" customFormat="1" ht="12" customHeight="1">
      <c r="B87" s="22"/>
      <c r="C87" s="30" t="s">
        <v>137</v>
      </c>
      <c r="D87" s="23"/>
      <c r="E87" s="23"/>
      <c r="F87" s="23"/>
      <c r="G87" s="23"/>
      <c r="H87" s="23"/>
      <c r="I87" s="109"/>
      <c r="J87" s="23"/>
      <c r="K87" s="23"/>
      <c r="L87" s="21"/>
    </row>
    <row r="88" spans="1:31" s="2" customFormat="1" ht="16.5" customHeight="1">
      <c r="A88" s="35"/>
      <c r="B88" s="36"/>
      <c r="C88" s="37"/>
      <c r="D88" s="37"/>
      <c r="E88" s="326" t="s">
        <v>2288</v>
      </c>
      <c r="F88" s="328"/>
      <c r="G88" s="328"/>
      <c r="H88" s="328"/>
      <c r="I88" s="116"/>
      <c r="J88" s="37"/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139</v>
      </c>
      <c r="D89" s="37"/>
      <c r="E89" s="37"/>
      <c r="F89" s="37"/>
      <c r="G89" s="37"/>
      <c r="H89" s="37"/>
      <c r="I89" s="116"/>
      <c r="J89" s="37"/>
      <c r="K89" s="37"/>
      <c r="L89" s="11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6.5" customHeight="1">
      <c r="A90" s="35"/>
      <c r="B90" s="36"/>
      <c r="C90" s="37"/>
      <c r="D90" s="37"/>
      <c r="E90" s="274" t="str">
        <f>E11</f>
        <v>D1.1.zpnei - Architektonicko stavební řešení</v>
      </c>
      <c r="F90" s="328"/>
      <c r="G90" s="328"/>
      <c r="H90" s="328"/>
      <c r="I90" s="116"/>
      <c r="J90" s="37"/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7"/>
      <c r="D91" s="37"/>
      <c r="E91" s="37"/>
      <c r="F91" s="37"/>
      <c r="G91" s="37"/>
      <c r="H91" s="37"/>
      <c r="I91" s="116"/>
      <c r="J91" s="37"/>
      <c r="K91" s="37"/>
      <c r="L91" s="11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2" customHeight="1">
      <c r="A92" s="35"/>
      <c r="B92" s="36"/>
      <c r="C92" s="30" t="s">
        <v>22</v>
      </c>
      <c r="D92" s="37"/>
      <c r="E92" s="37"/>
      <c r="F92" s="28" t="str">
        <f>F14</f>
        <v>Liberec</v>
      </c>
      <c r="G92" s="37"/>
      <c r="H92" s="37"/>
      <c r="I92" s="118" t="s">
        <v>24</v>
      </c>
      <c r="J92" s="60" t="str">
        <f>IF(J14="","",J14)</f>
        <v>4. 2. 2020</v>
      </c>
      <c r="K92" s="37"/>
      <c r="L92" s="11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11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5.7" customHeight="1">
      <c r="A94" s="35"/>
      <c r="B94" s="36"/>
      <c r="C94" s="30" t="s">
        <v>26</v>
      </c>
      <c r="D94" s="37"/>
      <c r="E94" s="37"/>
      <c r="F94" s="28" t="str">
        <f>E17</f>
        <v xml:space="preserve">Technická univerzita v Liberci </v>
      </c>
      <c r="G94" s="37"/>
      <c r="H94" s="37"/>
      <c r="I94" s="118" t="s">
        <v>32</v>
      </c>
      <c r="J94" s="33" t="str">
        <f>E23</f>
        <v>Ing.  Radovan  Novotný</v>
      </c>
      <c r="K94" s="37"/>
      <c r="L94" s="11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5.7" customHeight="1">
      <c r="A95" s="35"/>
      <c r="B95" s="36"/>
      <c r="C95" s="30" t="s">
        <v>30</v>
      </c>
      <c r="D95" s="37"/>
      <c r="E95" s="37"/>
      <c r="F95" s="28" t="str">
        <f>IF(E20="","",E20)</f>
        <v>Vyplň údaj</v>
      </c>
      <c r="G95" s="37"/>
      <c r="H95" s="37"/>
      <c r="I95" s="118" t="s">
        <v>35</v>
      </c>
      <c r="J95" s="33" t="str">
        <f>E26</f>
        <v>Propos Liberec s.r.o.</v>
      </c>
      <c r="K95" s="37"/>
      <c r="L95" s="11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35" customHeight="1">
      <c r="A96" s="35"/>
      <c r="B96" s="36"/>
      <c r="C96" s="37"/>
      <c r="D96" s="37"/>
      <c r="E96" s="37"/>
      <c r="F96" s="37"/>
      <c r="G96" s="37"/>
      <c r="H96" s="37"/>
      <c r="I96" s="116"/>
      <c r="J96" s="37"/>
      <c r="K96" s="37"/>
      <c r="L96" s="11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11" customFormat="1" ht="29.25" customHeight="1">
      <c r="A97" s="165"/>
      <c r="B97" s="166"/>
      <c r="C97" s="167" t="s">
        <v>157</v>
      </c>
      <c r="D97" s="168" t="s">
        <v>58</v>
      </c>
      <c r="E97" s="168" t="s">
        <v>54</v>
      </c>
      <c r="F97" s="168" t="s">
        <v>55</v>
      </c>
      <c r="G97" s="168" t="s">
        <v>158</v>
      </c>
      <c r="H97" s="168" t="s">
        <v>159</v>
      </c>
      <c r="I97" s="169" t="s">
        <v>160</v>
      </c>
      <c r="J97" s="168" t="s">
        <v>143</v>
      </c>
      <c r="K97" s="170" t="s">
        <v>161</v>
      </c>
      <c r="L97" s="171"/>
      <c r="M97" s="69" t="s">
        <v>21</v>
      </c>
      <c r="N97" s="70" t="s">
        <v>43</v>
      </c>
      <c r="O97" s="70" t="s">
        <v>162</v>
      </c>
      <c r="P97" s="70" t="s">
        <v>163</v>
      </c>
      <c r="Q97" s="70" t="s">
        <v>164</v>
      </c>
      <c r="R97" s="70" t="s">
        <v>165</v>
      </c>
      <c r="S97" s="70" t="s">
        <v>166</v>
      </c>
      <c r="T97" s="71" t="s">
        <v>167</v>
      </c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</row>
    <row r="98" spans="1:63" s="2" customFormat="1" ht="22.9" customHeight="1">
      <c r="A98" s="35"/>
      <c r="B98" s="36"/>
      <c r="C98" s="76" t="s">
        <v>168</v>
      </c>
      <c r="D98" s="37"/>
      <c r="E98" s="37"/>
      <c r="F98" s="37"/>
      <c r="G98" s="37"/>
      <c r="H98" s="37"/>
      <c r="I98" s="116"/>
      <c r="J98" s="172">
        <f>BK98</f>
        <v>0</v>
      </c>
      <c r="K98" s="37"/>
      <c r="L98" s="40"/>
      <c r="M98" s="72"/>
      <c r="N98" s="173"/>
      <c r="O98" s="73"/>
      <c r="P98" s="174">
        <f>P99+P186</f>
        <v>0</v>
      </c>
      <c r="Q98" s="73"/>
      <c r="R98" s="174">
        <f>R99+R186</f>
        <v>2.7325717000000003</v>
      </c>
      <c r="S98" s="73"/>
      <c r="T98" s="175">
        <f>T99+T186</f>
        <v>6.46067351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72</v>
      </c>
      <c r="AU98" s="18" t="s">
        <v>144</v>
      </c>
      <c r="BK98" s="176">
        <f>BK99+BK186</f>
        <v>0</v>
      </c>
    </row>
    <row r="99" spans="2:63" s="12" customFormat="1" ht="25.9" customHeight="1">
      <c r="B99" s="177"/>
      <c r="C99" s="178"/>
      <c r="D99" s="179" t="s">
        <v>72</v>
      </c>
      <c r="E99" s="180" t="s">
        <v>169</v>
      </c>
      <c r="F99" s="180" t="s">
        <v>170</v>
      </c>
      <c r="G99" s="178"/>
      <c r="H99" s="178"/>
      <c r="I99" s="181"/>
      <c r="J99" s="182">
        <f>BK99</f>
        <v>0</v>
      </c>
      <c r="K99" s="178"/>
      <c r="L99" s="183"/>
      <c r="M99" s="184"/>
      <c r="N99" s="185"/>
      <c r="O99" s="185"/>
      <c r="P99" s="186">
        <f>P100+P105+P168+P184</f>
        <v>0</v>
      </c>
      <c r="Q99" s="185"/>
      <c r="R99" s="186">
        <f>R100+R105+R168+R184</f>
        <v>0.1677276</v>
      </c>
      <c r="S99" s="185"/>
      <c r="T99" s="187">
        <f>T100+T105+T168+T184</f>
        <v>2.951325</v>
      </c>
      <c r="AR99" s="188" t="s">
        <v>80</v>
      </c>
      <c r="AT99" s="189" t="s">
        <v>72</v>
      </c>
      <c r="AU99" s="189" t="s">
        <v>73</v>
      </c>
      <c r="AY99" s="188" t="s">
        <v>171</v>
      </c>
      <c r="BK99" s="190">
        <f>BK100+BK105+BK168+BK184</f>
        <v>0</v>
      </c>
    </row>
    <row r="100" spans="2:63" s="12" customFormat="1" ht="22.9" customHeight="1">
      <c r="B100" s="177"/>
      <c r="C100" s="178"/>
      <c r="D100" s="179" t="s">
        <v>72</v>
      </c>
      <c r="E100" s="191" t="s">
        <v>183</v>
      </c>
      <c r="F100" s="191" t="s">
        <v>184</v>
      </c>
      <c r="G100" s="178"/>
      <c r="H100" s="178"/>
      <c r="I100" s="181"/>
      <c r="J100" s="192">
        <f>BK100</f>
        <v>0</v>
      </c>
      <c r="K100" s="178"/>
      <c r="L100" s="183"/>
      <c r="M100" s="184"/>
      <c r="N100" s="185"/>
      <c r="O100" s="185"/>
      <c r="P100" s="186">
        <f>SUM(P101:P104)</f>
        <v>0</v>
      </c>
      <c r="Q100" s="185"/>
      <c r="R100" s="186">
        <f>SUM(R101:R104)</f>
        <v>0.141526</v>
      </c>
      <c r="S100" s="185"/>
      <c r="T100" s="187">
        <f>SUM(T101:T104)</f>
        <v>0</v>
      </c>
      <c r="AR100" s="188" t="s">
        <v>80</v>
      </c>
      <c r="AT100" s="189" t="s">
        <v>72</v>
      </c>
      <c r="AU100" s="189" t="s">
        <v>80</v>
      </c>
      <c r="AY100" s="188" t="s">
        <v>171</v>
      </c>
      <c r="BK100" s="190">
        <f>SUM(BK101:BK104)</f>
        <v>0</v>
      </c>
    </row>
    <row r="101" spans="1:65" s="2" customFormat="1" ht="16.5" customHeight="1">
      <c r="A101" s="35"/>
      <c r="B101" s="36"/>
      <c r="C101" s="193" t="s">
        <v>80</v>
      </c>
      <c r="D101" s="193" t="s">
        <v>173</v>
      </c>
      <c r="E101" s="194" t="s">
        <v>1280</v>
      </c>
      <c r="F101" s="195" t="s">
        <v>1281</v>
      </c>
      <c r="G101" s="196" t="s">
        <v>187</v>
      </c>
      <c r="H101" s="197">
        <v>7.7</v>
      </c>
      <c r="I101" s="198"/>
      <c r="J101" s="199">
        <f>ROUND(I101*H101,2)</f>
        <v>0</v>
      </c>
      <c r="K101" s="195" t="s">
        <v>21</v>
      </c>
      <c r="L101" s="40"/>
      <c r="M101" s="200" t="s">
        <v>21</v>
      </c>
      <c r="N101" s="201" t="s">
        <v>44</v>
      </c>
      <c r="O101" s="65"/>
      <c r="P101" s="202">
        <f>O101*H101</f>
        <v>0</v>
      </c>
      <c r="Q101" s="202">
        <v>0.01838</v>
      </c>
      <c r="R101" s="202">
        <f>Q101*H101</f>
        <v>0.141526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178</v>
      </c>
      <c r="AT101" s="204" t="s">
        <v>173</v>
      </c>
      <c r="AU101" s="204" t="s">
        <v>82</v>
      </c>
      <c r="AY101" s="18" t="s">
        <v>171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8" t="s">
        <v>80</v>
      </c>
      <c r="BK101" s="205">
        <f>ROUND(I101*H101,2)</f>
        <v>0</v>
      </c>
      <c r="BL101" s="18" t="s">
        <v>178</v>
      </c>
      <c r="BM101" s="204" t="s">
        <v>1282</v>
      </c>
    </row>
    <row r="102" spans="2:51" s="13" customFormat="1" ht="11.25">
      <c r="B102" s="206"/>
      <c r="C102" s="207"/>
      <c r="D102" s="208" t="s">
        <v>180</v>
      </c>
      <c r="E102" s="209" t="s">
        <v>21</v>
      </c>
      <c r="F102" s="210" t="s">
        <v>1301</v>
      </c>
      <c r="G102" s="207"/>
      <c r="H102" s="209" t="s">
        <v>21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180</v>
      </c>
      <c r="AU102" s="216" t="s">
        <v>82</v>
      </c>
      <c r="AV102" s="13" t="s">
        <v>80</v>
      </c>
      <c r="AW102" s="13" t="s">
        <v>34</v>
      </c>
      <c r="AX102" s="13" t="s">
        <v>73</v>
      </c>
      <c r="AY102" s="216" t="s">
        <v>171</v>
      </c>
    </row>
    <row r="103" spans="2:51" s="14" customFormat="1" ht="11.25">
      <c r="B103" s="217"/>
      <c r="C103" s="218"/>
      <c r="D103" s="208" t="s">
        <v>180</v>
      </c>
      <c r="E103" s="219" t="s">
        <v>21</v>
      </c>
      <c r="F103" s="220" t="s">
        <v>2290</v>
      </c>
      <c r="G103" s="218"/>
      <c r="H103" s="221">
        <v>7.7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180</v>
      </c>
      <c r="AU103" s="227" t="s">
        <v>82</v>
      </c>
      <c r="AV103" s="14" t="s">
        <v>82</v>
      </c>
      <c r="AW103" s="14" t="s">
        <v>34</v>
      </c>
      <c r="AX103" s="14" t="s">
        <v>73</v>
      </c>
      <c r="AY103" s="227" t="s">
        <v>171</v>
      </c>
    </row>
    <row r="104" spans="2:51" s="15" customFormat="1" ht="11.25">
      <c r="B104" s="228"/>
      <c r="C104" s="229"/>
      <c r="D104" s="208" t="s">
        <v>180</v>
      </c>
      <c r="E104" s="230" t="s">
        <v>21</v>
      </c>
      <c r="F104" s="231" t="s">
        <v>182</v>
      </c>
      <c r="G104" s="229"/>
      <c r="H104" s="232">
        <v>7.7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180</v>
      </c>
      <c r="AU104" s="238" t="s">
        <v>82</v>
      </c>
      <c r="AV104" s="15" t="s">
        <v>178</v>
      </c>
      <c r="AW104" s="15" t="s">
        <v>34</v>
      </c>
      <c r="AX104" s="15" t="s">
        <v>80</v>
      </c>
      <c r="AY104" s="238" t="s">
        <v>171</v>
      </c>
    </row>
    <row r="105" spans="2:63" s="12" customFormat="1" ht="22.9" customHeight="1">
      <c r="B105" s="177"/>
      <c r="C105" s="178"/>
      <c r="D105" s="179" t="s">
        <v>72</v>
      </c>
      <c r="E105" s="191" t="s">
        <v>195</v>
      </c>
      <c r="F105" s="191" t="s">
        <v>196</v>
      </c>
      <c r="G105" s="178"/>
      <c r="H105" s="178"/>
      <c r="I105" s="181"/>
      <c r="J105" s="192">
        <f>BK105</f>
        <v>0</v>
      </c>
      <c r="K105" s="178"/>
      <c r="L105" s="183"/>
      <c r="M105" s="184"/>
      <c r="N105" s="185"/>
      <c r="O105" s="185"/>
      <c r="P105" s="186">
        <f>SUM(P106:P167)</f>
        <v>0</v>
      </c>
      <c r="Q105" s="185"/>
      <c r="R105" s="186">
        <f>SUM(R106:R167)</f>
        <v>0.0262016</v>
      </c>
      <c r="S105" s="185"/>
      <c r="T105" s="187">
        <f>SUM(T106:T167)</f>
        <v>2.951325</v>
      </c>
      <c r="AR105" s="188" t="s">
        <v>80</v>
      </c>
      <c r="AT105" s="189" t="s">
        <v>72</v>
      </c>
      <c r="AU105" s="189" t="s">
        <v>80</v>
      </c>
      <c r="AY105" s="188" t="s">
        <v>171</v>
      </c>
      <c r="BK105" s="190">
        <f>SUM(BK106:BK167)</f>
        <v>0</v>
      </c>
    </row>
    <row r="106" spans="1:65" s="2" customFormat="1" ht="16.5" customHeight="1">
      <c r="A106" s="35"/>
      <c r="B106" s="36"/>
      <c r="C106" s="193" t="s">
        <v>82</v>
      </c>
      <c r="D106" s="193" t="s">
        <v>173</v>
      </c>
      <c r="E106" s="194" t="s">
        <v>197</v>
      </c>
      <c r="F106" s="195" t="s">
        <v>198</v>
      </c>
      <c r="G106" s="196" t="s">
        <v>199</v>
      </c>
      <c r="H106" s="197">
        <v>646.128</v>
      </c>
      <c r="I106" s="198"/>
      <c r="J106" s="199">
        <f>ROUND(I106*H106,2)</f>
        <v>0</v>
      </c>
      <c r="K106" s="195" t="s">
        <v>21</v>
      </c>
      <c r="L106" s="40"/>
      <c r="M106" s="200" t="s">
        <v>21</v>
      </c>
      <c r="N106" s="201" t="s">
        <v>44</v>
      </c>
      <c r="O106" s="65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178</v>
      </c>
      <c r="AT106" s="204" t="s">
        <v>173</v>
      </c>
      <c r="AU106" s="204" t="s">
        <v>82</v>
      </c>
      <c r="AY106" s="18" t="s">
        <v>171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8" t="s">
        <v>80</v>
      </c>
      <c r="BK106" s="205">
        <f>ROUND(I106*H106,2)</f>
        <v>0</v>
      </c>
      <c r="BL106" s="18" t="s">
        <v>178</v>
      </c>
      <c r="BM106" s="204" t="s">
        <v>200</v>
      </c>
    </row>
    <row r="107" spans="2:51" s="13" customFormat="1" ht="11.25">
      <c r="B107" s="206"/>
      <c r="C107" s="207"/>
      <c r="D107" s="208" t="s">
        <v>180</v>
      </c>
      <c r="E107" s="209" t="s">
        <v>21</v>
      </c>
      <c r="F107" s="210" t="s">
        <v>2291</v>
      </c>
      <c r="G107" s="207"/>
      <c r="H107" s="209" t="s">
        <v>21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180</v>
      </c>
      <c r="AU107" s="216" t="s">
        <v>82</v>
      </c>
      <c r="AV107" s="13" t="s">
        <v>80</v>
      </c>
      <c r="AW107" s="13" t="s">
        <v>34</v>
      </c>
      <c r="AX107" s="13" t="s">
        <v>73</v>
      </c>
      <c r="AY107" s="216" t="s">
        <v>171</v>
      </c>
    </row>
    <row r="108" spans="2:51" s="14" customFormat="1" ht="11.25">
      <c r="B108" s="217"/>
      <c r="C108" s="218"/>
      <c r="D108" s="208" t="s">
        <v>180</v>
      </c>
      <c r="E108" s="219" t="s">
        <v>21</v>
      </c>
      <c r="F108" s="220" t="s">
        <v>2292</v>
      </c>
      <c r="G108" s="218"/>
      <c r="H108" s="221">
        <v>850.788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180</v>
      </c>
      <c r="AU108" s="227" t="s">
        <v>82</v>
      </c>
      <c r="AV108" s="14" t="s">
        <v>82</v>
      </c>
      <c r="AW108" s="14" t="s">
        <v>34</v>
      </c>
      <c r="AX108" s="14" t="s">
        <v>73</v>
      </c>
      <c r="AY108" s="227" t="s">
        <v>171</v>
      </c>
    </row>
    <row r="109" spans="2:51" s="13" customFormat="1" ht="11.25">
      <c r="B109" s="206"/>
      <c r="C109" s="207"/>
      <c r="D109" s="208" t="s">
        <v>180</v>
      </c>
      <c r="E109" s="209" t="s">
        <v>21</v>
      </c>
      <c r="F109" s="210" t="s">
        <v>201</v>
      </c>
      <c r="G109" s="207"/>
      <c r="H109" s="209" t="s">
        <v>21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180</v>
      </c>
      <c r="AU109" s="216" t="s">
        <v>82</v>
      </c>
      <c r="AV109" s="13" t="s">
        <v>80</v>
      </c>
      <c r="AW109" s="13" t="s">
        <v>34</v>
      </c>
      <c r="AX109" s="13" t="s">
        <v>73</v>
      </c>
      <c r="AY109" s="216" t="s">
        <v>171</v>
      </c>
    </row>
    <row r="110" spans="2:51" s="14" customFormat="1" ht="11.25">
      <c r="B110" s="217"/>
      <c r="C110" s="218"/>
      <c r="D110" s="208" t="s">
        <v>180</v>
      </c>
      <c r="E110" s="219" t="s">
        <v>21</v>
      </c>
      <c r="F110" s="220" t="s">
        <v>2293</v>
      </c>
      <c r="G110" s="218"/>
      <c r="H110" s="221">
        <v>-65.34</v>
      </c>
      <c r="I110" s="222"/>
      <c r="J110" s="218"/>
      <c r="K110" s="218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180</v>
      </c>
      <c r="AU110" s="227" t="s">
        <v>82</v>
      </c>
      <c r="AV110" s="14" t="s">
        <v>82</v>
      </c>
      <c r="AW110" s="14" t="s">
        <v>34</v>
      </c>
      <c r="AX110" s="14" t="s">
        <v>73</v>
      </c>
      <c r="AY110" s="227" t="s">
        <v>171</v>
      </c>
    </row>
    <row r="111" spans="2:51" s="14" customFormat="1" ht="11.25">
      <c r="B111" s="217"/>
      <c r="C111" s="218"/>
      <c r="D111" s="208" t="s">
        <v>180</v>
      </c>
      <c r="E111" s="219" t="s">
        <v>21</v>
      </c>
      <c r="F111" s="220" t="s">
        <v>2294</v>
      </c>
      <c r="G111" s="218"/>
      <c r="H111" s="221">
        <v>-139.32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180</v>
      </c>
      <c r="AU111" s="227" t="s">
        <v>82</v>
      </c>
      <c r="AV111" s="14" t="s">
        <v>82</v>
      </c>
      <c r="AW111" s="14" t="s">
        <v>34</v>
      </c>
      <c r="AX111" s="14" t="s">
        <v>73</v>
      </c>
      <c r="AY111" s="227" t="s">
        <v>171</v>
      </c>
    </row>
    <row r="112" spans="2:51" s="15" customFormat="1" ht="11.25">
      <c r="B112" s="228"/>
      <c r="C112" s="229"/>
      <c r="D112" s="208" t="s">
        <v>180</v>
      </c>
      <c r="E112" s="230" t="s">
        <v>21</v>
      </c>
      <c r="F112" s="231" t="s">
        <v>182</v>
      </c>
      <c r="G112" s="229"/>
      <c r="H112" s="232">
        <v>646.128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180</v>
      </c>
      <c r="AU112" s="238" t="s">
        <v>82</v>
      </c>
      <c r="AV112" s="15" t="s">
        <v>178</v>
      </c>
      <c r="AW112" s="15" t="s">
        <v>34</v>
      </c>
      <c r="AX112" s="15" t="s">
        <v>80</v>
      </c>
      <c r="AY112" s="238" t="s">
        <v>171</v>
      </c>
    </row>
    <row r="113" spans="1:65" s="2" customFormat="1" ht="21.75" customHeight="1">
      <c r="A113" s="35"/>
      <c r="B113" s="36"/>
      <c r="C113" s="193" t="s">
        <v>92</v>
      </c>
      <c r="D113" s="193" t="s">
        <v>173</v>
      </c>
      <c r="E113" s="194" t="s">
        <v>204</v>
      </c>
      <c r="F113" s="195" t="s">
        <v>205</v>
      </c>
      <c r="G113" s="196" t="s">
        <v>187</v>
      </c>
      <c r="H113" s="197">
        <v>98.52</v>
      </c>
      <c r="I113" s="198"/>
      <c r="J113" s="199">
        <f>ROUND(I113*H113,2)</f>
        <v>0</v>
      </c>
      <c r="K113" s="195" t="s">
        <v>177</v>
      </c>
      <c r="L113" s="40"/>
      <c r="M113" s="200" t="s">
        <v>21</v>
      </c>
      <c r="N113" s="201" t="s">
        <v>44</v>
      </c>
      <c r="O113" s="65"/>
      <c r="P113" s="202">
        <f>O113*H113</f>
        <v>0</v>
      </c>
      <c r="Q113" s="202">
        <v>0.00013</v>
      </c>
      <c r="R113" s="202">
        <f>Q113*H113</f>
        <v>0.012807599999999999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178</v>
      </c>
      <c r="AT113" s="204" t="s">
        <v>173</v>
      </c>
      <c r="AU113" s="204" t="s">
        <v>82</v>
      </c>
      <c r="AY113" s="18" t="s">
        <v>171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8" t="s">
        <v>80</v>
      </c>
      <c r="BK113" s="205">
        <f>ROUND(I113*H113,2)</f>
        <v>0</v>
      </c>
      <c r="BL113" s="18" t="s">
        <v>178</v>
      </c>
      <c r="BM113" s="204" t="s">
        <v>206</v>
      </c>
    </row>
    <row r="114" spans="2:51" s="13" customFormat="1" ht="11.25">
      <c r="B114" s="206"/>
      <c r="C114" s="207"/>
      <c r="D114" s="208" t="s">
        <v>180</v>
      </c>
      <c r="E114" s="209" t="s">
        <v>21</v>
      </c>
      <c r="F114" s="210" t="s">
        <v>1249</v>
      </c>
      <c r="G114" s="207"/>
      <c r="H114" s="209" t="s">
        <v>21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180</v>
      </c>
      <c r="AU114" s="216" t="s">
        <v>82</v>
      </c>
      <c r="AV114" s="13" t="s">
        <v>80</v>
      </c>
      <c r="AW114" s="13" t="s">
        <v>34</v>
      </c>
      <c r="AX114" s="13" t="s">
        <v>73</v>
      </c>
      <c r="AY114" s="216" t="s">
        <v>171</v>
      </c>
    </row>
    <row r="115" spans="2:51" s="14" customFormat="1" ht="11.25">
      <c r="B115" s="217"/>
      <c r="C115" s="218"/>
      <c r="D115" s="208" t="s">
        <v>180</v>
      </c>
      <c r="E115" s="219" t="s">
        <v>21</v>
      </c>
      <c r="F115" s="220" t="s">
        <v>2295</v>
      </c>
      <c r="G115" s="218"/>
      <c r="H115" s="221">
        <v>49.2</v>
      </c>
      <c r="I115" s="222"/>
      <c r="J115" s="218"/>
      <c r="K115" s="218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180</v>
      </c>
      <c r="AU115" s="227" t="s">
        <v>82</v>
      </c>
      <c r="AV115" s="14" t="s">
        <v>82</v>
      </c>
      <c r="AW115" s="14" t="s">
        <v>34</v>
      </c>
      <c r="AX115" s="14" t="s">
        <v>73</v>
      </c>
      <c r="AY115" s="227" t="s">
        <v>171</v>
      </c>
    </row>
    <row r="116" spans="2:51" s="13" customFormat="1" ht="11.25">
      <c r="B116" s="206"/>
      <c r="C116" s="207"/>
      <c r="D116" s="208" t="s">
        <v>180</v>
      </c>
      <c r="E116" s="209" t="s">
        <v>21</v>
      </c>
      <c r="F116" s="210" t="s">
        <v>218</v>
      </c>
      <c r="G116" s="207"/>
      <c r="H116" s="209" t="s">
        <v>21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180</v>
      </c>
      <c r="AU116" s="216" t="s">
        <v>82</v>
      </c>
      <c r="AV116" s="13" t="s">
        <v>80</v>
      </c>
      <c r="AW116" s="13" t="s">
        <v>34</v>
      </c>
      <c r="AX116" s="13" t="s">
        <v>73</v>
      </c>
      <c r="AY116" s="216" t="s">
        <v>171</v>
      </c>
    </row>
    <row r="117" spans="2:51" s="14" customFormat="1" ht="11.25">
      <c r="B117" s="217"/>
      <c r="C117" s="218"/>
      <c r="D117" s="208" t="s">
        <v>180</v>
      </c>
      <c r="E117" s="219" t="s">
        <v>21</v>
      </c>
      <c r="F117" s="220" t="s">
        <v>2296</v>
      </c>
      <c r="G117" s="218"/>
      <c r="H117" s="221">
        <v>49.32</v>
      </c>
      <c r="I117" s="222"/>
      <c r="J117" s="218"/>
      <c r="K117" s="218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180</v>
      </c>
      <c r="AU117" s="227" t="s">
        <v>82</v>
      </c>
      <c r="AV117" s="14" t="s">
        <v>82</v>
      </c>
      <c r="AW117" s="14" t="s">
        <v>34</v>
      </c>
      <c r="AX117" s="14" t="s">
        <v>73</v>
      </c>
      <c r="AY117" s="227" t="s">
        <v>171</v>
      </c>
    </row>
    <row r="118" spans="2:51" s="13" customFormat="1" ht="11.25">
      <c r="B118" s="206"/>
      <c r="C118" s="207"/>
      <c r="D118" s="208" t="s">
        <v>180</v>
      </c>
      <c r="E118" s="209" t="s">
        <v>21</v>
      </c>
      <c r="F118" s="210" t="s">
        <v>207</v>
      </c>
      <c r="G118" s="207"/>
      <c r="H118" s="209" t="s">
        <v>21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180</v>
      </c>
      <c r="AU118" s="216" t="s">
        <v>82</v>
      </c>
      <c r="AV118" s="13" t="s">
        <v>80</v>
      </c>
      <c r="AW118" s="13" t="s">
        <v>34</v>
      </c>
      <c r="AX118" s="13" t="s">
        <v>73</v>
      </c>
      <c r="AY118" s="216" t="s">
        <v>171</v>
      </c>
    </row>
    <row r="119" spans="2:51" s="13" customFormat="1" ht="11.25">
      <c r="B119" s="206"/>
      <c r="C119" s="207"/>
      <c r="D119" s="208" t="s">
        <v>180</v>
      </c>
      <c r="E119" s="209" t="s">
        <v>21</v>
      </c>
      <c r="F119" s="210" t="s">
        <v>208</v>
      </c>
      <c r="G119" s="207"/>
      <c r="H119" s="209" t="s">
        <v>21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180</v>
      </c>
      <c r="AU119" s="216" t="s">
        <v>82</v>
      </c>
      <c r="AV119" s="13" t="s">
        <v>80</v>
      </c>
      <c r="AW119" s="13" t="s">
        <v>34</v>
      </c>
      <c r="AX119" s="13" t="s">
        <v>73</v>
      </c>
      <c r="AY119" s="216" t="s">
        <v>171</v>
      </c>
    </row>
    <row r="120" spans="2:51" s="14" customFormat="1" ht="11.25">
      <c r="B120" s="217"/>
      <c r="C120" s="218"/>
      <c r="D120" s="208" t="s">
        <v>180</v>
      </c>
      <c r="E120" s="219" t="s">
        <v>21</v>
      </c>
      <c r="F120" s="220" t="s">
        <v>2297</v>
      </c>
      <c r="G120" s="218"/>
      <c r="H120" s="221">
        <v>0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180</v>
      </c>
      <c r="AU120" s="227" t="s">
        <v>82</v>
      </c>
      <c r="AV120" s="14" t="s">
        <v>82</v>
      </c>
      <c r="AW120" s="14" t="s">
        <v>34</v>
      </c>
      <c r="AX120" s="14" t="s">
        <v>73</v>
      </c>
      <c r="AY120" s="227" t="s">
        <v>171</v>
      </c>
    </row>
    <row r="121" spans="2:51" s="14" customFormat="1" ht="11.25">
      <c r="B121" s="217"/>
      <c r="C121" s="218"/>
      <c r="D121" s="208" t="s">
        <v>180</v>
      </c>
      <c r="E121" s="219" t="s">
        <v>21</v>
      </c>
      <c r="F121" s="220" t="s">
        <v>2298</v>
      </c>
      <c r="G121" s="218"/>
      <c r="H121" s="221">
        <v>0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180</v>
      </c>
      <c r="AU121" s="227" t="s">
        <v>82</v>
      </c>
      <c r="AV121" s="14" t="s">
        <v>82</v>
      </c>
      <c r="AW121" s="14" t="s">
        <v>34</v>
      </c>
      <c r="AX121" s="14" t="s">
        <v>73</v>
      </c>
      <c r="AY121" s="227" t="s">
        <v>171</v>
      </c>
    </row>
    <row r="122" spans="2:51" s="14" customFormat="1" ht="11.25">
      <c r="B122" s="217"/>
      <c r="C122" s="218"/>
      <c r="D122" s="208" t="s">
        <v>180</v>
      </c>
      <c r="E122" s="219" t="s">
        <v>21</v>
      </c>
      <c r="F122" s="220" t="s">
        <v>2299</v>
      </c>
      <c r="G122" s="218"/>
      <c r="H122" s="221">
        <v>0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180</v>
      </c>
      <c r="AU122" s="227" t="s">
        <v>82</v>
      </c>
      <c r="AV122" s="14" t="s">
        <v>82</v>
      </c>
      <c r="AW122" s="14" t="s">
        <v>34</v>
      </c>
      <c r="AX122" s="14" t="s">
        <v>73</v>
      </c>
      <c r="AY122" s="227" t="s">
        <v>171</v>
      </c>
    </row>
    <row r="123" spans="2:51" s="13" customFormat="1" ht="11.25">
      <c r="B123" s="206"/>
      <c r="C123" s="207"/>
      <c r="D123" s="208" t="s">
        <v>180</v>
      </c>
      <c r="E123" s="209" t="s">
        <v>21</v>
      </c>
      <c r="F123" s="210" t="s">
        <v>212</v>
      </c>
      <c r="G123" s="207"/>
      <c r="H123" s="209" t="s">
        <v>21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180</v>
      </c>
      <c r="AU123" s="216" t="s">
        <v>82</v>
      </c>
      <c r="AV123" s="13" t="s">
        <v>80</v>
      </c>
      <c r="AW123" s="13" t="s">
        <v>34</v>
      </c>
      <c r="AX123" s="13" t="s">
        <v>73</v>
      </c>
      <c r="AY123" s="216" t="s">
        <v>171</v>
      </c>
    </row>
    <row r="124" spans="2:51" s="14" customFormat="1" ht="11.25">
      <c r="B124" s="217"/>
      <c r="C124" s="218"/>
      <c r="D124" s="208" t="s">
        <v>180</v>
      </c>
      <c r="E124" s="219" t="s">
        <v>21</v>
      </c>
      <c r="F124" s="220" t="s">
        <v>2300</v>
      </c>
      <c r="G124" s="218"/>
      <c r="H124" s="221">
        <v>0</v>
      </c>
      <c r="I124" s="222"/>
      <c r="J124" s="218"/>
      <c r="K124" s="218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180</v>
      </c>
      <c r="AU124" s="227" t="s">
        <v>82</v>
      </c>
      <c r="AV124" s="14" t="s">
        <v>82</v>
      </c>
      <c r="AW124" s="14" t="s">
        <v>34</v>
      </c>
      <c r="AX124" s="14" t="s">
        <v>73</v>
      </c>
      <c r="AY124" s="227" t="s">
        <v>171</v>
      </c>
    </row>
    <row r="125" spans="2:51" s="15" customFormat="1" ht="11.25">
      <c r="B125" s="228"/>
      <c r="C125" s="229"/>
      <c r="D125" s="208" t="s">
        <v>180</v>
      </c>
      <c r="E125" s="230" t="s">
        <v>21</v>
      </c>
      <c r="F125" s="231" t="s">
        <v>182</v>
      </c>
      <c r="G125" s="229"/>
      <c r="H125" s="232">
        <v>98.52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180</v>
      </c>
      <c r="AU125" s="238" t="s">
        <v>82</v>
      </c>
      <c r="AV125" s="15" t="s">
        <v>178</v>
      </c>
      <c r="AW125" s="15" t="s">
        <v>34</v>
      </c>
      <c r="AX125" s="15" t="s">
        <v>80</v>
      </c>
      <c r="AY125" s="238" t="s">
        <v>171</v>
      </c>
    </row>
    <row r="126" spans="1:65" s="2" customFormat="1" ht="21.75" customHeight="1">
      <c r="A126" s="35"/>
      <c r="B126" s="36"/>
      <c r="C126" s="193" t="s">
        <v>178</v>
      </c>
      <c r="D126" s="193" t="s">
        <v>173</v>
      </c>
      <c r="E126" s="194" t="s">
        <v>2301</v>
      </c>
      <c r="F126" s="195" t="s">
        <v>2302</v>
      </c>
      <c r="G126" s="196" t="s">
        <v>187</v>
      </c>
      <c r="H126" s="197">
        <v>334.85</v>
      </c>
      <c r="I126" s="198"/>
      <c r="J126" s="199">
        <f>ROUND(I126*H126,2)</f>
        <v>0</v>
      </c>
      <c r="K126" s="195" t="s">
        <v>177</v>
      </c>
      <c r="L126" s="40"/>
      <c r="M126" s="200" t="s">
        <v>21</v>
      </c>
      <c r="N126" s="201" t="s">
        <v>44</v>
      </c>
      <c r="O126" s="65"/>
      <c r="P126" s="202">
        <f>O126*H126</f>
        <v>0</v>
      </c>
      <c r="Q126" s="202">
        <v>4E-05</v>
      </c>
      <c r="R126" s="202">
        <f>Q126*H126</f>
        <v>0.013394000000000001</v>
      </c>
      <c r="S126" s="202">
        <v>0</v>
      </c>
      <c r="T126" s="20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4" t="s">
        <v>178</v>
      </c>
      <c r="AT126" s="204" t="s">
        <v>173</v>
      </c>
      <c r="AU126" s="204" t="s">
        <v>82</v>
      </c>
      <c r="AY126" s="18" t="s">
        <v>171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18" t="s">
        <v>80</v>
      </c>
      <c r="BK126" s="205">
        <f>ROUND(I126*H126,2)</f>
        <v>0</v>
      </c>
      <c r="BL126" s="18" t="s">
        <v>178</v>
      </c>
      <c r="BM126" s="204" t="s">
        <v>2303</v>
      </c>
    </row>
    <row r="127" spans="2:51" s="13" customFormat="1" ht="11.25">
      <c r="B127" s="206"/>
      <c r="C127" s="207"/>
      <c r="D127" s="208" t="s">
        <v>180</v>
      </c>
      <c r="E127" s="209" t="s">
        <v>21</v>
      </c>
      <c r="F127" s="210" t="s">
        <v>1249</v>
      </c>
      <c r="G127" s="207"/>
      <c r="H127" s="209" t="s">
        <v>21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180</v>
      </c>
      <c r="AU127" s="216" t="s">
        <v>82</v>
      </c>
      <c r="AV127" s="13" t="s">
        <v>80</v>
      </c>
      <c r="AW127" s="13" t="s">
        <v>34</v>
      </c>
      <c r="AX127" s="13" t="s">
        <v>73</v>
      </c>
      <c r="AY127" s="216" t="s">
        <v>171</v>
      </c>
    </row>
    <row r="128" spans="2:51" s="14" customFormat="1" ht="11.25">
      <c r="B128" s="217"/>
      <c r="C128" s="218"/>
      <c r="D128" s="208" t="s">
        <v>180</v>
      </c>
      <c r="E128" s="219" t="s">
        <v>21</v>
      </c>
      <c r="F128" s="220" t="s">
        <v>2295</v>
      </c>
      <c r="G128" s="218"/>
      <c r="H128" s="221">
        <v>49.2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180</v>
      </c>
      <c r="AU128" s="227" t="s">
        <v>82</v>
      </c>
      <c r="AV128" s="14" t="s">
        <v>82</v>
      </c>
      <c r="AW128" s="14" t="s">
        <v>34</v>
      </c>
      <c r="AX128" s="14" t="s">
        <v>73</v>
      </c>
      <c r="AY128" s="227" t="s">
        <v>171</v>
      </c>
    </row>
    <row r="129" spans="2:51" s="13" customFormat="1" ht="11.25">
      <c r="B129" s="206"/>
      <c r="C129" s="207"/>
      <c r="D129" s="208" t="s">
        <v>180</v>
      </c>
      <c r="E129" s="209" t="s">
        <v>21</v>
      </c>
      <c r="F129" s="210" t="s">
        <v>218</v>
      </c>
      <c r="G129" s="207"/>
      <c r="H129" s="209" t="s">
        <v>21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180</v>
      </c>
      <c r="AU129" s="216" t="s">
        <v>82</v>
      </c>
      <c r="AV129" s="13" t="s">
        <v>80</v>
      </c>
      <c r="AW129" s="13" t="s">
        <v>34</v>
      </c>
      <c r="AX129" s="13" t="s">
        <v>73</v>
      </c>
      <c r="AY129" s="216" t="s">
        <v>171</v>
      </c>
    </row>
    <row r="130" spans="2:51" s="14" customFormat="1" ht="11.25">
      <c r="B130" s="217"/>
      <c r="C130" s="218"/>
      <c r="D130" s="208" t="s">
        <v>180</v>
      </c>
      <c r="E130" s="219" t="s">
        <v>21</v>
      </c>
      <c r="F130" s="220" t="s">
        <v>2304</v>
      </c>
      <c r="G130" s="218"/>
      <c r="H130" s="221">
        <v>285.65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180</v>
      </c>
      <c r="AU130" s="227" t="s">
        <v>82</v>
      </c>
      <c r="AV130" s="14" t="s">
        <v>82</v>
      </c>
      <c r="AW130" s="14" t="s">
        <v>34</v>
      </c>
      <c r="AX130" s="14" t="s">
        <v>73</v>
      </c>
      <c r="AY130" s="227" t="s">
        <v>171</v>
      </c>
    </row>
    <row r="131" spans="2:51" s="15" customFormat="1" ht="11.25">
      <c r="B131" s="228"/>
      <c r="C131" s="229"/>
      <c r="D131" s="208" t="s">
        <v>180</v>
      </c>
      <c r="E131" s="230" t="s">
        <v>21</v>
      </c>
      <c r="F131" s="231" t="s">
        <v>182</v>
      </c>
      <c r="G131" s="229"/>
      <c r="H131" s="232">
        <v>334.85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180</v>
      </c>
      <c r="AU131" s="238" t="s">
        <v>82</v>
      </c>
      <c r="AV131" s="15" t="s">
        <v>178</v>
      </c>
      <c r="AW131" s="15" t="s">
        <v>34</v>
      </c>
      <c r="AX131" s="15" t="s">
        <v>80</v>
      </c>
      <c r="AY131" s="238" t="s">
        <v>171</v>
      </c>
    </row>
    <row r="132" spans="1:65" s="2" customFormat="1" ht="16.5" customHeight="1">
      <c r="A132" s="35"/>
      <c r="B132" s="36"/>
      <c r="C132" s="193" t="s">
        <v>214</v>
      </c>
      <c r="D132" s="193" t="s">
        <v>173</v>
      </c>
      <c r="E132" s="194" t="s">
        <v>2305</v>
      </c>
      <c r="F132" s="195" t="s">
        <v>2306</v>
      </c>
      <c r="G132" s="196" t="s">
        <v>187</v>
      </c>
      <c r="H132" s="197">
        <v>11.31</v>
      </c>
      <c r="I132" s="198"/>
      <c r="J132" s="199">
        <f>ROUND(I132*H132,2)</f>
        <v>0</v>
      </c>
      <c r="K132" s="195" t="s">
        <v>177</v>
      </c>
      <c r="L132" s="40"/>
      <c r="M132" s="200" t="s">
        <v>21</v>
      </c>
      <c r="N132" s="201" t="s">
        <v>44</v>
      </c>
      <c r="O132" s="65"/>
      <c r="P132" s="202">
        <f>O132*H132</f>
        <v>0</v>
      </c>
      <c r="Q132" s="202">
        <v>0</v>
      </c>
      <c r="R132" s="202">
        <f>Q132*H132</f>
        <v>0</v>
      </c>
      <c r="S132" s="202">
        <v>0.09</v>
      </c>
      <c r="T132" s="203">
        <f>S132*H132</f>
        <v>1.0179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178</v>
      </c>
      <c r="AT132" s="204" t="s">
        <v>173</v>
      </c>
      <c r="AU132" s="204" t="s">
        <v>82</v>
      </c>
      <c r="AY132" s="18" t="s">
        <v>171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8" t="s">
        <v>80</v>
      </c>
      <c r="BK132" s="205">
        <f>ROUND(I132*H132,2)</f>
        <v>0</v>
      </c>
      <c r="BL132" s="18" t="s">
        <v>178</v>
      </c>
      <c r="BM132" s="204" t="s">
        <v>2307</v>
      </c>
    </row>
    <row r="133" spans="2:51" s="13" customFormat="1" ht="11.25">
      <c r="B133" s="206"/>
      <c r="C133" s="207"/>
      <c r="D133" s="208" t="s">
        <v>180</v>
      </c>
      <c r="E133" s="209" t="s">
        <v>21</v>
      </c>
      <c r="F133" s="210" t="s">
        <v>1301</v>
      </c>
      <c r="G133" s="207"/>
      <c r="H133" s="209" t="s">
        <v>21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180</v>
      </c>
      <c r="AU133" s="216" t="s">
        <v>82</v>
      </c>
      <c r="AV133" s="13" t="s">
        <v>80</v>
      </c>
      <c r="AW133" s="13" t="s">
        <v>34</v>
      </c>
      <c r="AX133" s="13" t="s">
        <v>73</v>
      </c>
      <c r="AY133" s="216" t="s">
        <v>171</v>
      </c>
    </row>
    <row r="134" spans="2:51" s="13" customFormat="1" ht="11.25">
      <c r="B134" s="206"/>
      <c r="C134" s="207"/>
      <c r="D134" s="208" t="s">
        <v>180</v>
      </c>
      <c r="E134" s="209" t="s">
        <v>21</v>
      </c>
      <c r="F134" s="210" t="s">
        <v>1249</v>
      </c>
      <c r="G134" s="207"/>
      <c r="H134" s="209" t="s">
        <v>21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180</v>
      </c>
      <c r="AU134" s="216" t="s">
        <v>82</v>
      </c>
      <c r="AV134" s="13" t="s">
        <v>80</v>
      </c>
      <c r="AW134" s="13" t="s">
        <v>34</v>
      </c>
      <c r="AX134" s="13" t="s">
        <v>73</v>
      </c>
      <c r="AY134" s="216" t="s">
        <v>171</v>
      </c>
    </row>
    <row r="135" spans="2:51" s="13" customFormat="1" ht="11.25">
      <c r="B135" s="206"/>
      <c r="C135" s="207"/>
      <c r="D135" s="208" t="s">
        <v>180</v>
      </c>
      <c r="E135" s="209" t="s">
        <v>21</v>
      </c>
      <c r="F135" s="210" t="s">
        <v>1418</v>
      </c>
      <c r="G135" s="207"/>
      <c r="H135" s="209" t="s">
        <v>21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180</v>
      </c>
      <c r="AU135" s="216" t="s">
        <v>82</v>
      </c>
      <c r="AV135" s="13" t="s">
        <v>80</v>
      </c>
      <c r="AW135" s="13" t="s">
        <v>34</v>
      </c>
      <c r="AX135" s="13" t="s">
        <v>73</v>
      </c>
      <c r="AY135" s="216" t="s">
        <v>171</v>
      </c>
    </row>
    <row r="136" spans="2:51" s="14" customFormat="1" ht="11.25">
      <c r="B136" s="217"/>
      <c r="C136" s="218"/>
      <c r="D136" s="208" t="s">
        <v>180</v>
      </c>
      <c r="E136" s="219" t="s">
        <v>21</v>
      </c>
      <c r="F136" s="220" t="s">
        <v>2308</v>
      </c>
      <c r="G136" s="218"/>
      <c r="H136" s="221">
        <v>9.55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180</v>
      </c>
      <c r="AU136" s="227" t="s">
        <v>82</v>
      </c>
      <c r="AV136" s="14" t="s">
        <v>82</v>
      </c>
      <c r="AW136" s="14" t="s">
        <v>34</v>
      </c>
      <c r="AX136" s="14" t="s">
        <v>73</v>
      </c>
      <c r="AY136" s="227" t="s">
        <v>171</v>
      </c>
    </row>
    <row r="137" spans="2:51" s="13" customFormat="1" ht="11.25">
      <c r="B137" s="206"/>
      <c r="C137" s="207"/>
      <c r="D137" s="208" t="s">
        <v>180</v>
      </c>
      <c r="E137" s="209" t="s">
        <v>21</v>
      </c>
      <c r="F137" s="210" t="s">
        <v>1420</v>
      </c>
      <c r="G137" s="207"/>
      <c r="H137" s="209" t="s">
        <v>21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180</v>
      </c>
      <c r="AU137" s="216" t="s">
        <v>82</v>
      </c>
      <c r="AV137" s="13" t="s">
        <v>80</v>
      </c>
      <c r="AW137" s="13" t="s">
        <v>34</v>
      </c>
      <c r="AX137" s="13" t="s">
        <v>73</v>
      </c>
      <c r="AY137" s="216" t="s">
        <v>171</v>
      </c>
    </row>
    <row r="138" spans="2:51" s="14" customFormat="1" ht="11.25">
      <c r="B138" s="217"/>
      <c r="C138" s="218"/>
      <c r="D138" s="208" t="s">
        <v>180</v>
      </c>
      <c r="E138" s="219" t="s">
        <v>21</v>
      </c>
      <c r="F138" s="220" t="s">
        <v>2309</v>
      </c>
      <c r="G138" s="218"/>
      <c r="H138" s="221">
        <v>1.76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180</v>
      </c>
      <c r="AU138" s="227" t="s">
        <v>82</v>
      </c>
      <c r="AV138" s="14" t="s">
        <v>82</v>
      </c>
      <c r="AW138" s="14" t="s">
        <v>34</v>
      </c>
      <c r="AX138" s="14" t="s">
        <v>73</v>
      </c>
      <c r="AY138" s="227" t="s">
        <v>171</v>
      </c>
    </row>
    <row r="139" spans="2:51" s="15" customFormat="1" ht="11.25">
      <c r="B139" s="228"/>
      <c r="C139" s="229"/>
      <c r="D139" s="208" t="s">
        <v>180</v>
      </c>
      <c r="E139" s="230" t="s">
        <v>21</v>
      </c>
      <c r="F139" s="231" t="s">
        <v>182</v>
      </c>
      <c r="G139" s="229"/>
      <c r="H139" s="232">
        <v>11.31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180</v>
      </c>
      <c r="AU139" s="238" t="s">
        <v>82</v>
      </c>
      <c r="AV139" s="15" t="s">
        <v>178</v>
      </c>
      <c r="AW139" s="15" t="s">
        <v>34</v>
      </c>
      <c r="AX139" s="15" t="s">
        <v>80</v>
      </c>
      <c r="AY139" s="238" t="s">
        <v>171</v>
      </c>
    </row>
    <row r="140" spans="1:65" s="2" customFormat="1" ht="21.75" customHeight="1">
      <c r="A140" s="35"/>
      <c r="B140" s="36"/>
      <c r="C140" s="193" t="s">
        <v>183</v>
      </c>
      <c r="D140" s="193" t="s">
        <v>173</v>
      </c>
      <c r="E140" s="194" t="s">
        <v>1415</v>
      </c>
      <c r="F140" s="195" t="s">
        <v>1416</v>
      </c>
      <c r="G140" s="196" t="s">
        <v>187</v>
      </c>
      <c r="H140" s="197">
        <v>11.31</v>
      </c>
      <c r="I140" s="198"/>
      <c r="J140" s="199">
        <f>ROUND(I140*H140,2)</f>
        <v>0</v>
      </c>
      <c r="K140" s="195" t="s">
        <v>177</v>
      </c>
      <c r="L140" s="40"/>
      <c r="M140" s="200" t="s">
        <v>21</v>
      </c>
      <c r="N140" s="201" t="s">
        <v>44</v>
      </c>
      <c r="O140" s="65"/>
      <c r="P140" s="202">
        <f>O140*H140</f>
        <v>0</v>
      </c>
      <c r="Q140" s="202">
        <v>0</v>
      </c>
      <c r="R140" s="202">
        <f>Q140*H140</f>
        <v>0</v>
      </c>
      <c r="S140" s="202">
        <v>0.035</v>
      </c>
      <c r="T140" s="203">
        <f>S140*H140</f>
        <v>0.39585000000000004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178</v>
      </c>
      <c r="AT140" s="204" t="s">
        <v>173</v>
      </c>
      <c r="AU140" s="204" t="s">
        <v>82</v>
      </c>
      <c r="AY140" s="18" t="s">
        <v>171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8" t="s">
        <v>80</v>
      </c>
      <c r="BK140" s="205">
        <f>ROUND(I140*H140,2)</f>
        <v>0</v>
      </c>
      <c r="BL140" s="18" t="s">
        <v>178</v>
      </c>
      <c r="BM140" s="204" t="s">
        <v>1417</v>
      </c>
    </row>
    <row r="141" spans="2:51" s="13" customFormat="1" ht="11.25">
      <c r="B141" s="206"/>
      <c r="C141" s="207"/>
      <c r="D141" s="208" t="s">
        <v>180</v>
      </c>
      <c r="E141" s="209" t="s">
        <v>21</v>
      </c>
      <c r="F141" s="210" t="s">
        <v>1301</v>
      </c>
      <c r="G141" s="207"/>
      <c r="H141" s="209" t="s">
        <v>21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180</v>
      </c>
      <c r="AU141" s="216" t="s">
        <v>82</v>
      </c>
      <c r="AV141" s="13" t="s">
        <v>80</v>
      </c>
      <c r="AW141" s="13" t="s">
        <v>34</v>
      </c>
      <c r="AX141" s="13" t="s">
        <v>73</v>
      </c>
      <c r="AY141" s="216" t="s">
        <v>171</v>
      </c>
    </row>
    <row r="142" spans="2:51" s="13" customFormat="1" ht="11.25">
      <c r="B142" s="206"/>
      <c r="C142" s="207"/>
      <c r="D142" s="208" t="s">
        <v>180</v>
      </c>
      <c r="E142" s="209" t="s">
        <v>21</v>
      </c>
      <c r="F142" s="210" t="s">
        <v>1249</v>
      </c>
      <c r="G142" s="207"/>
      <c r="H142" s="209" t="s">
        <v>21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180</v>
      </c>
      <c r="AU142" s="216" t="s">
        <v>82</v>
      </c>
      <c r="AV142" s="13" t="s">
        <v>80</v>
      </c>
      <c r="AW142" s="13" t="s">
        <v>34</v>
      </c>
      <c r="AX142" s="13" t="s">
        <v>73</v>
      </c>
      <c r="AY142" s="216" t="s">
        <v>171</v>
      </c>
    </row>
    <row r="143" spans="2:51" s="13" customFormat="1" ht="11.25">
      <c r="B143" s="206"/>
      <c r="C143" s="207"/>
      <c r="D143" s="208" t="s">
        <v>180</v>
      </c>
      <c r="E143" s="209" t="s">
        <v>21</v>
      </c>
      <c r="F143" s="210" t="s">
        <v>1418</v>
      </c>
      <c r="G143" s="207"/>
      <c r="H143" s="209" t="s">
        <v>21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180</v>
      </c>
      <c r="AU143" s="216" t="s">
        <v>82</v>
      </c>
      <c r="AV143" s="13" t="s">
        <v>80</v>
      </c>
      <c r="AW143" s="13" t="s">
        <v>34</v>
      </c>
      <c r="AX143" s="13" t="s">
        <v>73</v>
      </c>
      <c r="AY143" s="216" t="s">
        <v>171</v>
      </c>
    </row>
    <row r="144" spans="2:51" s="14" customFormat="1" ht="11.25">
      <c r="B144" s="217"/>
      <c r="C144" s="218"/>
      <c r="D144" s="208" t="s">
        <v>180</v>
      </c>
      <c r="E144" s="219" t="s">
        <v>21</v>
      </c>
      <c r="F144" s="220" t="s">
        <v>2308</v>
      </c>
      <c r="G144" s="218"/>
      <c r="H144" s="221">
        <v>9.55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180</v>
      </c>
      <c r="AU144" s="227" t="s">
        <v>82</v>
      </c>
      <c r="AV144" s="14" t="s">
        <v>82</v>
      </c>
      <c r="AW144" s="14" t="s">
        <v>34</v>
      </c>
      <c r="AX144" s="14" t="s">
        <v>73</v>
      </c>
      <c r="AY144" s="227" t="s">
        <v>171</v>
      </c>
    </row>
    <row r="145" spans="2:51" s="13" customFormat="1" ht="11.25">
      <c r="B145" s="206"/>
      <c r="C145" s="207"/>
      <c r="D145" s="208" t="s">
        <v>180</v>
      </c>
      <c r="E145" s="209" t="s">
        <v>21</v>
      </c>
      <c r="F145" s="210" t="s">
        <v>1420</v>
      </c>
      <c r="G145" s="207"/>
      <c r="H145" s="209" t="s">
        <v>21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180</v>
      </c>
      <c r="AU145" s="216" t="s">
        <v>82</v>
      </c>
      <c r="AV145" s="13" t="s">
        <v>80</v>
      </c>
      <c r="AW145" s="13" t="s">
        <v>34</v>
      </c>
      <c r="AX145" s="13" t="s">
        <v>73</v>
      </c>
      <c r="AY145" s="216" t="s">
        <v>171</v>
      </c>
    </row>
    <row r="146" spans="2:51" s="14" customFormat="1" ht="11.25">
      <c r="B146" s="217"/>
      <c r="C146" s="218"/>
      <c r="D146" s="208" t="s">
        <v>180</v>
      </c>
      <c r="E146" s="219" t="s">
        <v>21</v>
      </c>
      <c r="F146" s="220" t="s">
        <v>2309</v>
      </c>
      <c r="G146" s="218"/>
      <c r="H146" s="221">
        <v>1.76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180</v>
      </c>
      <c r="AU146" s="227" t="s">
        <v>82</v>
      </c>
      <c r="AV146" s="14" t="s">
        <v>82</v>
      </c>
      <c r="AW146" s="14" t="s">
        <v>34</v>
      </c>
      <c r="AX146" s="14" t="s">
        <v>73</v>
      </c>
      <c r="AY146" s="227" t="s">
        <v>171</v>
      </c>
    </row>
    <row r="147" spans="2:51" s="15" customFormat="1" ht="11.25">
      <c r="B147" s="228"/>
      <c r="C147" s="229"/>
      <c r="D147" s="208" t="s">
        <v>180</v>
      </c>
      <c r="E147" s="230" t="s">
        <v>21</v>
      </c>
      <c r="F147" s="231" t="s">
        <v>182</v>
      </c>
      <c r="G147" s="229"/>
      <c r="H147" s="232">
        <v>11.31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180</v>
      </c>
      <c r="AU147" s="238" t="s">
        <v>82</v>
      </c>
      <c r="AV147" s="15" t="s">
        <v>178</v>
      </c>
      <c r="AW147" s="15" t="s">
        <v>34</v>
      </c>
      <c r="AX147" s="15" t="s">
        <v>80</v>
      </c>
      <c r="AY147" s="238" t="s">
        <v>171</v>
      </c>
    </row>
    <row r="148" spans="1:65" s="2" customFormat="1" ht="21.75" customHeight="1">
      <c r="A148" s="35"/>
      <c r="B148" s="36"/>
      <c r="C148" s="193" t="s">
        <v>225</v>
      </c>
      <c r="D148" s="193" t="s">
        <v>173</v>
      </c>
      <c r="E148" s="194" t="s">
        <v>1429</v>
      </c>
      <c r="F148" s="195" t="s">
        <v>1430</v>
      </c>
      <c r="G148" s="196" t="s">
        <v>187</v>
      </c>
      <c r="H148" s="197">
        <v>3.152</v>
      </c>
      <c r="I148" s="198"/>
      <c r="J148" s="199">
        <f>ROUND(I148*H148,2)</f>
        <v>0</v>
      </c>
      <c r="K148" s="195" t="s">
        <v>177</v>
      </c>
      <c r="L148" s="40"/>
      <c r="M148" s="200" t="s">
        <v>21</v>
      </c>
      <c r="N148" s="201" t="s">
        <v>44</v>
      </c>
      <c r="O148" s="65"/>
      <c r="P148" s="202">
        <f>O148*H148</f>
        <v>0</v>
      </c>
      <c r="Q148" s="202">
        <v>0</v>
      </c>
      <c r="R148" s="202">
        <f>Q148*H148</f>
        <v>0</v>
      </c>
      <c r="S148" s="202">
        <v>0.088</v>
      </c>
      <c r="T148" s="203">
        <f>S148*H148</f>
        <v>0.277376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178</v>
      </c>
      <c r="AT148" s="204" t="s">
        <v>173</v>
      </c>
      <c r="AU148" s="204" t="s">
        <v>82</v>
      </c>
      <c r="AY148" s="18" t="s">
        <v>171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8" t="s">
        <v>80</v>
      </c>
      <c r="BK148" s="205">
        <f>ROUND(I148*H148,2)</f>
        <v>0</v>
      </c>
      <c r="BL148" s="18" t="s">
        <v>178</v>
      </c>
      <c r="BM148" s="204" t="s">
        <v>1431</v>
      </c>
    </row>
    <row r="149" spans="2:51" s="13" customFormat="1" ht="11.25">
      <c r="B149" s="206"/>
      <c r="C149" s="207"/>
      <c r="D149" s="208" t="s">
        <v>180</v>
      </c>
      <c r="E149" s="209" t="s">
        <v>21</v>
      </c>
      <c r="F149" s="210" t="s">
        <v>1301</v>
      </c>
      <c r="G149" s="207"/>
      <c r="H149" s="209" t="s">
        <v>21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180</v>
      </c>
      <c r="AU149" s="216" t="s">
        <v>82</v>
      </c>
      <c r="AV149" s="13" t="s">
        <v>80</v>
      </c>
      <c r="AW149" s="13" t="s">
        <v>34</v>
      </c>
      <c r="AX149" s="13" t="s">
        <v>73</v>
      </c>
      <c r="AY149" s="216" t="s">
        <v>171</v>
      </c>
    </row>
    <row r="150" spans="2:51" s="14" customFormat="1" ht="11.25">
      <c r="B150" s="217"/>
      <c r="C150" s="218"/>
      <c r="D150" s="208" t="s">
        <v>180</v>
      </c>
      <c r="E150" s="219" t="s">
        <v>21</v>
      </c>
      <c r="F150" s="220" t="s">
        <v>2310</v>
      </c>
      <c r="G150" s="218"/>
      <c r="H150" s="221">
        <v>3.152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180</v>
      </c>
      <c r="AU150" s="227" t="s">
        <v>82</v>
      </c>
      <c r="AV150" s="14" t="s">
        <v>82</v>
      </c>
      <c r="AW150" s="14" t="s">
        <v>34</v>
      </c>
      <c r="AX150" s="14" t="s">
        <v>73</v>
      </c>
      <c r="AY150" s="227" t="s">
        <v>171</v>
      </c>
    </row>
    <row r="151" spans="2:51" s="15" customFormat="1" ht="11.25">
      <c r="B151" s="228"/>
      <c r="C151" s="229"/>
      <c r="D151" s="208" t="s">
        <v>180</v>
      </c>
      <c r="E151" s="230" t="s">
        <v>21</v>
      </c>
      <c r="F151" s="231" t="s">
        <v>182</v>
      </c>
      <c r="G151" s="229"/>
      <c r="H151" s="232">
        <v>3.152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180</v>
      </c>
      <c r="AU151" s="238" t="s">
        <v>82</v>
      </c>
      <c r="AV151" s="15" t="s">
        <v>178</v>
      </c>
      <c r="AW151" s="15" t="s">
        <v>34</v>
      </c>
      <c r="AX151" s="15" t="s">
        <v>80</v>
      </c>
      <c r="AY151" s="238" t="s">
        <v>171</v>
      </c>
    </row>
    <row r="152" spans="1:65" s="2" customFormat="1" ht="21.75" customHeight="1">
      <c r="A152" s="35"/>
      <c r="B152" s="36"/>
      <c r="C152" s="193" t="s">
        <v>232</v>
      </c>
      <c r="D152" s="193" t="s">
        <v>173</v>
      </c>
      <c r="E152" s="194" t="s">
        <v>1438</v>
      </c>
      <c r="F152" s="195" t="s">
        <v>1439</v>
      </c>
      <c r="G152" s="196" t="s">
        <v>187</v>
      </c>
      <c r="H152" s="197">
        <v>2.857</v>
      </c>
      <c r="I152" s="198"/>
      <c r="J152" s="199">
        <f>ROUND(I152*H152,2)</f>
        <v>0</v>
      </c>
      <c r="K152" s="195" t="s">
        <v>177</v>
      </c>
      <c r="L152" s="40"/>
      <c r="M152" s="200" t="s">
        <v>21</v>
      </c>
      <c r="N152" s="201" t="s">
        <v>44</v>
      </c>
      <c r="O152" s="65"/>
      <c r="P152" s="202">
        <f>O152*H152</f>
        <v>0</v>
      </c>
      <c r="Q152" s="202">
        <v>0</v>
      </c>
      <c r="R152" s="202">
        <f>Q152*H152</f>
        <v>0</v>
      </c>
      <c r="S152" s="202">
        <v>0.067</v>
      </c>
      <c r="T152" s="203">
        <f>S152*H152</f>
        <v>0.19141900000000003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178</v>
      </c>
      <c r="AT152" s="204" t="s">
        <v>173</v>
      </c>
      <c r="AU152" s="204" t="s">
        <v>82</v>
      </c>
      <c r="AY152" s="18" t="s">
        <v>171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8" t="s">
        <v>80</v>
      </c>
      <c r="BK152" s="205">
        <f>ROUND(I152*H152,2)</f>
        <v>0</v>
      </c>
      <c r="BL152" s="18" t="s">
        <v>178</v>
      </c>
      <c r="BM152" s="204" t="s">
        <v>1440</v>
      </c>
    </row>
    <row r="153" spans="2:51" s="13" customFormat="1" ht="11.25">
      <c r="B153" s="206"/>
      <c r="C153" s="207"/>
      <c r="D153" s="208" t="s">
        <v>180</v>
      </c>
      <c r="E153" s="209" t="s">
        <v>21</v>
      </c>
      <c r="F153" s="210" t="s">
        <v>1301</v>
      </c>
      <c r="G153" s="207"/>
      <c r="H153" s="209" t="s">
        <v>21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180</v>
      </c>
      <c r="AU153" s="216" t="s">
        <v>82</v>
      </c>
      <c r="AV153" s="13" t="s">
        <v>80</v>
      </c>
      <c r="AW153" s="13" t="s">
        <v>34</v>
      </c>
      <c r="AX153" s="13" t="s">
        <v>73</v>
      </c>
      <c r="AY153" s="216" t="s">
        <v>171</v>
      </c>
    </row>
    <row r="154" spans="2:51" s="14" customFormat="1" ht="11.25">
      <c r="B154" s="217"/>
      <c r="C154" s="218"/>
      <c r="D154" s="208" t="s">
        <v>180</v>
      </c>
      <c r="E154" s="219" t="s">
        <v>21</v>
      </c>
      <c r="F154" s="220" t="s">
        <v>2311</v>
      </c>
      <c r="G154" s="218"/>
      <c r="H154" s="221">
        <v>2.857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180</v>
      </c>
      <c r="AU154" s="227" t="s">
        <v>82</v>
      </c>
      <c r="AV154" s="14" t="s">
        <v>82</v>
      </c>
      <c r="AW154" s="14" t="s">
        <v>34</v>
      </c>
      <c r="AX154" s="14" t="s">
        <v>73</v>
      </c>
      <c r="AY154" s="227" t="s">
        <v>171</v>
      </c>
    </row>
    <row r="155" spans="2:51" s="15" customFormat="1" ht="11.25">
      <c r="B155" s="228"/>
      <c r="C155" s="229"/>
      <c r="D155" s="208" t="s">
        <v>180</v>
      </c>
      <c r="E155" s="230" t="s">
        <v>21</v>
      </c>
      <c r="F155" s="231" t="s">
        <v>182</v>
      </c>
      <c r="G155" s="229"/>
      <c r="H155" s="232">
        <v>2.857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180</v>
      </c>
      <c r="AU155" s="238" t="s">
        <v>82</v>
      </c>
      <c r="AV155" s="15" t="s">
        <v>178</v>
      </c>
      <c r="AW155" s="15" t="s">
        <v>34</v>
      </c>
      <c r="AX155" s="15" t="s">
        <v>80</v>
      </c>
      <c r="AY155" s="238" t="s">
        <v>171</v>
      </c>
    </row>
    <row r="156" spans="1:65" s="2" customFormat="1" ht="21.75" customHeight="1">
      <c r="A156" s="35"/>
      <c r="B156" s="36"/>
      <c r="C156" s="193" t="s">
        <v>195</v>
      </c>
      <c r="D156" s="193" t="s">
        <v>173</v>
      </c>
      <c r="E156" s="194" t="s">
        <v>2312</v>
      </c>
      <c r="F156" s="195" t="s">
        <v>2313</v>
      </c>
      <c r="G156" s="196" t="s">
        <v>187</v>
      </c>
      <c r="H156" s="197">
        <v>7.135</v>
      </c>
      <c r="I156" s="198"/>
      <c r="J156" s="199">
        <f>ROUND(I156*H156,2)</f>
        <v>0</v>
      </c>
      <c r="K156" s="195" t="s">
        <v>21</v>
      </c>
      <c r="L156" s="40"/>
      <c r="M156" s="200" t="s">
        <v>21</v>
      </c>
      <c r="N156" s="201" t="s">
        <v>44</v>
      </c>
      <c r="O156" s="65"/>
      <c r="P156" s="202">
        <f>O156*H156</f>
        <v>0</v>
      </c>
      <c r="Q156" s="202">
        <v>0</v>
      </c>
      <c r="R156" s="202">
        <f>Q156*H156</f>
        <v>0</v>
      </c>
      <c r="S156" s="202">
        <v>0.068</v>
      </c>
      <c r="T156" s="203">
        <f>S156*H156</f>
        <v>0.48518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178</v>
      </c>
      <c r="AT156" s="204" t="s">
        <v>173</v>
      </c>
      <c r="AU156" s="204" t="s">
        <v>82</v>
      </c>
      <c r="AY156" s="18" t="s">
        <v>171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8" t="s">
        <v>80</v>
      </c>
      <c r="BK156" s="205">
        <f>ROUND(I156*H156,2)</f>
        <v>0</v>
      </c>
      <c r="BL156" s="18" t="s">
        <v>178</v>
      </c>
      <c r="BM156" s="204" t="s">
        <v>2314</v>
      </c>
    </row>
    <row r="157" spans="2:51" s="13" customFormat="1" ht="11.25">
      <c r="B157" s="206"/>
      <c r="C157" s="207"/>
      <c r="D157" s="208" t="s">
        <v>180</v>
      </c>
      <c r="E157" s="209" t="s">
        <v>21</v>
      </c>
      <c r="F157" s="210" t="s">
        <v>1249</v>
      </c>
      <c r="G157" s="207"/>
      <c r="H157" s="209" t="s">
        <v>21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180</v>
      </c>
      <c r="AU157" s="216" t="s">
        <v>82</v>
      </c>
      <c r="AV157" s="13" t="s">
        <v>80</v>
      </c>
      <c r="AW157" s="13" t="s">
        <v>34</v>
      </c>
      <c r="AX157" s="13" t="s">
        <v>73</v>
      </c>
      <c r="AY157" s="216" t="s">
        <v>171</v>
      </c>
    </row>
    <row r="158" spans="2:51" s="14" customFormat="1" ht="11.25">
      <c r="B158" s="217"/>
      <c r="C158" s="218"/>
      <c r="D158" s="208" t="s">
        <v>180</v>
      </c>
      <c r="E158" s="219" t="s">
        <v>21</v>
      </c>
      <c r="F158" s="220" t="s">
        <v>2315</v>
      </c>
      <c r="G158" s="218"/>
      <c r="H158" s="221">
        <v>3.135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180</v>
      </c>
      <c r="AU158" s="227" t="s">
        <v>82</v>
      </c>
      <c r="AV158" s="14" t="s">
        <v>82</v>
      </c>
      <c r="AW158" s="14" t="s">
        <v>34</v>
      </c>
      <c r="AX158" s="14" t="s">
        <v>73</v>
      </c>
      <c r="AY158" s="227" t="s">
        <v>171</v>
      </c>
    </row>
    <row r="159" spans="2:51" s="14" customFormat="1" ht="11.25">
      <c r="B159" s="217"/>
      <c r="C159" s="218"/>
      <c r="D159" s="208" t="s">
        <v>180</v>
      </c>
      <c r="E159" s="219" t="s">
        <v>21</v>
      </c>
      <c r="F159" s="220" t="s">
        <v>2316</v>
      </c>
      <c r="G159" s="218"/>
      <c r="H159" s="221">
        <v>4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180</v>
      </c>
      <c r="AU159" s="227" t="s">
        <v>82</v>
      </c>
      <c r="AV159" s="14" t="s">
        <v>82</v>
      </c>
      <c r="AW159" s="14" t="s">
        <v>34</v>
      </c>
      <c r="AX159" s="14" t="s">
        <v>73</v>
      </c>
      <c r="AY159" s="227" t="s">
        <v>171</v>
      </c>
    </row>
    <row r="160" spans="2:51" s="15" customFormat="1" ht="11.25">
      <c r="B160" s="228"/>
      <c r="C160" s="229"/>
      <c r="D160" s="208" t="s">
        <v>180</v>
      </c>
      <c r="E160" s="230" t="s">
        <v>21</v>
      </c>
      <c r="F160" s="231" t="s">
        <v>182</v>
      </c>
      <c r="G160" s="229"/>
      <c r="H160" s="232">
        <v>7.135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180</v>
      </c>
      <c r="AU160" s="238" t="s">
        <v>82</v>
      </c>
      <c r="AV160" s="15" t="s">
        <v>178</v>
      </c>
      <c r="AW160" s="15" t="s">
        <v>34</v>
      </c>
      <c r="AX160" s="15" t="s">
        <v>80</v>
      </c>
      <c r="AY160" s="238" t="s">
        <v>171</v>
      </c>
    </row>
    <row r="161" spans="1:65" s="2" customFormat="1" ht="21.75" customHeight="1">
      <c r="A161" s="35"/>
      <c r="B161" s="36"/>
      <c r="C161" s="193" t="s">
        <v>240</v>
      </c>
      <c r="D161" s="193" t="s">
        <v>173</v>
      </c>
      <c r="E161" s="194" t="s">
        <v>1527</v>
      </c>
      <c r="F161" s="195" t="s">
        <v>1528</v>
      </c>
      <c r="G161" s="196" t="s">
        <v>187</v>
      </c>
      <c r="H161" s="197">
        <v>7.7</v>
      </c>
      <c r="I161" s="198"/>
      <c r="J161" s="199">
        <f>ROUND(I161*H161,2)</f>
        <v>0</v>
      </c>
      <c r="K161" s="195" t="s">
        <v>177</v>
      </c>
      <c r="L161" s="40"/>
      <c r="M161" s="200" t="s">
        <v>21</v>
      </c>
      <c r="N161" s="201" t="s">
        <v>44</v>
      </c>
      <c r="O161" s="65"/>
      <c r="P161" s="202">
        <f>O161*H161</f>
        <v>0</v>
      </c>
      <c r="Q161" s="202">
        <v>0</v>
      </c>
      <c r="R161" s="202">
        <f>Q161*H161</f>
        <v>0</v>
      </c>
      <c r="S161" s="202">
        <v>0.068</v>
      </c>
      <c r="T161" s="203">
        <f>S161*H161</f>
        <v>0.5236000000000001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178</v>
      </c>
      <c r="AT161" s="204" t="s">
        <v>173</v>
      </c>
      <c r="AU161" s="204" t="s">
        <v>82</v>
      </c>
      <c r="AY161" s="18" t="s">
        <v>171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8" t="s">
        <v>80</v>
      </c>
      <c r="BK161" s="205">
        <f>ROUND(I161*H161,2)</f>
        <v>0</v>
      </c>
      <c r="BL161" s="18" t="s">
        <v>178</v>
      </c>
      <c r="BM161" s="204" t="s">
        <v>1529</v>
      </c>
    </row>
    <row r="162" spans="2:51" s="13" customFormat="1" ht="11.25">
      <c r="B162" s="206"/>
      <c r="C162" s="207"/>
      <c r="D162" s="208" t="s">
        <v>180</v>
      </c>
      <c r="E162" s="209" t="s">
        <v>21</v>
      </c>
      <c r="F162" s="210" t="s">
        <v>1301</v>
      </c>
      <c r="G162" s="207"/>
      <c r="H162" s="209" t="s">
        <v>21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180</v>
      </c>
      <c r="AU162" s="216" t="s">
        <v>82</v>
      </c>
      <c r="AV162" s="13" t="s">
        <v>80</v>
      </c>
      <c r="AW162" s="13" t="s">
        <v>34</v>
      </c>
      <c r="AX162" s="13" t="s">
        <v>73</v>
      </c>
      <c r="AY162" s="216" t="s">
        <v>171</v>
      </c>
    </row>
    <row r="163" spans="2:51" s="14" customFormat="1" ht="11.25">
      <c r="B163" s="217"/>
      <c r="C163" s="218"/>
      <c r="D163" s="208" t="s">
        <v>180</v>
      </c>
      <c r="E163" s="219" t="s">
        <v>21</v>
      </c>
      <c r="F163" s="220" t="s">
        <v>2290</v>
      </c>
      <c r="G163" s="218"/>
      <c r="H163" s="221">
        <v>7.7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180</v>
      </c>
      <c r="AU163" s="227" t="s">
        <v>82</v>
      </c>
      <c r="AV163" s="14" t="s">
        <v>82</v>
      </c>
      <c r="AW163" s="14" t="s">
        <v>34</v>
      </c>
      <c r="AX163" s="14" t="s">
        <v>73</v>
      </c>
      <c r="AY163" s="227" t="s">
        <v>171</v>
      </c>
    </row>
    <row r="164" spans="2:51" s="15" customFormat="1" ht="11.25">
      <c r="B164" s="228"/>
      <c r="C164" s="229"/>
      <c r="D164" s="208" t="s">
        <v>180</v>
      </c>
      <c r="E164" s="230" t="s">
        <v>21</v>
      </c>
      <c r="F164" s="231" t="s">
        <v>182</v>
      </c>
      <c r="G164" s="229"/>
      <c r="H164" s="232">
        <v>7.7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180</v>
      </c>
      <c r="AU164" s="238" t="s">
        <v>82</v>
      </c>
      <c r="AV164" s="15" t="s">
        <v>178</v>
      </c>
      <c r="AW164" s="15" t="s">
        <v>34</v>
      </c>
      <c r="AX164" s="15" t="s">
        <v>80</v>
      </c>
      <c r="AY164" s="238" t="s">
        <v>171</v>
      </c>
    </row>
    <row r="165" spans="1:65" s="2" customFormat="1" ht="16.5" customHeight="1">
      <c r="A165" s="35"/>
      <c r="B165" s="36"/>
      <c r="C165" s="193" t="s">
        <v>244</v>
      </c>
      <c r="D165" s="193" t="s">
        <v>173</v>
      </c>
      <c r="E165" s="194" t="s">
        <v>2317</v>
      </c>
      <c r="F165" s="195" t="s">
        <v>2318</v>
      </c>
      <c r="G165" s="196" t="s">
        <v>308</v>
      </c>
      <c r="H165" s="197">
        <v>1</v>
      </c>
      <c r="I165" s="198"/>
      <c r="J165" s="199">
        <f>ROUND(I165*H165,2)</f>
        <v>0</v>
      </c>
      <c r="K165" s="195" t="s">
        <v>21</v>
      </c>
      <c r="L165" s="40"/>
      <c r="M165" s="200" t="s">
        <v>21</v>
      </c>
      <c r="N165" s="201" t="s">
        <v>44</v>
      </c>
      <c r="O165" s="65"/>
      <c r="P165" s="202">
        <f>O165*H165</f>
        <v>0</v>
      </c>
      <c r="Q165" s="202">
        <v>0</v>
      </c>
      <c r="R165" s="202">
        <f>Q165*H165</f>
        <v>0</v>
      </c>
      <c r="S165" s="202">
        <v>0.02</v>
      </c>
      <c r="T165" s="203">
        <f>S165*H165</f>
        <v>0.02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4" t="s">
        <v>178</v>
      </c>
      <c r="AT165" s="204" t="s">
        <v>173</v>
      </c>
      <c r="AU165" s="204" t="s">
        <v>82</v>
      </c>
      <c r="AY165" s="18" t="s">
        <v>171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8" t="s">
        <v>80</v>
      </c>
      <c r="BK165" s="205">
        <f>ROUND(I165*H165,2)</f>
        <v>0</v>
      </c>
      <c r="BL165" s="18" t="s">
        <v>178</v>
      </c>
      <c r="BM165" s="204" t="s">
        <v>2319</v>
      </c>
    </row>
    <row r="166" spans="1:65" s="2" customFormat="1" ht="16.5" customHeight="1">
      <c r="A166" s="35"/>
      <c r="B166" s="36"/>
      <c r="C166" s="193" t="s">
        <v>251</v>
      </c>
      <c r="D166" s="193" t="s">
        <v>173</v>
      </c>
      <c r="E166" s="194" t="s">
        <v>2320</v>
      </c>
      <c r="F166" s="195" t="s">
        <v>2321</v>
      </c>
      <c r="G166" s="196" t="s">
        <v>1557</v>
      </c>
      <c r="H166" s="197">
        <v>1</v>
      </c>
      <c r="I166" s="198"/>
      <c r="J166" s="199">
        <f>ROUND(I166*H166,2)</f>
        <v>0</v>
      </c>
      <c r="K166" s="195" t="s">
        <v>21</v>
      </c>
      <c r="L166" s="40"/>
      <c r="M166" s="200" t="s">
        <v>21</v>
      </c>
      <c r="N166" s="201" t="s">
        <v>44</v>
      </c>
      <c r="O166" s="65"/>
      <c r="P166" s="202">
        <f>O166*H166</f>
        <v>0</v>
      </c>
      <c r="Q166" s="202">
        <v>0</v>
      </c>
      <c r="R166" s="202">
        <f>Q166*H166</f>
        <v>0</v>
      </c>
      <c r="S166" s="202">
        <v>0.02</v>
      </c>
      <c r="T166" s="203">
        <f>S166*H166</f>
        <v>0.02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178</v>
      </c>
      <c r="AT166" s="204" t="s">
        <v>173</v>
      </c>
      <c r="AU166" s="204" t="s">
        <v>82</v>
      </c>
      <c r="AY166" s="18" t="s">
        <v>171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8" t="s">
        <v>80</v>
      </c>
      <c r="BK166" s="205">
        <f>ROUND(I166*H166,2)</f>
        <v>0</v>
      </c>
      <c r="BL166" s="18" t="s">
        <v>178</v>
      </c>
      <c r="BM166" s="204" t="s">
        <v>2322</v>
      </c>
    </row>
    <row r="167" spans="1:65" s="2" customFormat="1" ht="21.75" customHeight="1">
      <c r="A167" s="35"/>
      <c r="B167" s="36"/>
      <c r="C167" s="193" t="s">
        <v>259</v>
      </c>
      <c r="D167" s="193" t="s">
        <v>173</v>
      </c>
      <c r="E167" s="194" t="s">
        <v>2323</v>
      </c>
      <c r="F167" s="195" t="s">
        <v>2324</v>
      </c>
      <c r="G167" s="196" t="s">
        <v>272</v>
      </c>
      <c r="H167" s="197">
        <v>1</v>
      </c>
      <c r="I167" s="198"/>
      <c r="J167" s="199">
        <f>ROUND(I167*H167,2)</f>
        <v>0</v>
      </c>
      <c r="K167" s="195" t="s">
        <v>21</v>
      </c>
      <c r="L167" s="40"/>
      <c r="M167" s="200" t="s">
        <v>21</v>
      </c>
      <c r="N167" s="201" t="s">
        <v>44</v>
      </c>
      <c r="O167" s="65"/>
      <c r="P167" s="202">
        <f>O167*H167</f>
        <v>0</v>
      </c>
      <c r="Q167" s="202">
        <v>0</v>
      </c>
      <c r="R167" s="202">
        <f>Q167*H167</f>
        <v>0</v>
      </c>
      <c r="S167" s="202">
        <v>0.02</v>
      </c>
      <c r="T167" s="203">
        <f>S167*H167</f>
        <v>0.02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4" t="s">
        <v>178</v>
      </c>
      <c r="AT167" s="204" t="s">
        <v>173</v>
      </c>
      <c r="AU167" s="204" t="s">
        <v>82</v>
      </c>
      <c r="AY167" s="18" t="s">
        <v>171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18" t="s">
        <v>80</v>
      </c>
      <c r="BK167" s="205">
        <f>ROUND(I167*H167,2)</f>
        <v>0</v>
      </c>
      <c r="BL167" s="18" t="s">
        <v>178</v>
      </c>
      <c r="BM167" s="204" t="s">
        <v>2325</v>
      </c>
    </row>
    <row r="168" spans="2:63" s="12" customFormat="1" ht="22.9" customHeight="1">
      <c r="B168" s="177"/>
      <c r="C168" s="178"/>
      <c r="D168" s="179" t="s">
        <v>72</v>
      </c>
      <c r="E168" s="191" t="s">
        <v>230</v>
      </c>
      <c r="F168" s="191" t="s">
        <v>231</v>
      </c>
      <c r="G168" s="178"/>
      <c r="H168" s="178"/>
      <c r="I168" s="181"/>
      <c r="J168" s="192">
        <f>BK168</f>
        <v>0</v>
      </c>
      <c r="K168" s="178"/>
      <c r="L168" s="183"/>
      <c r="M168" s="184"/>
      <c r="N168" s="185"/>
      <c r="O168" s="185"/>
      <c r="P168" s="186">
        <f>SUM(P169:P183)</f>
        <v>0</v>
      </c>
      <c r="Q168" s="185"/>
      <c r="R168" s="186">
        <f>SUM(R169:R183)</f>
        <v>0</v>
      </c>
      <c r="S168" s="185"/>
      <c r="T168" s="187">
        <f>SUM(T169:T183)</f>
        <v>0</v>
      </c>
      <c r="AR168" s="188" t="s">
        <v>80</v>
      </c>
      <c r="AT168" s="189" t="s">
        <v>72</v>
      </c>
      <c r="AU168" s="189" t="s">
        <v>80</v>
      </c>
      <c r="AY168" s="188" t="s">
        <v>171</v>
      </c>
      <c r="BK168" s="190">
        <f>SUM(BK169:BK183)</f>
        <v>0</v>
      </c>
    </row>
    <row r="169" spans="1:65" s="2" customFormat="1" ht="21.75" customHeight="1">
      <c r="A169" s="35"/>
      <c r="B169" s="36"/>
      <c r="C169" s="193" t="s">
        <v>269</v>
      </c>
      <c r="D169" s="193" t="s">
        <v>173</v>
      </c>
      <c r="E169" s="194" t="s">
        <v>233</v>
      </c>
      <c r="F169" s="195" t="s">
        <v>234</v>
      </c>
      <c r="G169" s="196" t="s">
        <v>235</v>
      </c>
      <c r="H169" s="197">
        <v>6.461</v>
      </c>
      <c r="I169" s="198"/>
      <c r="J169" s="199">
        <f>ROUND(I169*H169,2)</f>
        <v>0</v>
      </c>
      <c r="K169" s="195" t="s">
        <v>177</v>
      </c>
      <c r="L169" s="40"/>
      <c r="M169" s="200" t="s">
        <v>21</v>
      </c>
      <c r="N169" s="201" t="s">
        <v>44</v>
      </c>
      <c r="O169" s="65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4" t="s">
        <v>178</v>
      </c>
      <c r="AT169" s="204" t="s">
        <v>173</v>
      </c>
      <c r="AU169" s="204" t="s">
        <v>82</v>
      </c>
      <c r="AY169" s="18" t="s">
        <v>171</v>
      </c>
      <c r="BE169" s="205">
        <f>IF(N169="základní",J169,0)</f>
        <v>0</v>
      </c>
      <c r="BF169" s="205">
        <f>IF(N169="snížená",J169,0)</f>
        <v>0</v>
      </c>
      <c r="BG169" s="205">
        <f>IF(N169="zákl. přenesená",J169,0)</f>
        <v>0</v>
      </c>
      <c r="BH169" s="205">
        <f>IF(N169="sníž. přenesená",J169,0)</f>
        <v>0</v>
      </c>
      <c r="BI169" s="205">
        <f>IF(N169="nulová",J169,0)</f>
        <v>0</v>
      </c>
      <c r="BJ169" s="18" t="s">
        <v>80</v>
      </c>
      <c r="BK169" s="205">
        <f>ROUND(I169*H169,2)</f>
        <v>0</v>
      </c>
      <c r="BL169" s="18" t="s">
        <v>178</v>
      </c>
      <c r="BM169" s="204" t="s">
        <v>236</v>
      </c>
    </row>
    <row r="170" spans="1:65" s="2" customFormat="1" ht="16.5" customHeight="1">
      <c r="A170" s="35"/>
      <c r="B170" s="36"/>
      <c r="C170" s="193" t="s">
        <v>8</v>
      </c>
      <c r="D170" s="193" t="s">
        <v>173</v>
      </c>
      <c r="E170" s="194" t="s">
        <v>237</v>
      </c>
      <c r="F170" s="195" t="s">
        <v>238</v>
      </c>
      <c r="G170" s="196" t="s">
        <v>235</v>
      </c>
      <c r="H170" s="197">
        <v>10.841</v>
      </c>
      <c r="I170" s="198"/>
      <c r="J170" s="199">
        <f>ROUND(I170*H170,2)</f>
        <v>0</v>
      </c>
      <c r="K170" s="195" t="s">
        <v>21</v>
      </c>
      <c r="L170" s="40"/>
      <c r="M170" s="200" t="s">
        <v>21</v>
      </c>
      <c r="N170" s="201" t="s">
        <v>44</v>
      </c>
      <c r="O170" s="65"/>
      <c r="P170" s="202">
        <f>O170*H170</f>
        <v>0</v>
      </c>
      <c r="Q170" s="202">
        <v>0</v>
      </c>
      <c r="R170" s="202">
        <f>Q170*H170</f>
        <v>0</v>
      </c>
      <c r="S170" s="202">
        <v>0</v>
      </c>
      <c r="T170" s="20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4" t="s">
        <v>178</v>
      </c>
      <c r="AT170" s="204" t="s">
        <v>173</v>
      </c>
      <c r="AU170" s="204" t="s">
        <v>82</v>
      </c>
      <c r="AY170" s="18" t="s">
        <v>171</v>
      </c>
      <c r="BE170" s="205">
        <f>IF(N170="základní",J170,0)</f>
        <v>0</v>
      </c>
      <c r="BF170" s="205">
        <f>IF(N170="snížená",J170,0)</f>
        <v>0</v>
      </c>
      <c r="BG170" s="205">
        <f>IF(N170="zákl. přenesená",J170,0)</f>
        <v>0</v>
      </c>
      <c r="BH170" s="205">
        <f>IF(N170="sníž. přenesená",J170,0)</f>
        <v>0</v>
      </c>
      <c r="BI170" s="205">
        <f>IF(N170="nulová",J170,0)</f>
        <v>0</v>
      </c>
      <c r="BJ170" s="18" t="s">
        <v>80</v>
      </c>
      <c r="BK170" s="205">
        <f>ROUND(I170*H170,2)</f>
        <v>0</v>
      </c>
      <c r="BL170" s="18" t="s">
        <v>178</v>
      </c>
      <c r="BM170" s="204" t="s">
        <v>239</v>
      </c>
    </row>
    <row r="171" spans="1:65" s="2" customFormat="1" ht="16.5" customHeight="1">
      <c r="A171" s="35"/>
      <c r="B171" s="36"/>
      <c r="C171" s="193" t="s">
        <v>263</v>
      </c>
      <c r="D171" s="193" t="s">
        <v>173</v>
      </c>
      <c r="E171" s="194" t="s">
        <v>241</v>
      </c>
      <c r="F171" s="195" t="s">
        <v>242</v>
      </c>
      <c r="G171" s="196" t="s">
        <v>235</v>
      </c>
      <c r="H171" s="197">
        <v>6.461</v>
      </c>
      <c r="I171" s="198"/>
      <c r="J171" s="199">
        <f>ROUND(I171*H171,2)</f>
        <v>0</v>
      </c>
      <c r="K171" s="195" t="s">
        <v>177</v>
      </c>
      <c r="L171" s="40"/>
      <c r="M171" s="200" t="s">
        <v>21</v>
      </c>
      <c r="N171" s="201" t="s">
        <v>44</v>
      </c>
      <c r="O171" s="65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4" t="s">
        <v>178</v>
      </c>
      <c r="AT171" s="204" t="s">
        <v>173</v>
      </c>
      <c r="AU171" s="204" t="s">
        <v>82</v>
      </c>
      <c r="AY171" s="18" t="s">
        <v>171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18" t="s">
        <v>80</v>
      </c>
      <c r="BK171" s="205">
        <f>ROUND(I171*H171,2)</f>
        <v>0</v>
      </c>
      <c r="BL171" s="18" t="s">
        <v>178</v>
      </c>
      <c r="BM171" s="204" t="s">
        <v>243</v>
      </c>
    </row>
    <row r="172" spans="1:65" s="2" customFormat="1" ht="21.75" customHeight="1">
      <c r="A172" s="35"/>
      <c r="B172" s="36"/>
      <c r="C172" s="193" t="s">
        <v>280</v>
      </c>
      <c r="D172" s="193" t="s">
        <v>173</v>
      </c>
      <c r="E172" s="194" t="s">
        <v>2326</v>
      </c>
      <c r="F172" s="195" t="s">
        <v>2327</v>
      </c>
      <c r="G172" s="196" t="s">
        <v>235</v>
      </c>
      <c r="H172" s="197">
        <v>1</v>
      </c>
      <c r="I172" s="198"/>
      <c r="J172" s="199">
        <f>ROUND(I172*H172,2)</f>
        <v>0</v>
      </c>
      <c r="K172" s="195" t="s">
        <v>177</v>
      </c>
      <c r="L172" s="40"/>
      <c r="M172" s="200" t="s">
        <v>21</v>
      </c>
      <c r="N172" s="201" t="s">
        <v>44</v>
      </c>
      <c r="O172" s="65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4" t="s">
        <v>178</v>
      </c>
      <c r="AT172" s="204" t="s">
        <v>173</v>
      </c>
      <c r="AU172" s="204" t="s">
        <v>82</v>
      </c>
      <c r="AY172" s="18" t="s">
        <v>171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18" t="s">
        <v>80</v>
      </c>
      <c r="BK172" s="205">
        <f>ROUND(I172*H172,2)</f>
        <v>0</v>
      </c>
      <c r="BL172" s="18" t="s">
        <v>178</v>
      </c>
      <c r="BM172" s="204" t="s">
        <v>2328</v>
      </c>
    </row>
    <row r="173" spans="2:51" s="14" customFormat="1" ht="11.25">
      <c r="B173" s="217"/>
      <c r="C173" s="218"/>
      <c r="D173" s="208" t="s">
        <v>180</v>
      </c>
      <c r="E173" s="219" t="s">
        <v>21</v>
      </c>
      <c r="F173" s="220" t="s">
        <v>1220</v>
      </c>
      <c r="G173" s="218"/>
      <c r="H173" s="221">
        <v>1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180</v>
      </c>
      <c r="AU173" s="227" t="s">
        <v>82</v>
      </c>
      <c r="AV173" s="14" t="s">
        <v>82</v>
      </c>
      <c r="AW173" s="14" t="s">
        <v>34</v>
      </c>
      <c r="AX173" s="14" t="s">
        <v>73</v>
      </c>
      <c r="AY173" s="227" t="s">
        <v>171</v>
      </c>
    </row>
    <row r="174" spans="2:51" s="15" customFormat="1" ht="11.25">
      <c r="B174" s="228"/>
      <c r="C174" s="229"/>
      <c r="D174" s="208" t="s">
        <v>180</v>
      </c>
      <c r="E174" s="230" t="s">
        <v>21</v>
      </c>
      <c r="F174" s="231" t="s">
        <v>182</v>
      </c>
      <c r="G174" s="229"/>
      <c r="H174" s="232">
        <v>1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180</v>
      </c>
      <c r="AU174" s="238" t="s">
        <v>82</v>
      </c>
      <c r="AV174" s="15" t="s">
        <v>178</v>
      </c>
      <c r="AW174" s="15" t="s">
        <v>34</v>
      </c>
      <c r="AX174" s="15" t="s">
        <v>80</v>
      </c>
      <c r="AY174" s="238" t="s">
        <v>171</v>
      </c>
    </row>
    <row r="175" spans="1:65" s="2" customFormat="1" ht="21.75" customHeight="1">
      <c r="A175" s="35"/>
      <c r="B175" s="36"/>
      <c r="C175" s="193" t="s">
        <v>286</v>
      </c>
      <c r="D175" s="193" t="s">
        <v>173</v>
      </c>
      <c r="E175" s="194" t="s">
        <v>1569</v>
      </c>
      <c r="F175" s="195" t="s">
        <v>1570</v>
      </c>
      <c r="G175" s="196" t="s">
        <v>235</v>
      </c>
      <c r="H175" s="197">
        <v>1.7</v>
      </c>
      <c r="I175" s="198"/>
      <c r="J175" s="199">
        <f>ROUND(I175*H175,2)</f>
        <v>0</v>
      </c>
      <c r="K175" s="195" t="s">
        <v>177</v>
      </c>
      <c r="L175" s="40"/>
      <c r="M175" s="200" t="s">
        <v>21</v>
      </c>
      <c r="N175" s="201" t="s">
        <v>44</v>
      </c>
      <c r="O175" s="65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4" t="s">
        <v>178</v>
      </c>
      <c r="AT175" s="204" t="s">
        <v>173</v>
      </c>
      <c r="AU175" s="204" t="s">
        <v>82</v>
      </c>
      <c r="AY175" s="18" t="s">
        <v>171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18" t="s">
        <v>80</v>
      </c>
      <c r="BK175" s="205">
        <f>ROUND(I175*H175,2)</f>
        <v>0</v>
      </c>
      <c r="BL175" s="18" t="s">
        <v>178</v>
      </c>
      <c r="BM175" s="204" t="s">
        <v>1571</v>
      </c>
    </row>
    <row r="176" spans="2:51" s="14" customFormat="1" ht="11.25">
      <c r="B176" s="217"/>
      <c r="C176" s="218"/>
      <c r="D176" s="208" t="s">
        <v>180</v>
      </c>
      <c r="E176" s="219" t="s">
        <v>21</v>
      </c>
      <c r="F176" s="220" t="s">
        <v>2329</v>
      </c>
      <c r="G176" s="218"/>
      <c r="H176" s="221">
        <v>1.7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180</v>
      </c>
      <c r="AU176" s="227" t="s">
        <v>82</v>
      </c>
      <c r="AV176" s="14" t="s">
        <v>82</v>
      </c>
      <c r="AW176" s="14" t="s">
        <v>34</v>
      </c>
      <c r="AX176" s="14" t="s">
        <v>73</v>
      </c>
      <c r="AY176" s="227" t="s">
        <v>171</v>
      </c>
    </row>
    <row r="177" spans="2:51" s="15" customFormat="1" ht="11.25">
      <c r="B177" s="228"/>
      <c r="C177" s="229"/>
      <c r="D177" s="208" t="s">
        <v>180</v>
      </c>
      <c r="E177" s="230" t="s">
        <v>21</v>
      </c>
      <c r="F177" s="231" t="s">
        <v>182</v>
      </c>
      <c r="G177" s="229"/>
      <c r="H177" s="232">
        <v>1.7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180</v>
      </c>
      <c r="AU177" s="238" t="s">
        <v>82</v>
      </c>
      <c r="AV177" s="15" t="s">
        <v>178</v>
      </c>
      <c r="AW177" s="15" t="s">
        <v>34</v>
      </c>
      <c r="AX177" s="15" t="s">
        <v>80</v>
      </c>
      <c r="AY177" s="238" t="s">
        <v>171</v>
      </c>
    </row>
    <row r="178" spans="1:65" s="2" customFormat="1" ht="21.75" customHeight="1">
      <c r="A178" s="35"/>
      <c r="B178" s="36"/>
      <c r="C178" s="193" t="s">
        <v>292</v>
      </c>
      <c r="D178" s="193" t="s">
        <v>173</v>
      </c>
      <c r="E178" s="194" t="s">
        <v>1575</v>
      </c>
      <c r="F178" s="195" t="s">
        <v>1576</v>
      </c>
      <c r="G178" s="196" t="s">
        <v>235</v>
      </c>
      <c r="H178" s="197">
        <v>1.87</v>
      </c>
      <c r="I178" s="198"/>
      <c r="J178" s="199">
        <f>ROUND(I178*H178,2)</f>
        <v>0</v>
      </c>
      <c r="K178" s="195" t="s">
        <v>177</v>
      </c>
      <c r="L178" s="40"/>
      <c r="M178" s="200" t="s">
        <v>21</v>
      </c>
      <c r="N178" s="201" t="s">
        <v>44</v>
      </c>
      <c r="O178" s="65"/>
      <c r="P178" s="202">
        <f>O178*H178</f>
        <v>0</v>
      </c>
      <c r="Q178" s="202">
        <v>0</v>
      </c>
      <c r="R178" s="202">
        <f>Q178*H178</f>
        <v>0</v>
      </c>
      <c r="S178" s="202">
        <v>0</v>
      </c>
      <c r="T178" s="20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4" t="s">
        <v>178</v>
      </c>
      <c r="AT178" s="204" t="s">
        <v>173</v>
      </c>
      <c r="AU178" s="204" t="s">
        <v>82</v>
      </c>
      <c r="AY178" s="18" t="s">
        <v>171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18" t="s">
        <v>80</v>
      </c>
      <c r="BK178" s="205">
        <f>ROUND(I178*H178,2)</f>
        <v>0</v>
      </c>
      <c r="BL178" s="18" t="s">
        <v>178</v>
      </c>
      <c r="BM178" s="204" t="s">
        <v>1577</v>
      </c>
    </row>
    <row r="179" spans="2:51" s="14" customFormat="1" ht="11.25">
      <c r="B179" s="217"/>
      <c r="C179" s="218"/>
      <c r="D179" s="208" t="s">
        <v>180</v>
      </c>
      <c r="E179" s="219" t="s">
        <v>21</v>
      </c>
      <c r="F179" s="220" t="s">
        <v>2330</v>
      </c>
      <c r="G179" s="218"/>
      <c r="H179" s="221">
        <v>1.87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180</v>
      </c>
      <c r="AU179" s="227" t="s">
        <v>82</v>
      </c>
      <c r="AV179" s="14" t="s">
        <v>82</v>
      </c>
      <c r="AW179" s="14" t="s">
        <v>34</v>
      </c>
      <c r="AX179" s="14" t="s">
        <v>73</v>
      </c>
      <c r="AY179" s="227" t="s">
        <v>171</v>
      </c>
    </row>
    <row r="180" spans="2:51" s="15" customFormat="1" ht="11.25">
      <c r="B180" s="228"/>
      <c r="C180" s="229"/>
      <c r="D180" s="208" t="s">
        <v>180</v>
      </c>
      <c r="E180" s="230" t="s">
        <v>21</v>
      </c>
      <c r="F180" s="231" t="s">
        <v>182</v>
      </c>
      <c r="G180" s="229"/>
      <c r="H180" s="232">
        <v>1.87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180</v>
      </c>
      <c r="AU180" s="238" t="s">
        <v>82</v>
      </c>
      <c r="AV180" s="15" t="s">
        <v>178</v>
      </c>
      <c r="AW180" s="15" t="s">
        <v>34</v>
      </c>
      <c r="AX180" s="15" t="s">
        <v>80</v>
      </c>
      <c r="AY180" s="238" t="s">
        <v>171</v>
      </c>
    </row>
    <row r="181" spans="1:65" s="2" customFormat="1" ht="21.75" customHeight="1">
      <c r="A181" s="35"/>
      <c r="B181" s="36"/>
      <c r="C181" s="193" t="s">
        <v>298</v>
      </c>
      <c r="D181" s="193" t="s">
        <v>173</v>
      </c>
      <c r="E181" s="194" t="s">
        <v>1581</v>
      </c>
      <c r="F181" s="195" t="s">
        <v>1582</v>
      </c>
      <c r="G181" s="196" t="s">
        <v>235</v>
      </c>
      <c r="H181" s="197">
        <v>6.271</v>
      </c>
      <c r="I181" s="198"/>
      <c r="J181" s="199">
        <f>ROUND(I181*H181,2)</f>
        <v>0</v>
      </c>
      <c r="K181" s="195" t="s">
        <v>177</v>
      </c>
      <c r="L181" s="40"/>
      <c r="M181" s="200" t="s">
        <v>21</v>
      </c>
      <c r="N181" s="201" t="s">
        <v>44</v>
      </c>
      <c r="O181" s="65"/>
      <c r="P181" s="202">
        <f>O181*H181</f>
        <v>0</v>
      </c>
      <c r="Q181" s="202">
        <v>0</v>
      </c>
      <c r="R181" s="202">
        <f>Q181*H181</f>
        <v>0</v>
      </c>
      <c r="S181" s="202">
        <v>0</v>
      </c>
      <c r="T181" s="20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178</v>
      </c>
      <c r="AT181" s="204" t="s">
        <v>173</v>
      </c>
      <c r="AU181" s="204" t="s">
        <v>82</v>
      </c>
      <c r="AY181" s="18" t="s">
        <v>171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18" t="s">
        <v>80</v>
      </c>
      <c r="BK181" s="205">
        <f>ROUND(I181*H181,2)</f>
        <v>0</v>
      </c>
      <c r="BL181" s="18" t="s">
        <v>178</v>
      </c>
      <c r="BM181" s="204" t="s">
        <v>1583</v>
      </c>
    </row>
    <row r="182" spans="2:51" s="14" customFormat="1" ht="11.25">
      <c r="B182" s="217"/>
      <c r="C182" s="218"/>
      <c r="D182" s="208" t="s">
        <v>180</v>
      </c>
      <c r="E182" s="219" t="s">
        <v>21</v>
      </c>
      <c r="F182" s="220" t="s">
        <v>2331</v>
      </c>
      <c r="G182" s="218"/>
      <c r="H182" s="221">
        <v>6.271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180</v>
      </c>
      <c r="AU182" s="227" t="s">
        <v>82</v>
      </c>
      <c r="AV182" s="14" t="s">
        <v>82</v>
      </c>
      <c r="AW182" s="14" t="s">
        <v>34</v>
      </c>
      <c r="AX182" s="14" t="s">
        <v>73</v>
      </c>
      <c r="AY182" s="227" t="s">
        <v>171</v>
      </c>
    </row>
    <row r="183" spans="2:51" s="15" customFormat="1" ht="11.25">
      <c r="B183" s="228"/>
      <c r="C183" s="229"/>
      <c r="D183" s="208" t="s">
        <v>180</v>
      </c>
      <c r="E183" s="230" t="s">
        <v>21</v>
      </c>
      <c r="F183" s="231" t="s">
        <v>182</v>
      </c>
      <c r="G183" s="229"/>
      <c r="H183" s="232">
        <v>6.271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180</v>
      </c>
      <c r="AU183" s="238" t="s">
        <v>82</v>
      </c>
      <c r="AV183" s="15" t="s">
        <v>178</v>
      </c>
      <c r="AW183" s="15" t="s">
        <v>34</v>
      </c>
      <c r="AX183" s="15" t="s">
        <v>80</v>
      </c>
      <c r="AY183" s="238" t="s">
        <v>171</v>
      </c>
    </row>
    <row r="184" spans="2:63" s="12" customFormat="1" ht="22.9" customHeight="1">
      <c r="B184" s="177"/>
      <c r="C184" s="178"/>
      <c r="D184" s="179" t="s">
        <v>72</v>
      </c>
      <c r="E184" s="191" t="s">
        <v>249</v>
      </c>
      <c r="F184" s="191" t="s">
        <v>250</v>
      </c>
      <c r="G184" s="178"/>
      <c r="H184" s="178"/>
      <c r="I184" s="181"/>
      <c r="J184" s="192">
        <f>BK184</f>
        <v>0</v>
      </c>
      <c r="K184" s="178"/>
      <c r="L184" s="183"/>
      <c r="M184" s="184"/>
      <c r="N184" s="185"/>
      <c r="O184" s="185"/>
      <c r="P184" s="186">
        <f>P185</f>
        <v>0</v>
      </c>
      <c r="Q184" s="185"/>
      <c r="R184" s="186">
        <f>R185</f>
        <v>0</v>
      </c>
      <c r="S184" s="185"/>
      <c r="T184" s="187">
        <f>T185</f>
        <v>0</v>
      </c>
      <c r="AR184" s="188" t="s">
        <v>80</v>
      </c>
      <c r="AT184" s="189" t="s">
        <v>72</v>
      </c>
      <c r="AU184" s="189" t="s">
        <v>80</v>
      </c>
      <c r="AY184" s="188" t="s">
        <v>171</v>
      </c>
      <c r="BK184" s="190">
        <f>BK185</f>
        <v>0</v>
      </c>
    </row>
    <row r="185" spans="1:65" s="2" customFormat="1" ht="21.75" customHeight="1">
      <c r="A185" s="35"/>
      <c r="B185" s="36"/>
      <c r="C185" s="193" t="s">
        <v>7</v>
      </c>
      <c r="D185" s="193" t="s">
        <v>173</v>
      </c>
      <c r="E185" s="194" t="s">
        <v>252</v>
      </c>
      <c r="F185" s="195" t="s">
        <v>253</v>
      </c>
      <c r="G185" s="196" t="s">
        <v>235</v>
      </c>
      <c r="H185" s="197">
        <v>0.168</v>
      </c>
      <c r="I185" s="198"/>
      <c r="J185" s="199">
        <f>ROUND(I185*H185,2)</f>
        <v>0</v>
      </c>
      <c r="K185" s="195" t="s">
        <v>177</v>
      </c>
      <c r="L185" s="40"/>
      <c r="M185" s="200" t="s">
        <v>21</v>
      </c>
      <c r="N185" s="201" t="s">
        <v>44</v>
      </c>
      <c r="O185" s="65"/>
      <c r="P185" s="202">
        <f>O185*H185</f>
        <v>0</v>
      </c>
      <c r="Q185" s="202">
        <v>0</v>
      </c>
      <c r="R185" s="202">
        <f>Q185*H185</f>
        <v>0</v>
      </c>
      <c r="S185" s="202">
        <v>0</v>
      </c>
      <c r="T185" s="20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4" t="s">
        <v>178</v>
      </c>
      <c r="AT185" s="204" t="s">
        <v>173</v>
      </c>
      <c r="AU185" s="204" t="s">
        <v>82</v>
      </c>
      <c r="AY185" s="18" t="s">
        <v>171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18" t="s">
        <v>80</v>
      </c>
      <c r="BK185" s="205">
        <f>ROUND(I185*H185,2)</f>
        <v>0</v>
      </c>
      <c r="BL185" s="18" t="s">
        <v>178</v>
      </c>
      <c r="BM185" s="204" t="s">
        <v>254</v>
      </c>
    </row>
    <row r="186" spans="2:63" s="12" customFormat="1" ht="25.9" customHeight="1">
      <c r="B186" s="177"/>
      <c r="C186" s="178"/>
      <c r="D186" s="179" t="s">
        <v>72</v>
      </c>
      <c r="E186" s="180" t="s">
        <v>255</v>
      </c>
      <c r="F186" s="180" t="s">
        <v>256</v>
      </c>
      <c r="G186" s="178"/>
      <c r="H186" s="178"/>
      <c r="I186" s="181"/>
      <c r="J186" s="182">
        <f>BK186</f>
        <v>0</v>
      </c>
      <c r="K186" s="178"/>
      <c r="L186" s="183"/>
      <c r="M186" s="184"/>
      <c r="N186" s="185"/>
      <c r="O186" s="185"/>
      <c r="P186" s="186">
        <f>P187+P208+P213+P214+P226+P245+P275</f>
        <v>0</v>
      </c>
      <c r="Q186" s="185"/>
      <c r="R186" s="186">
        <f>R187+R208+R213+R214+R226+R245+R275</f>
        <v>2.5648441</v>
      </c>
      <c r="S186" s="185"/>
      <c r="T186" s="187">
        <f>T187+T208+T213+T214+T226+T245+T275</f>
        <v>3.50934851</v>
      </c>
      <c r="AR186" s="188" t="s">
        <v>82</v>
      </c>
      <c r="AT186" s="189" t="s">
        <v>72</v>
      </c>
      <c r="AU186" s="189" t="s">
        <v>73</v>
      </c>
      <c r="AY186" s="188" t="s">
        <v>171</v>
      </c>
      <c r="BK186" s="190">
        <f>BK187+BK208+BK213+BK214+BK226+BK245+BK275</f>
        <v>0</v>
      </c>
    </row>
    <row r="187" spans="2:63" s="12" customFormat="1" ht="22.9" customHeight="1">
      <c r="B187" s="177"/>
      <c r="C187" s="178"/>
      <c r="D187" s="179" t="s">
        <v>72</v>
      </c>
      <c r="E187" s="191" t="s">
        <v>1641</v>
      </c>
      <c r="F187" s="191" t="s">
        <v>1642</v>
      </c>
      <c r="G187" s="178"/>
      <c r="H187" s="178"/>
      <c r="I187" s="181"/>
      <c r="J187" s="192">
        <f>BK187</f>
        <v>0</v>
      </c>
      <c r="K187" s="178"/>
      <c r="L187" s="183"/>
      <c r="M187" s="184"/>
      <c r="N187" s="185"/>
      <c r="O187" s="185"/>
      <c r="P187" s="186">
        <f>SUM(P188:P207)</f>
        <v>0</v>
      </c>
      <c r="Q187" s="185"/>
      <c r="R187" s="186">
        <f>SUM(R188:R207)</f>
        <v>1.3088992000000002</v>
      </c>
      <c r="S187" s="185"/>
      <c r="T187" s="187">
        <f>SUM(T188:T207)</f>
        <v>0.12157585999999998</v>
      </c>
      <c r="AR187" s="188" t="s">
        <v>82</v>
      </c>
      <c r="AT187" s="189" t="s">
        <v>72</v>
      </c>
      <c r="AU187" s="189" t="s">
        <v>80</v>
      </c>
      <c r="AY187" s="188" t="s">
        <v>171</v>
      </c>
      <c r="BK187" s="190">
        <f>SUM(BK188:BK207)</f>
        <v>0</v>
      </c>
    </row>
    <row r="188" spans="1:65" s="2" customFormat="1" ht="21.75" customHeight="1">
      <c r="A188" s="35"/>
      <c r="B188" s="36"/>
      <c r="C188" s="193" t="s">
        <v>397</v>
      </c>
      <c r="D188" s="193" t="s">
        <v>173</v>
      </c>
      <c r="E188" s="194" t="s">
        <v>2332</v>
      </c>
      <c r="F188" s="195" t="s">
        <v>2333</v>
      </c>
      <c r="G188" s="196" t="s">
        <v>187</v>
      </c>
      <c r="H188" s="197">
        <v>6.629</v>
      </c>
      <c r="I188" s="198"/>
      <c r="J188" s="199">
        <f>ROUND(I188*H188,2)</f>
        <v>0</v>
      </c>
      <c r="K188" s="195" t="s">
        <v>177</v>
      </c>
      <c r="L188" s="40"/>
      <c r="M188" s="200" t="s">
        <v>21</v>
      </c>
      <c r="N188" s="201" t="s">
        <v>44</v>
      </c>
      <c r="O188" s="65"/>
      <c r="P188" s="202">
        <f>O188*H188</f>
        <v>0</v>
      </c>
      <c r="Q188" s="202">
        <v>0</v>
      </c>
      <c r="R188" s="202">
        <f>Q188*H188</f>
        <v>0</v>
      </c>
      <c r="S188" s="202">
        <v>0.01834</v>
      </c>
      <c r="T188" s="203">
        <f>S188*H188</f>
        <v>0.12157585999999998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4" t="s">
        <v>263</v>
      </c>
      <c r="AT188" s="204" t="s">
        <v>173</v>
      </c>
      <c r="AU188" s="204" t="s">
        <v>82</v>
      </c>
      <c r="AY188" s="18" t="s">
        <v>171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18" t="s">
        <v>80</v>
      </c>
      <c r="BK188" s="205">
        <f>ROUND(I188*H188,2)</f>
        <v>0</v>
      </c>
      <c r="BL188" s="18" t="s">
        <v>263</v>
      </c>
      <c r="BM188" s="204" t="s">
        <v>2334</v>
      </c>
    </row>
    <row r="189" spans="2:51" s="13" customFormat="1" ht="11.25">
      <c r="B189" s="206"/>
      <c r="C189" s="207"/>
      <c r="D189" s="208" t="s">
        <v>180</v>
      </c>
      <c r="E189" s="209" t="s">
        <v>21</v>
      </c>
      <c r="F189" s="210" t="s">
        <v>1249</v>
      </c>
      <c r="G189" s="207"/>
      <c r="H189" s="209" t="s">
        <v>21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180</v>
      </c>
      <c r="AU189" s="216" t="s">
        <v>82</v>
      </c>
      <c r="AV189" s="13" t="s">
        <v>80</v>
      </c>
      <c r="AW189" s="13" t="s">
        <v>34</v>
      </c>
      <c r="AX189" s="13" t="s">
        <v>73</v>
      </c>
      <c r="AY189" s="216" t="s">
        <v>171</v>
      </c>
    </row>
    <row r="190" spans="2:51" s="14" customFormat="1" ht="11.25">
      <c r="B190" s="217"/>
      <c r="C190" s="218"/>
      <c r="D190" s="208" t="s">
        <v>180</v>
      </c>
      <c r="E190" s="219" t="s">
        <v>21</v>
      </c>
      <c r="F190" s="220" t="s">
        <v>2335</v>
      </c>
      <c r="G190" s="218"/>
      <c r="H190" s="221">
        <v>6.629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180</v>
      </c>
      <c r="AU190" s="227" t="s">
        <v>82</v>
      </c>
      <c r="AV190" s="14" t="s">
        <v>82</v>
      </c>
      <c r="AW190" s="14" t="s">
        <v>34</v>
      </c>
      <c r="AX190" s="14" t="s">
        <v>73</v>
      </c>
      <c r="AY190" s="227" t="s">
        <v>171</v>
      </c>
    </row>
    <row r="191" spans="2:51" s="15" customFormat="1" ht="11.25">
      <c r="B191" s="228"/>
      <c r="C191" s="229"/>
      <c r="D191" s="208" t="s">
        <v>180</v>
      </c>
      <c r="E191" s="230" t="s">
        <v>21</v>
      </c>
      <c r="F191" s="231" t="s">
        <v>182</v>
      </c>
      <c r="G191" s="229"/>
      <c r="H191" s="232">
        <v>6.629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180</v>
      </c>
      <c r="AU191" s="238" t="s">
        <v>82</v>
      </c>
      <c r="AV191" s="15" t="s">
        <v>178</v>
      </c>
      <c r="AW191" s="15" t="s">
        <v>34</v>
      </c>
      <c r="AX191" s="15" t="s">
        <v>80</v>
      </c>
      <c r="AY191" s="238" t="s">
        <v>171</v>
      </c>
    </row>
    <row r="192" spans="1:65" s="2" customFormat="1" ht="16.5" customHeight="1">
      <c r="A192" s="35"/>
      <c r="B192" s="36"/>
      <c r="C192" s="193" t="s">
        <v>401</v>
      </c>
      <c r="D192" s="193" t="s">
        <v>173</v>
      </c>
      <c r="E192" s="194" t="s">
        <v>1720</v>
      </c>
      <c r="F192" s="195" t="s">
        <v>1721</v>
      </c>
      <c r="G192" s="196" t="s">
        <v>187</v>
      </c>
      <c r="H192" s="197">
        <v>131.68</v>
      </c>
      <c r="I192" s="198"/>
      <c r="J192" s="199">
        <f>ROUND(I192*H192,2)</f>
        <v>0</v>
      </c>
      <c r="K192" s="195" t="s">
        <v>177</v>
      </c>
      <c r="L192" s="40"/>
      <c r="M192" s="200" t="s">
        <v>21</v>
      </c>
      <c r="N192" s="201" t="s">
        <v>44</v>
      </c>
      <c r="O192" s="65"/>
      <c r="P192" s="202">
        <f>O192*H192</f>
        <v>0</v>
      </c>
      <c r="Q192" s="202">
        <v>0.00015</v>
      </c>
      <c r="R192" s="202">
        <f>Q192*H192</f>
        <v>0.019752</v>
      </c>
      <c r="S192" s="202">
        <v>0</v>
      </c>
      <c r="T192" s="20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263</v>
      </c>
      <c r="AT192" s="204" t="s">
        <v>173</v>
      </c>
      <c r="AU192" s="204" t="s">
        <v>82</v>
      </c>
      <c r="AY192" s="18" t="s">
        <v>171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8" t="s">
        <v>80</v>
      </c>
      <c r="BK192" s="205">
        <f>ROUND(I192*H192,2)</f>
        <v>0</v>
      </c>
      <c r="BL192" s="18" t="s">
        <v>263</v>
      </c>
      <c r="BM192" s="204" t="s">
        <v>1722</v>
      </c>
    </row>
    <row r="193" spans="2:51" s="13" customFormat="1" ht="11.25">
      <c r="B193" s="206"/>
      <c r="C193" s="207"/>
      <c r="D193" s="208" t="s">
        <v>180</v>
      </c>
      <c r="E193" s="209" t="s">
        <v>21</v>
      </c>
      <c r="F193" s="210" t="s">
        <v>1301</v>
      </c>
      <c r="G193" s="207"/>
      <c r="H193" s="209" t="s">
        <v>21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180</v>
      </c>
      <c r="AU193" s="216" t="s">
        <v>82</v>
      </c>
      <c r="AV193" s="13" t="s">
        <v>80</v>
      </c>
      <c r="AW193" s="13" t="s">
        <v>34</v>
      </c>
      <c r="AX193" s="13" t="s">
        <v>73</v>
      </c>
      <c r="AY193" s="216" t="s">
        <v>171</v>
      </c>
    </row>
    <row r="194" spans="2:51" s="13" customFormat="1" ht="11.25">
      <c r="B194" s="206"/>
      <c r="C194" s="207"/>
      <c r="D194" s="208" t="s">
        <v>180</v>
      </c>
      <c r="E194" s="209" t="s">
        <v>21</v>
      </c>
      <c r="F194" s="210" t="s">
        <v>1723</v>
      </c>
      <c r="G194" s="207"/>
      <c r="H194" s="209" t="s">
        <v>21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180</v>
      </c>
      <c r="AU194" s="216" t="s">
        <v>82</v>
      </c>
      <c r="AV194" s="13" t="s">
        <v>80</v>
      </c>
      <c r="AW194" s="13" t="s">
        <v>34</v>
      </c>
      <c r="AX194" s="13" t="s">
        <v>73</v>
      </c>
      <c r="AY194" s="216" t="s">
        <v>171</v>
      </c>
    </row>
    <row r="195" spans="2:51" s="14" customFormat="1" ht="11.25">
      <c r="B195" s="217"/>
      <c r="C195" s="218"/>
      <c r="D195" s="208" t="s">
        <v>180</v>
      </c>
      <c r="E195" s="219" t="s">
        <v>21</v>
      </c>
      <c r="F195" s="220" t="s">
        <v>1185</v>
      </c>
      <c r="G195" s="218"/>
      <c r="H195" s="221">
        <v>131.68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180</v>
      </c>
      <c r="AU195" s="227" t="s">
        <v>82</v>
      </c>
      <c r="AV195" s="14" t="s">
        <v>82</v>
      </c>
      <c r="AW195" s="14" t="s">
        <v>34</v>
      </c>
      <c r="AX195" s="14" t="s">
        <v>73</v>
      </c>
      <c r="AY195" s="227" t="s">
        <v>171</v>
      </c>
    </row>
    <row r="196" spans="2:51" s="15" customFormat="1" ht="11.25">
      <c r="B196" s="228"/>
      <c r="C196" s="229"/>
      <c r="D196" s="208" t="s">
        <v>180</v>
      </c>
      <c r="E196" s="230" t="s">
        <v>21</v>
      </c>
      <c r="F196" s="231" t="s">
        <v>182</v>
      </c>
      <c r="G196" s="229"/>
      <c r="H196" s="232">
        <v>131.68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180</v>
      </c>
      <c r="AU196" s="238" t="s">
        <v>82</v>
      </c>
      <c r="AV196" s="15" t="s">
        <v>178</v>
      </c>
      <c r="AW196" s="15" t="s">
        <v>34</v>
      </c>
      <c r="AX196" s="15" t="s">
        <v>80</v>
      </c>
      <c r="AY196" s="238" t="s">
        <v>171</v>
      </c>
    </row>
    <row r="197" spans="1:65" s="2" customFormat="1" ht="21.75" customHeight="1">
      <c r="A197" s="35"/>
      <c r="B197" s="36"/>
      <c r="C197" s="193" t="s">
        <v>405</v>
      </c>
      <c r="D197" s="193" t="s">
        <v>173</v>
      </c>
      <c r="E197" s="194" t="s">
        <v>1729</v>
      </c>
      <c r="F197" s="195" t="s">
        <v>1730</v>
      </c>
      <c r="G197" s="196" t="s">
        <v>187</v>
      </c>
      <c r="H197" s="197">
        <v>131.68</v>
      </c>
      <c r="I197" s="198"/>
      <c r="J197" s="199">
        <f>ROUND(I197*H197,2)</f>
        <v>0</v>
      </c>
      <c r="K197" s="195" t="s">
        <v>177</v>
      </c>
      <c r="L197" s="40"/>
      <c r="M197" s="200" t="s">
        <v>21</v>
      </c>
      <c r="N197" s="201" t="s">
        <v>44</v>
      </c>
      <c r="O197" s="65"/>
      <c r="P197" s="202">
        <f>O197*H197</f>
        <v>0</v>
      </c>
      <c r="Q197" s="202">
        <v>0.00139</v>
      </c>
      <c r="R197" s="202">
        <f>Q197*H197</f>
        <v>0.1830352</v>
      </c>
      <c r="S197" s="202">
        <v>0</v>
      </c>
      <c r="T197" s="20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263</v>
      </c>
      <c r="AT197" s="204" t="s">
        <v>173</v>
      </c>
      <c r="AU197" s="204" t="s">
        <v>82</v>
      </c>
      <c r="AY197" s="18" t="s">
        <v>171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8" t="s">
        <v>80</v>
      </c>
      <c r="BK197" s="205">
        <f>ROUND(I197*H197,2)</f>
        <v>0</v>
      </c>
      <c r="BL197" s="18" t="s">
        <v>263</v>
      </c>
      <c r="BM197" s="204" t="s">
        <v>1731</v>
      </c>
    </row>
    <row r="198" spans="2:51" s="13" customFormat="1" ht="11.25">
      <c r="B198" s="206"/>
      <c r="C198" s="207"/>
      <c r="D198" s="208" t="s">
        <v>180</v>
      </c>
      <c r="E198" s="209" t="s">
        <v>21</v>
      </c>
      <c r="F198" s="210" t="s">
        <v>1301</v>
      </c>
      <c r="G198" s="207"/>
      <c r="H198" s="209" t="s">
        <v>21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180</v>
      </c>
      <c r="AU198" s="216" t="s">
        <v>82</v>
      </c>
      <c r="AV198" s="13" t="s">
        <v>80</v>
      </c>
      <c r="AW198" s="13" t="s">
        <v>34</v>
      </c>
      <c r="AX198" s="13" t="s">
        <v>73</v>
      </c>
      <c r="AY198" s="216" t="s">
        <v>171</v>
      </c>
    </row>
    <row r="199" spans="2:51" s="13" customFormat="1" ht="11.25">
      <c r="B199" s="206"/>
      <c r="C199" s="207"/>
      <c r="D199" s="208" t="s">
        <v>180</v>
      </c>
      <c r="E199" s="209" t="s">
        <v>21</v>
      </c>
      <c r="F199" s="210" t="s">
        <v>1723</v>
      </c>
      <c r="G199" s="207"/>
      <c r="H199" s="209" t="s">
        <v>21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180</v>
      </c>
      <c r="AU199" s="216" t="s">
        <v>82</v>
      </c>
      <c r="AV199" s="13" t="s">
        <v>80</v>
      </c>
      <c r="AW199" s="13" t="s">
        <v>34</v>
      </c>
      <c r="AX199" s="13" t="s">
        <v>73</v>
      </c>
      <c r="AY199" s="216" t="s">
        <v>171</v>
      </c>
    </row>
    <row r="200" spans="2:51" s="14" customFormat="1" ht="11.25">
      <c r="B200" s="217"/>
      <c r="C200" s="218"/>
      <c r="D200" s="208" t="s">
        <v>180</v>
      </c>
      <c r="E200" s="219" t="s">
        <v>21</v>
      </c>
      <c r="F200" s="220" t="s">
        <v>1185</v>
      </c>
      <c r="G200" s="218"/>
      <c r="H200" s="221">
        <v>131.68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180</v>
      </c>
      <c r="AU200" s="227" t="s">
        <v>82</v>
      </c>
      <c r="AV200" s="14" t="s">
        <v>82</v>
      </c>
      <c r="AW200" s="14" t="s">
        <v>34</v>
      </c>
      <c r="AX200" s="14" t="s">
        <v>73</v>
      </c>
      <c r="AY200" s="227" t="s">
        <v>171</v>
      </c>
    </row>
    <row r="201" spans="2:51" s="15" customFormat="1" ht="11.25">
      <c r="B201" s="228"/>
      <c r="C201" s="229"/>
      <c r="D201" s="208" t="s">
        <v>180</v>
      </c>
      <c r="E201" s="230" t="s">
        <v>21</v>
      </c>
      <c r="F201" s="231" t="s">
        <v>182</v>
      </c>
      <c r="G201" s="229"/>
      <c r="H201" s="232">
        <v>131.68</v>
      </c>
      <c r="I201" s="233"/>
      <c r="J201" s="229"/>
      <c r="K201" s="229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180</v>
      </c>
      <c r="AU201" s="238" t="s">
        <v>82</v>
      </c>
      <c r="AV201" s="15" t="s">
        <v>178</v>
      </c>
      <c r="AW201" s="15" t="s">
        <v>34</v>
      </c>
      <c r="AX201" s="15" t="s">
        <v>80</v>
      </c>
      <c r="AY201" s="238" t="s">
        <v>171</v>
      </c>
    </row>
    <row r="202" spans="1:65" s="2" customFormat="1" ht="21.75" customHeight="1">
      <c r="A202" s="35"/>
      <c r="B202" s="36"/>
      <c r="C202" s="247" t="s">
        <v>409</v>
      </c>
      <c r="D202" s="247" t="s">
        <v>357</v>
      </c>
      <c r="E202" s="248" t="s">
        <v>1732</v>
      </c>
      <c r="F202" s="249" t="s">
        <v>1733</v>
      </c>
      <c r="G202" s="250" t="s">
        <v>187</v>
      </c>
      <c r="H202" s="251">
        <v>138.264</v>
      </c>
      <c r="I202" s="252"/>
      <c r="J202" s="253">
        <f>ROUND(I202*H202,2)</f>
        <v>0</v>
      </c>
      <c r="K202" s="249" t="s">
        <v>21</v>
      </c>
      <c r="L202" s="254"/>
      <c r="M202" s="255" t="s">
        <v>21</v>
      </c>
      <c r="N202" s="256" t="s">
        <v>44</v>
      </c>
      <c r="O202" s="65"/>
      <c r="P202" s="202">
        <f>O202*H202</f>
        <v>0</v>
      </c>
      <c r="Q202" s="202">
        <v>0.008</v>
      </c>
      <c r="R202" s="202">
        <f>Q202*H202</f>
        <v>1.1061120000000002</v>
      </c>
      <c r="S202" s="202">
        <v>0</v>
      </c>
      <c r="T202" s="20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4" t="s">
        <v>439</v>
      </c>
      <c r="AT202" s="204" t="s">
        <v>357</v>
      </c>
      <c r="AU202" s="204" t="s">
        <v>82</v>
      </c>
      <c r="AY202" s="18" t="s">
        <v>171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18" t="s">
        <v>80</v>
      </c>
      <c r="BK202" s="205">
        <f>ROUND(I202*H202,2)</f>
        <v>0</v>
      </c>
      <c r="BL202" s="18" t="s">
        <v>263</v>
      </c>
      <c r="BM202" s="204" t="s">
        <v>1734</v>
      </c>
    </row>
    <row r="203" spans="2:51" s="13" customFormat="1" ht="11.25">
      <c r="B203" s="206"/>
      <c r="C203" s="207"/>
      <c r="D203" s="208" t="s">
        <v>180</v>
      </c>
      <c r="E203" s="209" t="s">
        <v>21</v>
      </c>
      <c r="F203" s="210" t="s">
        <v>1301</v>
      </c>
      <c r="G203" s="207"/>
      <c r="H203" s="209" t="s">
        <v>21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180</v>
      </c>
      <c r="AU203" s="216" t="s">
        <v>82</v>
      </c>
      <c r="AV203" s="13" t="s">
        <v>80</v>
      </c>
      <c r="AW203" s="13" t="s">
        <v>34</v>
      </c>
      <c r="AX203" s="13" t="s">
        <v>73</v>
      </c>
      <c r="AY203" s="216" t="s">
        <v>171</v>
      </c>
    </row>
    <row r="204" spans="2:51" s="13" customFormat="1" ht="11.25">
      <c r="B204" s="206"/>
      <c r="C204" s="207"/>
      <c r="D204" s="208" t="s">
        <v>180</v>
      </c>
      <c r="E204" s="209" t="s">
        <v>21</v>
      </c>
      <c r="F204" s="210" t="s">
        <v>1723</v>
      </c>
      <c r="G204" s="207"/>
      <c r="H204" s="209" t="s">
        <v>21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180</v>
      </c>
      <c r="AU204" s="216" t="s">
        <v>82</v>
      </c>
      <c r="AV204" s="13" t="s">
        <v>80</v>
      </c>
      <c r="AW204" s="13" t="s">
        <v>34</v>
      </c>
      <c r="AX204" s="13" t="s">
        <v>73</v>
      </c>
      <c r="AY204" s="216" t="s">
        <v>171</v>
      </c>
    </row>
    <row r="205" spans="2:51" s="14" customFormat="1" ht="11.25">
      <c r="B205" s="217"/>
      <c r="C205" s="218"/>
      <c r="D205" s="208" t="s">
        <v>180</v>
      </c>
      <c r="E205" s="219" t="s">
        <v>21</v>
      </c>
      <c r="F205" s="220" t="s">
        <v>2336</v>
      </c>
      <c r="G205" s="218"/>
      <c r="H205" s="221">
        <v>138.264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180</v>
      </c>
      <c r="AU205" s="227" t="s">
        <v>82</v>
      </c>
      <c r="AV205" s="14" t="s">
        <v>82</v>
      </c>
      <c r="AW205" s="14" t="s">
        <v>34</v>
      </c>
      <c r="AX205" s="14" t="s">
        <v>73</v>
      </c>
      <c r="AY205" s="227" t="s">
        <v>171</v>
      </c>
    </row>
    <row r="206" spans="2:51" s="15" customFormat="1" ht="11.25">
      <c r="B206" s="228"/>
      <c r="C206" s="229"/>
      <c r="D206" s="208" t="s">
        <v>180</v>
      </c>
      <c r="E206" s="230" t="s">
        <v>21</v>
      </c>
      <c r="F206" s="231" t="s">
        <v>182</v>
      </c>
      <c r="G206" s="229"/>
      <c r="H206" s="232">
        <v>138.264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180</v>
      </c>
      <c r="AU206" s="238" t="s">
        <v>82</v>
      </c>
      <c r="AV206" s="15" t="s">
        <v>178</v>
      </c>
      <c r="AW206" s="15" t="s">
        <v>34</v>
      </c>
      <c r="AX206" s="15" t="s">
        <v>80</v>
      </c>
      <c r="AY206" s="238" t="s">
        <v>171</v>
      </c>
    </row>
    <row r="207" spans="1:65" s="2" customFormat="1" ht="33" customHeight="1">
      <c r="A207" s="35"/>
      <c r="B207" s="36"/>
      <c r="C207" s="193" t="s">
        <v>413</v>
      </c>
      <c r="D207" s="193" t="s">
        <v>173</v>
      </c>
      <c r="E207" s="194" t="s">
        <v>1747</v>
      </c>
      <c r="F207" s="195" t="s">
        <v>1748</v>
      </c>
      <c r="G207" s="196" t="s">
        <v>235</v>
      </c>
      <c r="H207" s="197">
        <v>1.309</v>
      </c>
      <c r="I207" s="198"/>
      <c r="J207" s="199">
        <f>ROUND(I207*H207,2)</f>
        <v>0</v>
      </c>
      <c r="K207" s="195" t="s">
        <v>177</v>
      </c>
      <c r="L207" s="40"/>
      <c r="M207" s="200" t="s">
        <v>21</v>
      </c>
      <c r="N207" s="201" t="s">
        <v>44</v>
      </c>
      <c r="O207" s="65"/>
      <c r="P207" s="202">
        <f>O207*H207</f>
        <v>0</v>
      </c>
      <c r="Q207" s="202">
        <v>0</v>
      </c>
      <c r="R207" s="202">
        <f>Q207*H207</f>
        <v>0</v>
      </c>
      <c r="S207" s="202">
        <v>0</v>
      </c>
      <c r="T207" s="20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4" t="s">
        <v>263</v>
      </c>
      <c r="AT207" s="204" t="s">
        <v>173</v>
      </c>
      <c r="AU207" s="204" t="s">
        <v>82</v>
      </c>
      <c r="AY207" s="18" t="s">
        <v>171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18" t="s">
        <v>80</v>
      </c>
      <c r="BK207" s="205">
        <f>ROUND(I207*H207,2)</f>
        <v>0</v>
      </c>
      <c r="BL207" s="18" t="s">
        <v>263</v>
      </c>
      <c r="BM207" s="204" t="s">
        <v>1749</v>
      </c>
    </row>
    <row r="208" spans="2:63" s="12" customFormat="1" ht="22.9" customHeight="1">
      <c r="B208" s="177"/>
      <c r="C208" s="178"/>
      <c r="D208" s="179" t="s">
        <v>72</v>
      </c>
      <c r="E208" s="191" t="s">
        <v>1750</v>
      </c>
      <c r="F208" s="191" t="s">
        <v>1751</v>
      </c>
      <c r="G208" s="178"/>
      <c r="H208" s="178"/>
      <c r="I208" s="181"/>
      <c r="J208" s="192">
        <f>BK208</f>
        <v>0</v>
      </c>
      <c r="K208" s="178"/>
      <c r="L208" s="183"/>
      <c r="M208" s="184"/>
      <c r="N208" s="185"/>
      <c r="O208" s="185"/>
      <c r="P208" s="186">
        <f>SUM(P209:P212)</f>
        <v>0</v>
      </c>
      <c r="Q208" s="185"/>
      <c r="R208" s="186">
        <f>SUM(R209:R212)</f>
        <v>0</v>
      </c>
      <c r="S208" s="185"/>
      <c r="T208" s="187">
        <f>SUM(T209:T212)</f>
        <v>3.245912</v>
      </c>
      <c r="AR208" s="188" t="s">
        <v>82</v>
      </c>
      <c r="AT208" s="189" t="s">
        <v>72</v>
      </c>
      <c r="AU208" s="189" t="s">
        <v>80</v>
      </c>
      <c r="AY208" s="188" t="s">
        <v>171</v>
      </c>
      <c r="BK208" s="190">
        <f>SUM(BK209:BK212)</f>
        <v>0</v>
      </c>
    </row>
    <row r="209" spans="1:65" s="2" customFormat="1" ht="21.75" customHeight="1">
      <c r="A209" s="35"/>
      <c r="B209" s="36"/>
      <c r="C209" s="193" t="s">
        <v>418</v>
      </c>
      <c r="D209" s="193" t="s">
        <v>173</v>
      </c>
      <c r="E209" s="194" t="s">
        <v>2337</v>
      </c>
      <c r="F209" s="195" t="s">
        <v>2338</v>
      </c>
      <c r="G209" s="196" t="s">
        <v>187</v>
      </c>
      <c r="H209" s="197">
        <v>131.68</v>
      </c>
      <c r="I209" s="198"/>
      <c r="J209" s="199">
        <f>ROUND(I209*H209,2)</f>
        <v>0</v>
      </c>
      <c r="K209" s="195" t="s">
        <v>21</v>
      </c>
      <c r="L209" s="40"/>
      <c r="M209" s="200" t="s">
        <v>21</v>
      </c>
      <c r="N209" s="201" t="s">
        <v>44</v>
      </c>
      <c r="O209" s="65"/>
      <c r="P209" s="202">
        <f>O209*H209</f>
        <v>0</v>
      </c>
      <c r="Q209" s="202">
        <v>0</v>
      </c>
      <c r="R209" s="202">
        <f>Q209*H209</f>
        <v>0</v>
      </c>
      <c r="S209" s="202">
        <v>0.02465</v>
      </c>
      <c r="T209" s="203">
        <f>S209*H209</f>
        <v>3.245912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4" t="s">
        <v>263</v>
      </c>
      <c r="AT209" s="204" t="s">
        <v>173</v>
      </c>
      <c r="AU209" s="204" t="s">
        <v>82</v>
      </c>
      <c r="AY209" s="18" t="s">
        <v>171</v>
      </c>
      <c r="BE209" s="205">
        <f>IF(N209="základní",J209,0)</f>
        <v>0</v>
      </c>
      <c r="BF209" s="205">
        <f>IF(N209="snížená",J209,0)</f>
        <v>0</v>
      </c>
      <c r="BG209" s="205">
        <f>IF(N209="zákl. přenesená",J209,0)</f>
        <v>0</v>
      </c>
      <c r="BH209" s="205">
        <f>IF(N209="sníž. přenesená",J209,0)</f>
        <v>0</v>
      </c>
      <c r="BI209" s="205">
        <f>IF(N209="nulová",J209,0)</f>
        <v>0</v>
      </c>
      <c r="BJ209" s="18" t="s">
        <v>80</v>
      </c>
      <c r="BK209" s="205">
        <f>ROUND(I209*H209,2)</f>
        <v>0</v>
      </c>
      <c r="BL209" s="18" t="s">
        <v>263</v>
      </c>
      <c r="BM209" s="204" t="s">
        <v>2339</v>
      </c>
    </row>
    <row r="210" spans="2:51" s="13" customFormat="1" ht="11.25">
      <c r="B210" s="206"/>
      <c r="C210" s="207"/>
      <c r="D210" s="208" t="s">
        <v>180</v>
      </c>
      <c r="E210" s="209" t="s">
        <v>21</v>
      </c>
      <c r="F210" s="210" t="s">
        <v>219</v>
      </c>
      <c r="G210" s="207"/>
      <c r="H210" s="209" t="s">
        <v>21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180</v>
      </c>
      <c r="AU210" s="216" t="s">
        <v>82</v>
      </c>
      <c r="AV210" s="13" t="s">
        <v>80</v>
      </c>
      <c r="AW210" s="13" t="s">
        <v>34</v>
      </c>
      <c r="AX210" s="13" t="s">
        <v>73</v>
      </c>
      <c r="AY210" s="216" t="s">
        <v>171</v>
      </c>
    </row>
    <row r="211" spans="2:51" s="14" customFormat="1" ht="11.25">
      <c r="B211" s="217"/>
      <c r="C211" s="218"/>
      <c r="D211" s="208" t="s">
        <v>180</v>
      </c>
      <c r="E211" s="219" t="s">
        <v>21</v>
      </c>
      <c r="F211" s="220" t="s">
        <v>1185</v>
      </c>
      <c r="G211" s="218"/>
      <c r="H211" s="221">
        <v>131.68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180</v>
      </c>
      <c r="AU211" s="227" t="s">
        <v>82</v>
      </c>
      <c r="AV211" s="14" t="s">
        <v>82</v>
      </c>
      <c r="AW211" s="14" t="s">
        <v>34</v>
      </c>
      <c r="AX211" s="14" t="s">
        <v>73</v>
      </c>
      <c r="AY211" s="227" t="s">
        <v>171</v>
      </c>
    </row>
    <row r="212" spans="2:51" s="15" customFormat="1" ht="11.25">
      <c r="B212" s="228"/>
      <c r="C212" s="229"/>
      <c r="D212" s="208" t="s">
        <v>180</v>
      </c>
      <c r="E212" s="230" t="s">
        <v>21</v>
      </c>
      <c r="F212" s="231" t="s">
        <v>182</v>
      </c>
      <c r="G212" s="229"/>
      <c r="H212" s="232">
        <v>131.68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180</v>
      </c>
      <c r="AU212" s="238" t="s">
        <v>82</v>
      </c>
      <c r="AV212" s="15" t="s">
        <v>178</v>
      </c>
      <c r="AW212" s="15" t="s">
        <v>34</v>
      </c>
      <c r="AX212" s="15" t="s">
        <v>80</v>
      </c>
      <c r="AY212" s="238" t="s">
        <v>171</v>
      </c>
    </row>
    <row r="213" spans="2:63" s="12" customFormat="1" ht="22.9" customHeight="1">
      <c r="B213" s="177"/>
      <c r="C213" s="178"/>
      <c r="D213" s="179" t="s">
        <v>72</v>
      </c>
      <c r="E213" s="191" t="s">
        <v>267</v>
      </c>
      <c r="F213" s="191" t="s">
        <v>268</v>
      </c>
      <c r="G213" s="178"/>
      <c r="H213" s="178"/>
      <c r="I213" s="181"/>
      <c r="J213" s="192">
        <f>BK213</f>
        <v>0</v>
      </c>
      <c r="K213" s="178"/>
      <c r="L213" s="183"/>
      <c r="M213" s="184"/>
      <c r="N213" s="185"/>
      <c r="O213" s="185"/>
      <c r="P213" s="186">
        <v>0</v>
      </c>
      <c r="Q213" s="185"/>
      <c r="R213" s="186">
        <v>0</v>
      </c>
      <c r="S213" s="185"/>
      <c r="T213" s="187">
        <v>0</v>
      </c>
      <c r="AR213" s="188" t="s">
        <v>82</v>
      </c>
      <c r="AT213" s="189" t="s">
        <v>72</v>
      </c>
      <c r="AU213" s="189" t="s">
        <v>80</v>
      </c>
      <c r="AY213" s="188" t="s">
        <v>171</v>
      </c>
      <c r="BK213" s="190">
        <v>0</v>
      </c>
    </row>
    <row r="214" spans="2:63" s="12" customFormat="1" ht="22.9" customHeight="1">
      <c r="B214" s="177"/>
      <c r="C214" s="178"/>
      <c r="D214" s="179" t="s">
        <v>72</v>
      </c>
      <c r="E214" s="191" t="s">
        <v>1801</v>
      </c>
      <c r="F214" s="191" t="s">
        <v>1802</v>
      </c>
      <c r="G214" s="178"/>
      <c r="H214" s="178"/>
      <c r="I214" s="181"/>
      <c r="J214" s="192">
        <f>BK214</f>
        <v>0</v>
      </c>
      <c r="K214" s="178"/>
      <c r="L214" s="183"/>
      <c r="M214" s="184"/>
      <c r="N214" s="185"/>
      <c r="O214" s="185"/>
      <c r="P214" s="186">
        <f>SUM(P215:P225)</f>
        <v>0</v>
      </c>
      <c r="Q214" s="185"/>
      <c r="R214" s="186">
        <f>SUM(R215:R225)</f>
        <v>0</v>
      </c>
      <c r="S214" s="185"/>
      <c r="T214" s="187">
        <f>SUM(T215:T225)</f>
        <v>0</v>
      </c>
      <c r="AR214" s="188" t="s">
        <v>82</v>
      </c>
      <c r="AT214" s="189" t="s">
        <v>72</v>
      </c>
      <c r="AU214" s="189" t="s">
        <v>80</v>
      </c>
      <c r="AY214" s="188" t="s">
        <v>171</v>
      </c>
      <c r="BK214" s="190">
        <f>SUM(BK215:BK225)</f>
        <v>0</v>
      </c>
    </row>
    <row r="215" spans="1:65" s="2" customFormat="1" ht="21.75" customHeight="1">
      <c r="A215" s="35"/>
      <c r="B215" s="36"/>
      <c r="C215" s="193" t="s">
        <v>423</v>
      </c>
      <c r="D215" s="193" t="s">
        <v>173</v>
      </c>
      <c r="E215" s="194" t="s">
        <v>2340</v>
      </c>
      <c r="F215" s="195" t="s">
        <v>2341</v>
      </c>
      <c r="G215" s="196" t="s">
        <v>272</v>
      </c>
      <c r="H215" s="197">
        <v>1</v>
      </c>
      <c r="I215" s="198"/>
      <c r="J215" s="199">
        <f>ROUND(I215*H215,2)</f>
        <v>0</v>
      </c>
      <c r="K215" s="195" t="s">
        <v>21</v>
      </c>
      <c r="L215" s="40"/>
      <c r="M215" s="200" t="s">
        <v>21</v>
      </c>
      <c r="N215" s="201" t="s">
        <v>44</v>
      </c>
      <c r="O215" s="65"/>
      <c r="P215" s="202">
        <f>O215*H215</f>
        <v>0</v>
      </c>
      <c r="Q215" s="202">
        <v>0</v>
      </c>
      <c r="R215" s="202">
        <f>Q215*H215</f>
        <v>0</v>
      </c>
      <c r="S215" s="202">
        <v>0</v>
      </c>
      <c r="T215" s="20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4" t="s">
        <v>263</v>
      </c>
      <c r="AT215" s="204" t="s">
        <v>173</v>
      </c>
      <c r="AU215" s="204" t="s">
        <v>82</v>
      </c>
      <c r="AY215" s="18" t="s">
        <v>171</v>
      </c>
      <c r="BE215" s="205">
        <f>IF(N215="základní",J215,0)</f>
        <v>0</v>
      </c>
      <c r="BF215" s="205">
        <f>IF(N215="snížená",J215,0)</f>
        <v>0</v>
      </c>
      <c r="BG215" s="205">
        <f>IF(N215="zákl. přenesená",J215,0)</f>
        <v>0</v>
      </c>
      <c r="BH215" s="205">
        <f>IF(N215="sníž. přenesená",J215,0)</f>
        <v>0</v>
      </c>
      <c r="BI215" s="205">
        <f>IF(N215="nulová",J215,0)</f>
        <v>0</v>
      </c>
      <c r="BJ215" s="18" t="s">
        <v>80</v>
      </c>
      <c r="BK215" s="205">
        <f>ROUND(I215*H215,2)</f>
        <v>0</v>
      </c>
      <c r="BL215" s="18" t="s">
        <v>263</v>
      </c>
      <c r="BM215" s="204" t="s">
        <v>2342</v>
      </c>
    </row>
    <row r="216" spans="1:65" s="2" customFormat="1" ht="33" customHeight="1">
      <c r="A216" s="35"/>
      <c r="B216" s="36"/>
      <c r="C216" s="193" t="s">
        <v>427</v>
      </c>
      <c r="D216" s="193" t="s">
        <v>173</v>
      </c>
      <c r="E216" s="194" t="s">
        <v>1808</v>
      </c>
      <c r="F216" s="195" t="s">
        <v>1809</v>
      </c>
      <c r="G216" s="196" t="s">
        <v>272</v>
      </c>
      <c r="H216" s="197">
        <v>1</v>
      </c>
      <c r="I216" s="198"/>
      <c r="J216" s="199">
        <f>ROUND(I216*H216,2)</f>
        <v>0</v>
      </c>
      <c r="K216" s="195" t="s">
        <v>21</v>
      </c>
      <c r="L216" s="40"/>
      <c r="M216" s="200" t="s">
        <v>21</v>
      </c>
      <c r="N216" s="201" t="s">
        <v>44</v>
      </c>
      <c r="O216" s="65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4" t="s">
        <v>263</v>
      </c>
      <c r="AT216" s="204" t="s">
        <v>173</v>
      </c>
      <c r="AU216" s="204" t="s">
        <v>82</v>
      </c>
      <c r="AY216" s="18" t="s">
        <v>171</v>
      </c>
      <c r="BE216" s="205">
        <f>IF(N216="základní",J216,0)</f>
        <v>0</v>
      </c>
      <c r="BF216" s="205">
        <f>IF(N216="snížená",J216,0)</f>
        <v>0</v>
      </c>
      <c r="BG216" s="205">
        <f>IF(N216="zákl. přenesená",J216,0)</f>
        <v>0</v>
      </c>
      <c r="BH216" s="205">
        <f>IF(N216="sníž. přenesená",J216,0)</f>
        <v>0</v>
      </c>
      <c r="BI216" s="205">
        <f>IF(N216="nulová",J216,0)</f>
        <v>0</v>
      </c>
      <c r="BJ216" s="18" t="s">
        <v>80</v>
      </c>
      <c r="BK216" s="205">
        <f>ROUND(I216*H216,2)</f>
        <v>0</v>
      </c>
      <c r="BL216" s="18" t="s">
        <v>263</v>
      </c>
      <c r="BM216" s="204" t="s">
        <v>1810</v>
      </c>
    </row>
    <row r="217" spans="2:51" s="13" customFormat="1" ht="11.25">
      <c r="B217" s="206"/>
      <c r="C217" s="207"/>
      <c r="D217" s="208" t="s">
        <v>180</v>
      </c>
      <c r="E217" s="209" t="s">
        <v>21</v>
      </c>
      <c r="F217" s="210" t="s">
        <v>1301</v>
      </c>
      <c r="G217" s="207"/>
      <c r="H217" s="209" t="s">
        <v>21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180</v>
      </c>
      <c r="AU217" s="216" t="s">
        <v>82</v>
      </c>
      <c r="AV217" s="13" t="s">
        <v>80</v>
      </c>
      <c r="AW217" s="13" t="s">
        <v>34</v>
      </c>
      <c r="AX217" s="13" t="s">
        <v>73</v>
      </c>
      <c r="AY217" s="216" t="s">
        <v>171</v>
      </c>
    </row>
    <row r="218" spans="2:51" s="14" customFormat="1" ht="11.25">
      <c r="B218" s="217"/>
      <c r="C218" s="218"/>
      <c r="D218" s="208" t="s">
        <v>180</v>
      </c>
      <c r="E218" s="219" t="s">
        <v>21</v>
      </c>
      <c r="F218" s="220" t="s">
        <v>80</v>
      </c>
      <c r="G218" s="218"/>
      <c r="H218" s="221">
        <v>1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180</v>
      </c>
      <c r="AU218" s="227" t="s">
        <v>82</v>
      </c>
      <c r="AV218" s="14" t="s">
        <v>82</v>
      </c>
      <c r="AW218" s="14" t="s">
        <v>34</v>
      </c>
      <c r="AX218" s="14" t="s">
        <v>73</v>
      </c>
      <c r="AY218" s="227" t="s">
        <v>171</v>
      </c>
    </row>
    <row r="219" spans="2:51" s="15" customFormat="1" ht="11.25">
      <c r="B219" s="228"/>
      <c r="C219" s="229"/>
      <c r="D219" s="208" t="s">
        <v>180</v>
      </c>
      <c r="E219" s="230" t="s">
        <v>21</v>
      </c>
      <c r="F219" s="231" t="s">
        <v>182</v>
      </c>
      <c r="G219" s="229"/>
      <c r="H219" s="232">
        <v>1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180</v>
      </c>
      <c r="AU219" s="238" t="s">
        <v>82</v>
      </c>
      <c r="AV219" s="15" t="s">
        <v>178</v>
      </c>
      <c r="AW219" s="15" t="s">
        <v>34</v>
      </c>
      <c r="AX219" s="15" t="s">
        <v>80</v>
      </c>
      <c r="AY219" s="238" t="s">
        <v>171</v>
      </c>
    </row>
    <row r="220" spans="1:65" s="2" customFormat="1" ht="21.75" customHeight="1">
      <c r="A220" s="35"/>
      <c r="B220" s="36"/>
      <c r="C220" s="193" t="s">
        <v>431</v>
      </c>
      <c r="D220" s="193" t="s">
        <v>173</v>
      </c>
      <c r="E220" s="194" t="s">
        <v>2343</v>
      </c>
      <c r="F220" s="195" t="s">
        <v>2344</v>
      </c>
      <c r="G220" s="196" t="s">
        <v>272</v>
      </c>
      <c r="H220" s="197">
        <v>1</v>
      </c>
      <c r="I220" s="198"/>
      <c r="J220" s="199">
        <f>ROUND(I220*H220,2)</f>
        <v>0</v>
      </c>
      <c r="K220" s="195" t="s">
        <v>21</v>
      </c>
      <c r="L220" s="40"/>
      <c r="M220" s="200" t="s">
        <v>21</v>
      </c>
      <c r="N220" s="201" t="s">
        <v>44</v>
      </c>
      <c r="O220" s="65"/>
      <c r="P220" s="202">
        <f>O220*H220</f>
        <v>0</v>
      </c>
      <c r="Q220" s="202">
        <v>0</v>
      </c>
      <c r="R220" s="202">
        <f>Q220*H220</f>
        <v>0</v>
      </c>
      <c r="S220" s="202">
        <v>0</v>
      </c>
      <c r="T220" s="20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4" t="s">
        <v>263</v>
      </c>
      <c r="AT220" s="204" t="s">
        <v>173</v>
      </c>
      <c r="AU220" s="204" t="s">
        <v>82</v>
      </c>
      <c r="AY220" s="18" t="s">
        <v>171</v>
      </c>
      <c r="BE220" s="205">
        <f>IF(N220="základní",J220,0)</f>
        <v>0</v>
      </c>
      <c r="BF220" s="205">
        <f>IF(N220="snížená",J220,0)</f>
        <v>0</v>
      </c>
      <c r="BG220" s="205">
        <f>IF(N220="zákl. přenesená",J220,0)</f>
        <v>0</v>
      </c>
      <c r="BH220" s="205">
        <f>IF(N220="sníž. přenesená",J220,0)</f>
        <v>0</v>
      </c>
      <c r="BI220" s="205">
        <f>IF(N220="nulová",J220,0)</f>
        <v>0</v>
      </c>
      <c r="BJ220" s="18" t="s">
        <v>80</v>
      </c>
      <c r="BK220" s="205">
        <f>ROUND(I220*H220,2)</f>
        <v>0</v>
      </c>
      <c r="BL220" s="18" t="s">
        <v>263</v>
      </c>
      <c r="BM220" s="204" t="s">
        <v>2345</v>
      </c>
    </row>
    <row r="221" spans="1:65" s="2" customFormat="1" ht="21.75" customHeight="1">
      <c r="A221" s="35"/>
      <c r="B221" s="36"/>
      <c r="C221" s="193" t="s">
        <v>435</v>
      </c>
      <c r="D221" s="193" t="s">
        <v>173</v>
      </c>
      <c r="E221" s="194" t="s">
        <v>1833</v>
      </c>
      <c r="F221" s="195" t="s">
        <v>1834</v>
      </c>
      <c r="G221" s="196" t="s">
        <v>272</v>
      </c>
      <c r="H221" s="197">
        <v>1</v>
      </c>
      <c r="I221" s="198"/>
      <c r="J221" s="199">
        <f>ROUND(I221*H221,2)</f>
        <v>0</v>
      </c>
      <c r="K221" s="195" t="s">
        <v>21</v>
      </c>
      <c r="L221" s="40"/>
      <c r="M221" s="200" t="s">
        <v>21</v>
      </c>
      <c r="N221" s="201" t="s">
        <v>44</v>
      </c>
      <c r="O221" s="65"/>
      <c r="P221" s="202">
        <f>O221*H221</f>
        <v>0</v>
      </c>
      <c r="Q221" s="202">
        <v>0</v>
      </c>
      <c r="R221" s="202">
        <f>Q221*H221</f>
        <v>0</v>
      </c>
      <c r="S221" s="202">
        <v>0</v>
      </c>
      <c r="T221" s="20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4" t="s">
        <v>263</v>
      </c>
      <c r="AT221" s="204" t="s">
        <v>173</v>
      </c>
      <c r="AU221" s="204" t="s">
        <v>82</v>
      </c>
      <c r="AY221" s="18" t="s">
        <v>171</v>
      </c>
      <c r="BE221" s="205">
        <f>IF(N221="základní",J221,0)</f>
        <v>0</v>
      </c>
      <c r="BF221" s="205">
        <f>IF(N221="snížená",J221,0)</f>
        <v>0</v>
      </c>
      <c r="BG221" s="205">
        <f>IF(N221="zákl. přenesená",J221,0)</f>
        <v>0</v>
      </c>
      <c r="BH221" s="205">
        <f>IF(N221="sníž. přenesená",J221,0)</f>
        <v>0</v>
      </c>
      <c r="BI221" s="205">
        <f>IF(N221="nulová",J221,0)</f>
        <v>0</v>
      </c>
      <c r="BJ221" s="18" t="s">
        <v>80</v>
      </c>
      <c r="BK221" s="205">
        <f>ROUND(I221*H221,2)</f>
        <v>0</v>
      </c>
      <c r="BL221" s="18" t="s">
        <v>263</v>
      </c>
      <c r="BM221" s="204" t="s">
        <v>1835</v>
      </c>
    </row>
    <row r="222" spans="2:51" s="14" customFormat="1" ht="11.25">
      <c r="B222" s="217"/>
      <c r="C222" s="218"/>
      <c r="D222" s="208" t="s">
        <v>180</v>
      </c>
      <c r="E222" s="219" t="s">
        <v>21</v>
      </c>
      <c r="F222" s="220" t="s">
        <v>82</v>
      </c>
      <c r="G222" s="218"/>
      <c r="H222" s="221">
        <v>2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180</v>
      </c>
      <c r="AU222" s="227" t="s">
        <v>82</v>
      </c>
      <c r="AV222" s="14" t="s">
        <v>82</v>
      </c>
      <c r="AW222" s="14" t="s">
        <v>34</v>
      </c>
      <c r="AX222" s="14" t="s">
        <v>73</v>
      </c>
      <c r="AY222" s="227" t="s">
        <v>171</v>
      </c>
    </row>
    <row r="223" spans="2:51" s="13" customFormat="1" ht="11.25">
      <c r="B223" s="206"/>
      <c r="C223" s="207"/>
      <c r="D223" s="208" t="s">
        <v>180</v>
      </c>
      <c r="E223" s="209" t="s">
        <v>21</v>
      </c>
      <c r="F223" s="210" t="s">
        <v>1301</v>
      </c>
      <c r="G223" s="207"/>
      <c r="H223" s="209" t="s">
        <v>21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180</v>
      </c>
      <c r="AU223" s="216" t="s">
        <v>82</v>
      </c>
      <c r="AV223" s="13" t="s">
        <v>80</v>
      </c>
      <c r="AW223" s="13" t="s">
        <v>34</v>
      </c>
      <c r="AX223" s="13" t="s">
        <v>73</v>
      </c>
      <c r="AY223" s="216" t="s">
        <v>171</v>
      </c>
    </row>
    <row r="224" spans="2:51" s="14" customFormat="1" ht="11.25">
      <c r="B224" s="217"/>
      <c r="C224" s="218"/>
      <c r="D224" s="208" t="s">
        <v>180</v>
      </c>
      <c r="E224" s="219" t="s">
        <v>21</v>
      </c>
      <c r="F224" s="220" t="s">
        <v>1811</v>
      </c>
      <c r="G224" s="218"/>
      <c r="H224" s="221">
        <v>-1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180</v>
      </c>
      <c r="AU224" s="227" t="s">
        <v>82</v>
      </c>
      <c r="AV224" s="14" t="s">
        <v>82</v>
      </c>
      <c r="AW224" s="14" t="s">
        <v>34</v>
      </c>
      <c r="AX224" s="14" t="s">
        <v>73</v>
      </c>
      <c r="AY224" s="227" t="s">
        <v>171</v>
      </c>
    </row>
    <row r="225" spans="2:51" s="15" customFormat="1" ht="11.25">
      <c r="B225" s="228"/>
      <c r="C225" s="229"/>
      <c r="D225" s="208" t="s">
        <v>180</v>
      </c>
      <c r="E225" s="230" t="s">
        <v>21</v>
      </c>
      <c r="F225" s="231" t="s">
        <v>182</v>
      </c>
      <c r="G225" s="229"/>
      <c r="H225" s="232">
        <v>1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180</v>
      </c>
      <c r="AU225" s="238" t="s">
        <v>82</v>
      </c>
      <c r="AV225" s="15" t="s">
        <v>178</v>
      </c>
      <c r="AW225" s="15" t="s">
        <v>34</v>
      </c>
      <c r="AX225" s="15" t="s">
        <v>80</v>
      </c>
      <c r="AY225" s="238" t="s">
        <v>171</v>
      </c>
    </row>
    <row r="226" spans="2:63" s="12" customFormat="1" ht="22.9" customHeight="1">
      <c r="B226" s="177"/>
      <c r="C226" s="178"/>
      <c r="D226" s="179" t="s">
        <v>72</v>
      </c>
      <c r="E226" s="191" t="s">
        <v>1936</v>
      </c>
      <c r="F226" s="191" t="s">
        <v>1937</v>
      </c>
      <c r="G226" s="178"/>
      <c r="H226" s="178"/>
      <c r="I226" s="181"/>
      <c r="J226" s="192">
        <f>BK226</f>
        <v>0</v>
      </c>
      <c r="K226" s="178"/>
      <c r="L226" s="183"/>
      <c r="M226" s="184"/>
      <c r="N226" s="185"/>
      <c r="O226" s="185"/>
      <c r="P226" s="186">
        <f>SUM(P227:P244)</f>
        <v>0</v>
      </c>
      <c r="Q226" s="185"/>
      <c r="R226" s="186">
        <f>SUM(R227:R244)</f>
        <v>0.31890809999999997</v>
      </c>
      <c r="S226" s="185"/>
      <c r="T226" s="187">
        <f>SUM(T227:T244)</f>
        <v>0</v>
      </c>
      <c r="AR226" s="188" t="s">
        <v>82</v>
      </c>
      <c r="AT226" s="189" t="s">
        <v>72</v>
      </c>
      <c r="AU226" s="189" t="s">
        <v>80</v>
      </c>
      <c r="AY226" s="188" t="s">
        <v>171</v>
      </c>
      <c r="BK226" s="190">
        <f>SUM(BK227:BK244)</f>
        <v>0</v>
      </c>
    </row>
    <row r="227" spans="1:65" s="2" customFormat="1" ht="21.75" customHeight="1">
      <c r="A227" s="35"/>
      <c r="B227" s="36"/>
      <c r="C227" s="193" t="s">
        <v>439</v>
      </c>
      <c r="D227" s="193" t="s">
        <v>173</v>
      </c>
      <c r="E227" s="194" t="s">
        <v>1947</v>
      </c>
      <c r="F227" s="195" t="s">
        <v>1948</v>
      </c>
      <c r="G227" s="196" t="s">
        <v>187</v>
      </c>
      <c r="H227" s="197">
        <v>9.94</v>
      </c>
      <c r="I227" s="198"/>
      <c r="J227" s="199">
        <f>ROUND(I227*H227,2)</f>
        <v>0</v>
      </c>
      <c r="K227" s="195" t="s">
        <v>21</v>
      </c>
      <c r="L227" s="40"/>
      <c r="M227" s="200" t="s">
        <v>21</v>
      </c>
      <c r="N227" s="201" t="s">
        <v>44</v>
      </c>
      <c r="O227" s="65"/>
      <c r="P227" s="202">
        <f>O227*H227</f>
        <v>0</v>
      </c>
      <c r="Q227" s="202">
        <v>0.00822</v>
      </c>
      <c r="R227" s="202">
        <f>Q227*H227</f>
        <v>0.0817068</v>
      </c>
      <c r="S227" s="202">
        <v>0</v>
      </c>
      <c r="T227" s="20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4" t="s">
        <v>263</v>
      </c>
      <c r="AT227" s="204" t="s">
        <v>173</v>
      </c>
      <c r="AU227" s="204" t="s">
        <v>82</v>
      </c>
      <c r="AY227" s="18" t="s">
        <v>171</v>
      </c>
      <c r="BE227" s="205">
        <f>IF(N227="základní",J227,0)</f>
        <v>0</v>
      </c>
      <c r="BF227" s="205">
        <f>IF(N227="snížená",J227,0)</f>
        <v>0</v>
      </c>
      <c r="BG227" s="205">
        <f>IF(N227="zákl. přenesená",J227,0)</f>
        <v>0</v>
      </c>
      <c r="BH227" s="205">
        <f>IF(N227="sníž. přenesená",J227,0)</f>
        <v>0</v>
      </c>
      <c r="BI227" s="205">
        <f>IF(N227="nulová",J227,0)</f>
        <v>0</v>
      </c>
      <c r="BJ227" s="18" t="s">
        <v>80</v>
      </c>
      <c r="BK227" s="205">
        <f>ROUND(I227*H227,2)</f>
        <v>0</v>
      </c>
      <c r="BL227" s="18" t="s">
        <v>263</v>
      </c>
      <c r="BM227" s="204" t="s">
        <v>1949</v>
      </c>
    </row>
    <row r="228" spans="2:51" s="13" customFormat="1" ht="11.25">
      <c r="B228" s="206"/>
      <c r="C228" s="207"/>
      <c r="D228" s="208" t="s">
        <v>180</v>
      </c>
      <c r="E228" s="209" t="s">
        <v>21</v>
      </c>
      <c r="F228" s="210" t="s">
        <v>1301</v>
      </c>
      <c r="G228" s="207"/>
      <c r="H228" s="209" t="s">
        <v>21</v>
      </c>
      <c r="I228" s="211"/>
      <c r="J228" s="207"/>
      <c r="K228" s="207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180</v>
      </c>
      <c r="AU228" s="216" t="s">
        <v>82</v>
      </c>
      <c r="AV228" s="13" t="s">
        <v>80</v>
      </c>
      <c r="AW228" s="13" t="s">
        <v>34</v>
      </c>
      <c r="AX228" s="13" t="s">
        <v>73</v>
      </c>
      <c r="AY228" s="216" t="s">
        <v>171</v>
      </c>
    </row>
    <row r="229" spans="2:51" s="14" customFormat="1" ht="11.25">
      <c r="B229" s="217"/>
      <c r="C229" s="218"/>
      <c r="D229" s="208" t="s">
        <v>180</v>
      </c>
      <c r="E229" s="219" t="s">
        <v>21</v>
      </c>
      <c r="F229" s="220" t="s">
        <v>1187</v>
      </c>
      <c r="G229" s="218"/>
      <c r="H229" s="221">
        <v>11.22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180</v>
      </c>
      <c r="AU229" s="227" t="s">
        <v>82</v>
      </c>
      <c r="AV229" s="14" t="s">
        <v>82</v>
      </c>
      <c r="AW229" s="14" t="s">
        <v>34</v>
      </c>
      <c r="AX229" s="14" t="s">
        <v>73</v>
      </c>
      <c r="AY229" s="227" t="s">
        <v>171</v>
      </c>
    </row>
    <row r="230" spans="2:51" s="13" customFormat="1" ht="11.25">
      <c r="B230" s="206"/>
      <c r="C230" s="207"/>
      <c r="D230" s="208" t="s">
        <v>180</v>
      </c>
      <c r="E230" s="209" t="s">
        <v>21</v>
      </c>
      <c r="F230" s="210" t="s">
        <v>1951</v>
      </c>
      <c r="G230" s="207"/>
      <c r="H230" s="209" t="s">
        <v>21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180</v>
      </c>
      <c r="AU230" s="216" t="s">
        <v>82</v>
      </c>
      <c r="AV230" s="13" t="s">
        <v>80</v>
      </c>
      <c r="AW230" s="13" t="s">
        <v>34</v>
      </c>
      <c r="AX230" s="13" t="s">
        <v>73</v>
      </c>
      <c r="AY230" s="216" t="s">
        <v>171</v>
      </c>
    </row>
    <row r="231" spans="2:51" s="14" customFormat="1" ht="11.25">
      <c r="B231" s="217"/>
      <c r="C231" s="218"/>
      <c r="D231" s="208" t="s">
        <v>180</v>
      </c>
      <c r="E231" s="219" t="s">
        <v>21</v>
      </c>
      <c r="F231" s="220" t="s">
        <v>2346</v>
      </c>
      <c r="G231" s="218"/>
      <c r="H231" s="221">
        <v>-1.28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180</v>
      </c>
      <c r="AU231" s="227" t="s">
        <v>82</v>
      </c>
      <c r="AV231" s="14" t="s">
        <v>82</v>
      </c>
      <c r="AW231" s="14" t="s">
        <v>34</v>
      </c>
      <c r="AX231" s="14" t="s">
        <v>73</v>
      </c>
      <c r="AY231" s="227" t="s">
        <v>171</v>
      </c>
    </row>
    <row r="232" spans="2:51" s="16" customFormat="1" ht="11.25">
      <c r="B232" s="260"/>
      <c r="C232" s="261"/>
      <c r="D232" s="208" t="s">
        <v>180</v>
      </c>
      <c r="E232" s="262" t="s">
        <v>1167</v>
      </c>
      <c r="F232" s="263" t="s">
        <v>1356</v>
      </c>
      <c r="G232" s="261"/>
      <c r="H232" s="264">
        <v>9.94</v>
      </c>
      <c r="I232" s="265"/>
      <c r="J232" s="261"/>
      <c r="K232" s="261"/>
      <c r="L232" s="266"/>
      <c r="M232" s="267"/>
      <c r="N232" s="268"/>
      <c r="O232" s="268"/>
      <c r="P232" s="268"/>
      <c r="Q232" s="268"/>
      <c r="R232" s="268"/>
      <c r="S232" s="268"/>
      <c r="T232" s="269"/>
      <c r="AT232" s="270" t="s">
        <v>180</v>
      </c>
      <c r="AU232" s="270" t="s">
        <v>82</v>
      </c>
      <c r="AV232" s="16" t="s">
        <v>92</v>
      </c>
      <c r="AW232" s="16" t="s">
        <v>34</v>
      </c>
      <c r="AX232" s="16" t="s">
        <v>73</v>
      </c>
      <c r="AY232" s="270" t="s">
        <v>171</v>
      </c>
    </row>
    <row r="233" spans="2:51" s="15" customFormat="1" ht="11.25">
      <c r="B233" s="228"/>
      <c r="C233" s="229"/>
      <c r="D233" s="208" t="s">
        <v>180</v>
      </c>
      <c r="E233" s="230" t="s">
        <v>21</v>
      </c>
      <c r="F233" s="231" t="s">
        <v>182</v>
      </c>
      <c r="G233" s="229"/>
      <c r="H233" s="232">
        <v>9.94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180</v>
      </c>
      <c r="AU233" s="238" t="s">
        <v>82</v>
      </c>
      <c r="AV233" s="15" t="s">
        <v>178</v>
      </c>
      <c r="AW233" s="15" t="s">
        <v>34</v>
      </c>
      <c r="AX233" s="15" t="s">
        <v>80</v>
      </c>
      <c r="AY233" s="238" t="s">
        <v>171</v>
      </c>
    </row>
    <row r="234" spans="1:65" s="2" customFormat="1" ht="33.75" customHeight="1">
      <c r="A234" s="35"/>
      <c r="B234" s="36"/>
      <c r="C234" s="247" t="s">
        <v>443</v>
      </c>
      <c r="D234" s="247" t="s">
        <v>357</v>
      </c>
      <c r="E234" s="248" t="s">
        <v>1955</v>
      </c>
      <c r="F234" s="249" t="s">
        <v>1956</v>
      </c>
      <c r="G234" s="250" t="s">
        <v>187</v>
      </c>
      <c r="H234" s="251">
        <v>11.459</v>
      </c>
      <c r="I234" s="252"/>
      <c r="J234" s="253">
        <f>ROUND(I234*H234,2)</f>
        <v>0</v>
      </c>
      <c r="K234" s="249" t="s">
        <v>21</v>
      </c>
      <c r="L234" s="254"/>
      <c r="M234" s="255" t="s">
        <v>21</v>
      </c>
      <c r="N234" s="256" t="s">
        <v>44</v>
      </c>
      <c r="O234" s="65"/>
      <c r="P234" s="202">
        <f>O234*H234</f>
        <v>0</v>
      </c>
      <c r="Q234" s="202">
        <v>0.0207</v>
      </c>
      <c r="R234" s="202">
        <f>Q234*H234</f>
        <v>0.23720129999999998</v>
      </c>
      <c r="S234" s="202">
        <v>0</v>
      </c>
      <c r="T234" s="20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4" t="s">
        <v>439</v>
      </c>
      <c r="AT234" s="204" t="s">
        <v>357</v>
      </c>
      <c r="AU234" s="204" t="s">
        <v>82</v>
      </c>
      <c r="AY234" s="18" t="s">
        <v>171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18" t="s">
        <v>80</v>
      </c>
      <c r="BK234" s="205">
        <f>ROUND(I234*H234,2)</f>
        <v>0</v>
      </c>
      <c r="BL234" s="18" t="s">
        <v>263</v>
      </c>
      <c r="BM234" s="204" t="s">
        <v>1957</v>
      </c>
    </row>
    <row r="235" spans="1:47" s="2" customFormat="1" ht="39">
      <c r="A235" s="35"/>
      <c r="B235" s="36"/>
      <c r="C235" s="37"/>
      <c r="D235" s="208" t="s">
        <v>1958</v>
      </c>
      <c r="E235" s="37"/>
      <c r="F235" s="271" t="s">
        <v>2347</v>
      </c>
      <c r="G235" s="37"/>
      <c r="H235" s="37"/>
      <c r="I235" s="116"/>
      <c r="J235" s="37"/>
      <c r="K235" s="37"/>
      <c r="L235" s="40"/>
      <c r="M235" s="272"/>
      <c r="N235" s="273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1958</v>
      </c>
      <c r="AU235" s="18" t="s">
        <v>82</v>
      </c>
    </row>
    <row r="236" spans="2:51" s="14" customFormat="1" ht="11.25">
      <c r="B236" s="217"/>
      <c r="C236" s="218"/>
      <c r="D236" s="208" t="s">
        <v>180</v>
      </c>
      <c r="E236" s="219" t="s">
        <v>21</v>
      </c>
      <c r="F236" s="220" t="s">
        <v>1167</v>
      </c>
      <c r="G236" s="218"/>
      <c r="H236" s="221">
        <v>9.94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180</v>
      </c>
      <c r="AU236" s="227" t="s">
        <v>82</v>
      </c>
      <c r="AV236" s="14" t="s">
        <v>82</v>
      </c>
      <c r="AW236" s="14" t="s">
        <v>34</v>
      </c>
      <c r="AX236" s="14" t="s">
        <v>73</v>
      </c>
      <c r="AY236" s="227" t="s">
        <v>171</v>
      </c>
    </row>
    <row r="237" spans="2:51" s="13" customFormat="1" ht="11.25">
      <c r="B237" s="206"/>
      <c r="C237" s="207"/>
      <c r="D237" s="208" t="s">
        <v>180</v>
      </c>
      <c r="E237" s="209" t="s">
        <v>21</v>
      </c>
      <c r="F237" s="210" t="s">
        <v>1960</v>
      </c>
      <c r="G237" s="207"/>
      <c r="H237" s="209" t="s">
        <v>21</v>
      </c>
      <c r="I237" s="211"/>
      <c r="J237" s="207"/>
      <c r="K237" s="207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180</v>
      </c>
      <c r="AU237" s="216" t="s">
        <v>82</v>
      </c>
      <c r="AV237" s="13" t="s">
        <v>80</v>
      </c>
      <c r="AW237" s="13" t="s">
        <v>34</v>
      </c>
      <c r="AX237" s="13" t="s">
        <v>73</v>
      </c>
      <c r="AY237" s="216" t="s">
        <v>171</v>
      </c>
    </row>
    <row r="238" spans="2:51" s="13" customFormat="1" ht="11.25">
      <c r="B238" s="206"/>
      <c r="C238" s="207"/>
      <c r="D238" s="208" t="s">
        <v>180</v>
      </c>
      <c r="E238" s="209" t="s">
        <v>21</v>
      </c>
      <c r="F238" s="210" t="s">
        <v>1942</v>
      </c>
      <c r="G238" s="207"/>
      <c r="H238" s="209" t="s">
        <v>21</v>
      </c>
      <c r="I238" s="211"/>
      <c r="J238" s="207"/>
      <c r="K238" s="207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180</v>
      </c>
      <c r="AU238" s="216" t="s">
        <v>82</v>
      </c>
      <c r="AV238" s="13" t="s">
        <v>80</v>
      </c>
      <c r="AW238" s="13" t="s">
        <v>34</v>
      </c>
      <c r="AX238" s="13" t="s">
        <v>73</v>
      </c>
      <c r="AY238" s="216" t="s">
        <v>171</v>
      </c>
    </row>
    <row r="239" spans="2:51" s="14" customFormat="1" ht="11.25">
      <c r="B239" s="217"/>
      <c r="C239" s="218"/>
      <c r="D239" s="208" t="s">
        <v>180</v>
      </c>
      <c r="E239" s="219" t="s">
        <v>21</v>
      </c>
      <c r="F239" s="220" t="s">
        <v>1961</v>
      </c>
      <c r="G239" s="218"/>
      <c r="H239" s="221">
        <v>0.477</v>
      </c>
      <c r="I239" s="222"/>
      <c r="J239" s="218"/>
      <c r="K239" s="218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180</v>
      </c>
      <c r="AU239" s="227" t="s">
        <v>82</v>
      </c>
      <c r="AV239" s="14" t="s">
        <v>82</v>
      </c>
      <c r="AW239" s="14" t="s">
        <v>34</v>
      </c>
      <c r="AX239" s="14" t="s">
        <v>73</v>
      </c>
      <c r="AY239" s="227" t="s">
        <v>171</v>
      </c>
    </row>
    <row r="240" spans="2:51" s="13" customFormat="1" ht="11.25">
      <c r="B240" s="206"/>
      <c r="C240" s="207"/>
      <c r="D240" s="208" t="s">
        <v>180</v>
      </c>
      <c r="E240" s="209" t="s">
        <v>21</v>
      </c>
      <c r="F240" s="210" t="s">
        <v>1617</v>
      </c>
      <c r="G240" s="207"/>
      <c r="H240" s="209" t="s">
        <v>21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180</v>
      </c>
      <c r="AU240" s="216" t="s">
        <v>82</v>
      </c>
      <c r="AV240" s="13" t="s">
        <v>80</v>
      </c>
      <c r="AW240" s="13" t="s">
        <v>34</v>
      </c>
      <c r="AX240" s="13" t="s">
        <v>73</v>
      </c>
      <c r="AY240" s="216" t="s">
        <v>171</v>
      </c>
    </row>
    <row r="241" spans="2:51" s="14" customFormat="1" ht="11.25">
      <c r="B241" s="217"/>
      <c r="C241" s="218"/>
      <c r="D241" s="208" t="s">
        <v>180</v>
      </c>
      <c r="E241" s="219" t="s">
        <v>21</v>
      </c>
      <c r="F241" s="220" t="s">
        <v>1962</v>
      </c>
      <c r="G241" s="218"/>
      <c r="H241" s="221">
        <v>0.994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180</v>
      </c>
      <c r="AU241" s="227" t="s">
        <v>82</v>
      </c>
      <c r="AV241" s="14" t="s">
        <v>82</v>
      </c>
      <c r="AW241" s="14" t="s">
        <v>34</v>
      </c>
      <c r="AX241" s="14" t="s">
        <v>73</v>
      </c>
      <c r="AY241" s="227" t="s">
        <v>171</v>
      </c>
    </row>
    <row r="242" spans="2:51" s="14" customFormat="1" ht="11.25">
      <c r="B242" s="217"/>
      <c r="C242" s="218"/>
      <c r="D242" s="208" t="s">
        <v>180</v>
      </c>
      <c r="E242" s="219" t="s">
        <v>21</v>
      </c>
      <c r="F242" s="220" t="s">
        <v>1963</v>
      </c>
      <c r="G242" s="218"/>
      <c r="H242" s="221">
        <v>0.048</v>
      </c>
      <c r="I242" s="222"/>
      <c r="J242" s="218"/>
      <c r="K242" s="218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180</v>
      </c>
      <c r="AU242" s="227" t="s">
        <v>82</v>
      </c>
      <c r="AV242" s="14" t="s">
        <v>82</v>
      </c>
      <c r="AW242" s="14" t="s">
        <v>34</v>
      </c>
      <c r="AX242" s="14" t="s">
        <v>73</v>
      </c>
      <c r="AY242" s="227" t="s">
        <v>171</v>
      </c>
    </row>
    <row r="243" spans="2:51" s="15" customFormat="1" ht="11.25">
      <c r="B243" s="228"/>
      <c r="C243" s="229"/>
      <c r="D243" s="208" t="s">
        <v>180</v>
      </c>
      <c r="E243" s="230" t="s">
        <v>21</v>
      </c>
      <c r="F243" s="231" t="s">
        <v>182</v>
      </c>
      <c r="G243" s="229"/>
      <c r="H243" s="232">
        <v>11.459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180</v>
      </c>
      <c r="AU243" s="238" t="s">
        <v>82</v>
      </c>
      <c r="AV243" s="15" t="s">
        <v>178</v>
      </c>
      <c r="AW243" s="15" t="s">
        <v>34</v>
      </c>
      <c r="AX243" s="15" t="s">
        <v>80</v>
      </c>
      <c r="AY243" s="238" t="s">
        <v>171</v>
      </c>
    </row>
    <row r="244" spans="1:65" s="2" customFormat="1" ht="21.75" customHeight="1">
      <c r="A244" s="35"/>
      <c r="B244" s="36"/>
      <c r="C244" s="193" t="s">
        <v>447</v>
      </c>
      <c r="D244" s="193" t="s">
        <v>173</v>
      </c>
      <c r="E244" s="194" t="s">
        <v>1974</v>
      </c>
      <c r="F244" s="195" t="s">
        <v>1975</v>
      </c>
      <c r="G244" s="196" t="s">
        <v>235</v>
      </c>
      <c r="H244" s="197">
        <v>0.319</v>
      </c>
      <c r="I244" s="198"/>
      <c r="J244" s="199">
        <f>ROUND(I244*H244,2)</f>
        <v>0</v>
      </c>
      <c r="K244" s="195" t="s">
        <v>177</v>
      </c>
      <c r="L244" s="40"/>
      <c r="M244" s="200" t="s">
        <v>21</v>
      </c>
      <c r="N244" s="201" t="s">
        <v>44</v>
      </c>
      <c r="O244" s="65"/>
      <c r="P244" s="202">
        <f>O244*H244</f>
        <v>0</v>
      </c>
      <c r="Q244" s="202">
        <v>0</v>
      </c>
      <c r="R244" s="202">
        <f>Q244*H244</f>
        <v>0</v>
      </c>
      <c r="S244" s="202">
        <v>0</v>
      </c>
      <c r="T244" s="20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4" t="s">
        <v>263</v>
      </c>
      <c r="AT244" s="204" t="s">
        <v>173</v>
      </c>
      <c r="AU244" s="204" t="s">
        <v>82</v>
      </c>
      <c r="AY244" s="18" t="s">
        <v>171</v>
      </c>
      <c r="BE244" s="205">
        <f>IF(N244="základní",J244,0)</f>
        <v>0</v>
      </c>
      <c r="BF244" s="205">
        <f>IF(N244="snížená",J244,0)</f>
        <v>0</v>
      </c>
      <c r="BG244" s="205">
        <f>IF(N244="zákl. přenesená",J244,0)</f>
        <v>0</v>
      </c>
      <c r="BH244" s="205">
        <f>IF(N244="sníž. přenesená",J244,0)</f>
        <v>0</v>
      </c>
      <c r="BI244" s="205">
        <f>IF(N244="nulová",J244,0)</f>
        <v>0</v>
      </c>
      <c r="BJ244" s="18" t="s">
        <v>80</v>
      </c>
      <c r="BK244" s="205">
        <f>ROUND(I244*H244,2)</f>
        <v>0</v>
      </c>
      <c r="BL244" s="18" t="s">
        <v>263</v>
      </c>
      <c r="BM244" s="204" t="s">
        <v>1976</v>
      </c>
    </row>
    <row r="245" spans="2:63" s="12" customFormat="1" ht="22.9" customHeight="1">
      <c r="B245" s="177"/>
      <c r="C245" s="178"/>
      <c r="D245" s="179" t="s">
        <v>72</v>
      </c>
      <c r="E245" s="191" t="s">
        <v>2037</v>
      </c>
      <c r="F245" s="191" t="s">
        <v>2038</v>
      </c>
      <c r="G245" s="178"/>
      <c r="H245" s="178"/>
      <c r="I245" s="181"/>
      <c r="J245" s="192">
        <f>BK245</f>
        <v>0</v>
      </c>
      <c r="K245" s="178"/>
      <c r="L245" s="183"/>
      <c r="M245" s="184"/>
      <c r="N245" s="185"/>
      <c r="O245" s="185"/>
      <c r="P245" s="186">
        <f>SUM(P246:P274)</f>
        <v>0</v>
      </c>
      <c r="Q245" s="185"/>
      <c r="R245" s="186">
        <f>SUM(R246:R274)</f>
        <v>0.2689189</v>
      </c>
      <c r="S245" s="185"/>
      <c r="T245" s="187">
        <f>SUM(T246:T274)</f>
        <v>0</v>
      </c>
      <c r="AR245" s="188" t="s">
        <v>82</v>
      </c>
      <c r="AT245" s="189" t="s">
        <v>72</v>
      </c>
      <c r="AU245" s="189" t="s">
        <v>80</v>
      </c>
      <c r="AY245" s="188" t="s">
        <v>171</v>
      </c>
      <c r="BK245" s="190">
        <f>SUM(BK246:BK274)</f>
        <v>0</v>
      </c>
    </row>
    <row r="246" spans="1:65" s="2" customFormat="1" ht="21.75" customHeight="1">
      <c r="A246" s="35"/>
      <c r="B246" s="36"/>
      <c r="C246" s="193" t="s">
        <v>453</v>
      </c>
      <c r="D246" s="193" t="s">
        <v>173</v>
      </c>
      <c r="E246" s="194" t="s">
        <v>2040</v>
      </c>
      <c r="F246" s="195" t="s">
        <v>2041</v>
      </c>
      <c r="G246" s="196" t="s">
        <v>187</v>
      </c>
      <c r="H246" s="197">
        <v>13.211</v>
      </c>
      <c r="I246" s="198"/>
      <c r="J246" s="199">
        <f>ROUND(I246*H246,2)</f>
        <v>0</v>
      </c>
      <c r="K246" s="195" t="s">
        <v>177</v>
      </c>
      <c r="L246" s="40"/>
      <c r="M246" s="200" t="s">
        <v>21</v>
      </c>
      <c r="N246" s="201" t="s">
        <v>44</v>
      </c>
      <c r="O246" s="65"/>
      <c r="P246" s="202">
        <f>O246*H246</f>
        <v>0</v>
      </c>
      <c r="Q246" s="202">
        <v>0.0073</v>
      </c>
      <c r="R246" s="202">
        <f>Q246*H246</f>
        <v>0.0964403</v>
      </c>
      <c r="S246" s="202">
        <v>0</v>
      </c>
      <c r="T246" s="20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4" t="s">
        <v>263</v>
      </c>
      <c r="AT246" s="204" t="s">
        <v>173</v>
      </c>
      <c r="AU246" s="204" t="s">
        <v>82</v>
      </c>
      <c r="AY246" s="18" t="s">
        <v>171</v>
      </c>
      <c r="BE246" s="205">
        <f>IF(N246="základní",J246,0)</f>
        <v>0</v>
      </c>
      <c r="BF246" s="205">
        <f>IF(N246="snížená",J246,0)</f>
        <v>0</v>
      </c>
      <c r="BG246" s="205">
        <f>IF(N246="zákl. přenesená",J246,0)</f>
        <v>0</v>
      </c>
      <c r="BH246" s="205">
        <f>IF(N246="sníž. přenesená",J246,0)</f>
        <v>0</v>
      </c>
      <c r="BI246" s="205">
        <f>IF(N246="nulová",J246,0)</f>
        <v>0</v>
      </c>
      <c r="BJ246" s="18" t="s">
        <v>80</v>
      </c>
      <c r="BK246" s="205">
        <f>ROUND(I246*H246,2)</f>
        <v>0</v>
      </c>
      <c r="BL246" s="18" t="s">
        <v>263</v>
      </c>
      <c r="BM246" s="204" t="s">
        <v>2042</v>
      </c>
    </row>
    <row r="247" spans="2:51" s="13" customFormat="1" ht="11.25">
      <c r="B247" s="206"/>
      <c r="C247" s="207"/>
      <c r="D247" s="208" t="s">
        <v>180</v>
      </c>
      <c r="E247" s="209" t="s">
        <v>21</v>
      </c>
      <c r="F247" s="210" t="s">
        <v>1301</v>
      </c>
      <c r="G247" s="207"/>
      <c r="H247" s="209" t="s">
        <v>21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180</v>
      </c>
      <c r="AU247" s="216" t="s">
        <v>82</v>
      </c>
      <c r="AV247" s="13" t="s">
        <v>80</v>
      </c>
      <c r="AW247" s="13" t="s">
        <v>34</v>
      </c>
      <c r="AX247" s="13" t="s">
        <v>73</v>
      </c>
      <c r="AY247" s="216" t="s">
        <v>171</v>
      </c>
    </row>
    <row r="248" spans="2:51" s="13" customFormat="1" ht="11.25">
      <c r="B248" s="206"/>
      <c r="C248" s="207"/>
      <c r="D248" s="208" t="s">
        <v>180</v>
      </c>
      <c r="E248" s="209" t="s">
        <v>21</v>
      </c>
      <c r="F248" s="210" t="s">
        <v>2348</v>
      </c>
      <c r="G248" s="207"/>
      <c r="H248" s="209" t="s">
        <v>21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180</v>
      </c>
      <c r="AU248" s="216" t="s">
        <v>82</v>
      </c>
      <c r="AV248" s="13" t="s">
        <v>80</v>
      </c>
      <c r="AW248" s="13" t="s">
        <v>34</v>
      </c>
      <c r="AX248" s="13" t="s">
        <v>73</v>
      </c>
      <c r="AY248" s="216" t="s">
        <v>171</v>
      </c>
    </row>
    <row r="249" spans="2:51" s="13" customFormat="1" ht="11.25">
      <c r="B249" s="206"/>
      <c r="C249" s="207"/>
      <c r="D249" s="208" t="s">
        <v>180</v>
      </c>
      <c r="E249" s="209" t="s">
        <v>21</v>
      </c>
      <c r="F249" s="210" t="s">
        <v>2103</v>
      </c>
      <c r="G249" s="207"/>
      <c r="H249" s="209" t="s">
        <v>21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180</v>
      </c>
      <c r="AU249" s="216" t="s">
        <v>82</v>
      </c>
      <c r="AV249" s="13" t="s">
        <v>80</v>
      </c>
      <c r="AW249" s="13" t="s">
        <v>34</v>
      </c>
      <c r="AX249" s="13" t="s">
        <v>73</v>
      </c>
      <c r="AY249" s="216" t="s">
        <v>171</v>
      </c>
    </row>
    <row r="250" spans="2:51" s="14" customFormat="1" ht="11.25">
      <c r="B250" s="217"/>
      <c r="C250" s="218"/>
      <c r="D250" s="208" t="s">
        <v>180</v>
      </c>
      <c r="E250" s="219" t="s">
        <v>21</v>
      </c>
      <c r="F250" s="220" t="s">
        <v>2349</v>
      </c>
      <c r="G250" s="218"/>
      <c r="H250" s="221">
        <v>3.111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180</v>
      </c>
      <c r="AU250" s="227" t="s">
        <v>82</v>
      </c>
      <c r="AV250" s="14" t="s">
        <v>82</v>
      </c>
      <c r="AW250" s="14" t="s">
        <v>34</v>
      </c>
      <c r="AX250" s="14" t="s">
        <v>73</v>
      </c>
      <c r="AY250" s="227" t="s">
        <v>171</v>
      </c>
    </row>
    <row r="251" spans="2:51" s="13" customFormat="1" ht="11.25">
      <c r="B251" s="206"/>
      <c r="C251" s="207"/>
      <c r="D251" s="208" t="s">
        <v>180</v>
      </c>
      <c r="E251" s="209" t="s">
        <v>21</v>
      </c>
      <c r="F251" s="210" t="s">
        <v>2044</v>
      </c>
      <c r="G251" s="207"/>
      <c r="H251" s="209" t="s">
        <v>21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180</v>
      </c>
      <c r="AU251" s="216" t="s">
        <v>82</v>
      </c>
      <c r="AV251" s="13" t="s">
        <v>80</v>
      </c>
      <c r="AW251" s="13" t="s">
        <v>34</v>
      </c>
      <c r="AX251" s="13" t="s">
        <v>73</v>
      </c>
      <c r="AY251" s="216" t="s">
        <v>171</v>
      </c>
    </row>
    <row r="252" spans="2:51" s="14" customFormat="1" ht="11.25">
      <c r="B252" s="217"/>
      <c r="C252" s="218"/>
      <c r="D252" s="208" t="s">
        <v>180</v>
      </c>
      <c r="E252" s="219" t="s">
        <v>21</v>
      </c>
      <c r="F252" s="220" t="s">
        <v>1595</v>
      </c>
      <c r="G252" s="218"/>
      <c r="H252" s="221">
        <v>2.4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180</v>
      </c>
      <c r="AU252" s="227" t="s">
        <v>82</v>
      </c>
      <c r="AV252" s="14" t="s">
        <v>82</v>
      </c>
      <c r="AW252" s="14" t="s">
        <v>34</v>
      </c>
      <c r="AX252" s="14" t="s">
        <v>73</v>
      </c>
      <c r="AY252" s="227" t="s">
        <v>171</v>
      </c>
    </row>
    <row r="253" spans="2:51" s="16" customFormat="1" ht="11.25">
      <c r="B253" s="260"/>
      <c r="C253" s="261"/>
      <c r="D253" s="208" t="s">
        <v>180</v>
      </c>
      <c r="E253" s="262" t="s">
        <v>2285</v>
      </c>
      <c r="F253" s="263" t="s">
        <v>1356</v>
      </c>
      <c r="G253" s="261"/>
      <c r="H253" s="264">
        <v>5.511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180</v>
      </c>
      <c r="AU253" s="270" t="s">
        <v>82</v>
      </c>
      <c r="AV253" s="16" t="s">
        <v>92</v>
      </c>
      <c r="AW253" s="16" t="s">
        <v>34</v>
      </c>
      <c r="AX253" s="16" t="s">
        <v>73</v>
      </c>
      <c r="AY253" s="270" t="s">
        <v>171</v>
      </c>
    </row>
    <row r="254" spans="2:51" s="13" customFormat="1" ht="11.25">
      <c r="B254" s="206"/>
      <c r="C254" s="207"/>
      <c r="D254" s="208" t="s">
        <v>180</v>
      </c>
      <c r="E254" s="209" t="s">
        <v>21</v>
      </c>
      <c r="F254" s="210" t="s">
        <v>1301</v>
      </c>
      <c r="G254" s="207"/>
      <c r="H254" s="209" t="s">
        <v>21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180</v>
      </c>
      <c r="AU254" s="216" t="s">
        <v>82</v>
      </c>
      <c r="AV254" s="13" t="s">
        <v>80</v>
      </c>
      <c r="AW254" s="13" t="s">
        <v>34</v>
      </c>
      <c r="AX254" s="13" t="s">
        <v>73</v>
      </c>
      <c r="AY254" s="216" t="s">
        <v>171</v>
      </c>
    </row>
    <row r="255" spans="2:51" s="14" customFormat="1" ht="11.25">
      <c r="B255" s="217"/>
      <c r="C255" s="218"/>
      <c r="D255" s="208" t="s">
        <v>180</v>
      </c>
      <c r="E255" s="219" t="s">
        <v>21</v>
      </c>
      <c r="F255" s="220" t="s">
        <v>2290</v>
      </c>
      <c r="G255" s="218"/>
      <c r="H255" s="221">
        <v>7.7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180</v>
      </c>
      <c r="AU255" s="227" t="s">
        <v>82</v>
      </c>
      <c r="AV255" s="14" t="s">
        <v>82</v>
      </c>
      <c r="AW255" s="14" t="s">
        <v>34</v>
      </c>
      <c r="AX255" s="14" t="s">
        <v>73</v>
      </c>
      <c r="AY255" s="227" t="s">
        <v>171</v>
      </c>
    </row>
    <row r="256" spans="2:51" s="16" customFormat="1" ht="11.25">
      <c r="B256" s="260"/>
      <c r="C256" s="261"/>
      <c r="D256" s="208" t="s">
        <v>180</v>
      </c>
      <c r="E256" s="262" t="s">
        <v>1171</v>
      </c>
      <c r="F256" s="263" t="s">
        <v>1356</v>
      </c>
      <c r="G256" s="261"/>
      <c r="H256" s="264">
        <v>7.7</v>
      </c>
      <c r="I256" s="265"/>
      <c r="J256" s="261"/>
      <c r="K256" s="261"/>
      <c r="L256" s="266"/>
      <c r="M256" s="267"/>
      <c r="N256" s="268"/>
      <c r="O256" s="268"/>
      <c r="P256" s="268"/>
      <c r="Q256" s="268"/>
      <c r="R256" s="268"/>
      <c r="S256" s="268"/>
      <c r="T256" s="269"/>
      <c r="AT256" s="270" t="s">
        <v>180</v>
      </c>
      <c r="AU256" s="270" t="s">
        <v>82</v>
      </c>
      <c r="AV256" s="16" t="s">
        <v>92</v>
      </c>
      <c r="AW256" s="16" t="s">
        <v>34</v>
      </c>
      <c r="AX256" s="16" t="s">
        <v>73</v>
      </c>
      <c r="AY256" s="270" t="s">
        <v>171</v>
      </c>
    </row>
    <row r="257" spans="2:51" s="15" customFormat="1" ht="11.25">
      <c r="B257" s="228"/>
      <c r="C257" s="229"/>
      <c r="D257" s="208" t="s">
        <v>180</v>
      </c>
      <c r="E257" s="230" t="s">
        <v>21</v>
      </c>
      <c r="F257" s="231" t="s">
        <v>182</v>
      </c>
      <c r="G257" s="229"/>
      <c r="H257" s="232">
        <v>13.211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180</v>
      </c>
      <c r="AU257" s="238" t="s">
        <v>82</v>
      </c>
      <c r="AV257" s="15" t="s">
        <v>178</v>
      </c>
      <c r="AW257" s="15" t="s">
        <v>34</v>
      </c>
      <c r="AX257" s="15" t="s">
        <v>80</v>
      </c>
      <c r="AY257" s="238" t="s">
        <v>171</v>
      </c>
    </row>
    <row r="258" spans="1:65" s="2" customFormat="1" ht="21.75" customHeight="1">
      <c r="A258" s="35"/>
      <c r="B258" s="36"/>
      <c r="C258" s="247" t="s">
        <v>457</v>
      </c>
      <c r="D258" s="247" t="s">
        <v>357</v>
      </c>
      <c r="E258" s="248" t="s">
        <v>2050</v>
      </c>
      <c r="F258" s="249" t="s">
        <v>2051</v>
      </c>
      <c r="G258" s="250" t="s">
        <v>187</v>
      </c>
      <c r="H258" s="251">
        <v>8.47</v>
      </c>
      <c r="I258" s="252"/>
      <c r="J258" s="253">
        <f>ROUND(I258*H258,2)</f>
        <v>0</v>
      </c>
      <c r="K258" s="249" t="s">
        <v>21</v>
      </c>
      <c r="L258" s="254"/>
      <c r="M258" s="255" t="s">
        <v>21</v>
      </c>
      <c r="N258" s="256" t="s">
        <v>44</v>
      </c>
      <c r="O258" s="65"/>
      <c r="P258" s="202">
        <f>O258*H258</f>
        <v>0</v>
      </c>
      <c r="Q258" s="202">
        <v>0.0118</v>
      </c>
      <c r="R258" s="202">
        <f>Q258*H258</f>
        <v>0.09994600000000001</v>
      </c>
      <c r="S258" s="202">
        <v>0</v>
      </c>
      <c r="T258" s="20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4" t="s">
        <v>439</v>
      </c>
      <c r="AT258" s="204" t="s">
        <v>357</v>
      </c>
      <c r="AU258" s="204" t="s">
        <v>82</v>
      </c>
      <c r="AY258" s="18" t="s">
        <v>171</v>
      </c>
      <c r="BE258" s="205">
        <f>IF(N258="základní",J258,0)</f>
        <v>0</v>
      </c>
      <c r="BF258" s="205">
        <f>IF(N258="snížená",J258,0)</f>
        <v>0</v>
      </c>
      <c r="BG258" s="205">
        <f>IF(N258="zákl. přenesená",J258,0)</f>
        <v>0</v>
      </c>
      <c r="BH258" s="205">
        <f>IF(N258="sníž. přenesená",J258,0)</f>
        <v>0</v>
      </c>
      <c r="BI258" s="205">
        <f>IF(N258="nulová",J258,0)</f>
        <v>0</v>
      </c>
      <c r="BJ258" s="18" t="s">
        <v>80</v>
      </c>
      <c r="BK258" s="205">
        <f>ROUND(I258*H258,2)</f>
        <v>0</v>
      </c>
      <c r="BL258" s="18" t="s">
        <v>263</v>
      </c>
      <c r="BM258" s="204" t="s">
        <v>2052</v>
      </c>
    </row>
    <row r="259" spans="1:47" s="2" customFormat="1" ht="48.75">
      <c r="A259" s="35"/>
      <c r="B259" s="36"/>
      <c r="C259" s="37"/>
      <c r="D259" s="208" t="s">
        <v>1958</v>
      </c>
      <c r="E259" s="37"/>
      <c r="F259" s="271" t="s">
        <v>2350</v>
      </c>
      <c r="G259" s="37"/>
      <c r="H259" s="37"/>
      <c r="I259" s="116"/>
      <c r="J259" s="37"/>
      <c r="K259" s="37"/>
      <c r="L259" s="40"/>
      <c r="M259" s="272"/>
      <c r="N259" s="273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1958</v>
      </c>
      <c r="AU259" s="18" t="s">
        <v>82</v>
      </c>
    </row>
    <row r="260" spans="2:51" s="14" customFormat="1" ht="11.25">
      <c r="B260" s="217"/>
      <c r="C260" s="218"/>
      <c r="D260" s="208" t="s">
        <v>180</v>
      </c>
      <c r="E260" s="219" t="s">
        <v>21</v>
      </c>
      <c r="F260" s="220" t="s">
        <v>1171</v>
      </c>
      <c r="G260" s="218"/>
      <c r="H260" s="221">
        <v>7.7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180</v>
      </c>
      <c r="AU260" s="227" t="s">
        <v>82</v>
      </c>
      <c r="AV260" s="14" t="s">
        <v>82</v>
      </c>
      <c r="AW260" s="14" t="s">
        <v>34</v>
      </c>
      <c r="AX260" s="14" t="s">
        <v>73</v>
      </c>
      <c r="AY260" s="227" t="s">
        <v>171</v>
      </c>
    </row>
    <row r="261" spans="2:51" s="13" customFormat="1" ht="11.25">
      <c r="B261" s="206"/>
      <c r="C261" s="207"/>
      <c r="D261" s="208" t="s">
        <v>180</v>
      </c>
      <c r="E261" s="209" t="s">
        <v>21</v>
      </c>
      <c r="F261" s="210" t="s">
        <v>1617</v>
      </c>
      <c r="G261" s="207"/>
      <c r="H261" s="209" t="s">
        <v>21</v>
      </c>
      <c r="I261" s="211"/>
      <c r="J261" s="207"/>
      <c r="K261" s="207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180</v>
      </c>
      <c r="AU261" s="216" t="s">
        <v>82</v>
      </c>
      <c r="AV261" s="13" t="s">
        <v>80</v>
      </c>
      <c r="AW261" s="13" t="s">
        <v>34</v>
      </c>
      <c r="AX261" s="13" t="s">
        <v>73</v>
      </c>
      <c r="AY261" s="216" t="s">
        <v>171</v>
      </c>
    </row>
    <row r="262" spans="2:51" s="14" customFormat="1" ht="11.25">
      <c r="B262" s="217"/>
      <c r="C262" s="218"/>
      <c r="D262" s="208" t="s">
        <v>180</v>
      </c>
      <c r="E262" s="219" t="s">
        <v>21</v>
      </c>
      <c r="F262" s="220" t="s">
        <v>2054</v>
      </c>
      <c r="G262" s="218"/>
      <c r="H262" s="221">
        <v>0.77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180</v>
      </c>
      <c r="AU262" s="227" t="s">
        <v>82</v>
      </c>
      <c r="AV262" s="14" t="s">
        <v>82</v>
      </c>
      <c r="AW262" s="14" t="s">
        <v>34</v>
      </c>
      <c r="AX262" s="14" t="s">
        <v>73</v>
      </c>
      <c r="AY262" s="227" t="s">
        <v>171</v>
      </c>
    </row>
    <row r="263" spans="2:51" s="15" customFormat="1" ht="11.25">
      <c r="B263" s="228"/>
      <c r="C263" s="229"/>
      <c r="D263" s="208" t="s">
        <v>180</v>
      </c>
      <c r="E263" s="230" t="s">
        <v>21</v>
      </c>
      <c r="F263" s="231" t="s">
        <v>182</v>
      </c>
      <c r="G263" s="229"/>
      <c r="H263" s="232">
        <v>8.47</v>
      </c>
      <c r="I263" s="233"/>
      <c r="J263" s="229"/>
      <c r="K263" s="229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180</v>
      </c>
      <c r="AU263" s="238" t="s">
        <v>82</v>
      </c>
      <c r="AV263" s="15" t="s">
        <v>178</v>
      </c>
      <c r="AW263" s="15" t="s">
        <v>34</v>
      </c>
      <c r="AX263" s="15" t="s">
        <v>80</v>
      </c>
      <c r="AY263" s="238" t="s">
        <v>171</v>
      </c>
    </row>
    <row r="264" spans="1:65" s="2" customFormat="1" ht="33" customHeight="1">
      <c r="A264" s="35"/>
      <c r="B264" s="36"/>
      <c r="C264" s="247" t="s">
        <v>461</v>
      </c>
      <c r="D264" s="247" t="s">
        <v>357</v>
      </c>
      <c r="E264" s="248" t="s">
        <v>2351</v>
      </c>
      <c r="F264" s="249" t="s">
        <v>2352</v>
      </c>
      <c r="G264" s="250" t="s">
        <v>187</v>
      </c>
      <c r="H264" s="251">
        <v>6.062</v>
      </c>
      <c r="I264" s="252"/>
      <c r="J264" s="253">
        <f>ROUND(I264*H264,2)</f>
        <v>0</v>
      </c>
      <c r="K264" s="249" t="s">
        <v>21</v>
      </c>
      <c r="L264" s="254"/>
      <c r="M264" s="255" t="s">
        <v>21</v>
      </c>
      <c r="N264" s="256" t="s">
        <v>44</v>
      </c>
      <c r="O264" s="65"/>
      <c r="P264" s="202">
        <f>O264*H264</f>
        <v>0</v>
      </c>
      <c r="Q264" s="202">
        <v>0.0118</v>
      </c>
      <c r="R264" s="202">
        <f>Q264*H264</f>
        <v>0.0715316</v>
      </c>
      <c r="S264" s="202">
        <v>0</v>
      </c>
      <c r="T264" s="20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4" t="s">
        <v>439</v>
      </c>
      <c r="AT264" s="204" t="s">
        <v>357</v>
      </c>
      <c r="AU264" s="204" t="s">
        <v>82</v>
      </c>
      <c r="AY264" s="18" t="s">
        <v>171</v>
      </c>
      <c r="BE264" s="205">
        <f>IF(N264="základní",J264,0)</f>
        <v>0</v>
      </c>
      <c r="BF264" s="205">
        <f>IF(N264="snížená",J264,0)</f>
        <v>0</v>
      </c>
      <c r="BG264" s="205">
        <f>IF(N264="zákl. přenesená",J264,0)</f>
        <v>0</v>
      </c>
      <c r="BH264" s="205">
        <f>IF(N264="sníž. přenesená",J264,0)</f>
        <v>0</v>
      </c>
      <c r="BI264" s="205">
        <f>IF(N264="nulová",J264,0)</f>
        <v>0</v>
      </c>
      <c r="BJ264" s="18" t="s">
        <v>80</v>
      </c>
      <c r="BK264" s="205">
        <f>ROUND(I264*H264,2)</f>
        <v>0</v>
      </c>
      <c r="BL264" s="18" t="s">
        <v>263</v>
      </c>
      <c r="BM264" s="204" t="s">
        <v>2353</v>
      </c>
    </row>
    <row r="265" spans="1:47" s="2" customFormat="1" ht="48.75">
      <c r="A265" s="35"/>
      <c r="B265" s="36"/>
      <c r="C265" s="37"/>
      <c r="D265" s="208" t="s">
        <v>1958</v>
      </c>
      <c r="E265" s="37"/>
      <c r="F265" s="271" t="s">
        <v>2350</v>
      </c>
      <c r="G265" s="37"/>
      <c r="H265" s="37"/>
      <c r="I265" s="116"/>
      <c r="J265" s="37"/>
      <c r="K265" s="37"/>
      <c r="L265" s="40"/>
      <c r="M265" s="272"/>
      <c r="N265" s="273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1958</v>
      </c>
      <c r="AU265" s="18" t="s">
        <v>82</v>
      </c>
    </row>
    <row r="266" spans="2:51" s="14" customFormat="1" ht="11.25">
      <c r="B266" s="217"/>
      <c r="C266" s="218"/>
      <c r="D266" s="208" t="s">
        <v>180</v>
      </c>
      <c r="E266" s="219" t="s">
        <v>21</v>
      </c>
      <c r="F266" s="220" t="s">
        <v>2285</v>
      </c>
      <c r="G266" s="218"/>
      <c r="H266" s="221">
        <v>5.511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180</v>
      </c>
      <c r="AU266" s="227" t="s">
        <v>82</v>
      </c>
      <c r="AV266" s="14" t="s">
        <v>82</v>
      </c>
      <c r="AW266" s="14" t="s">
        <v>34</v>
      </c>
      <c r="AX266" s="14" t="s">
        <v>73</v>
      </c>
      <c r="AY266" s="227" t="s">
        <v>171</v>
      </c>
    </row>
    <row r="267" spans="2:51" s="13" customFormat="1" ht="11.25">
      <c r="B267" s="206"/>
      <c r="C267" s="207"/>
      <c r="D267" s="208" t="s">
        <v>180</v>
      </c>
      <c r="E267" s="209" t="s">
        <v>21</v>
      </c>
      <c r="F267" s="210" t="s">
        <v>1617</v>
      </c>
      <c r="G267" s="207"/>
      <c r="H267" s="209" t="s">
        <v>21</v>
      </c>
      <c r="I267" s="211"/>
      <c r="J267" s="207"/>
      <c r="K267" s="207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180</v>
      </c>
      <c r="AU267" s="216" t="s">
        <v>82</v>
      </c>
      <c r="AV267" s="13" t="s">
        <v>80</v>
      </c>
      <c r="AW267" s="13" t="s">
        <v>34</v>
      </c>
      <c r="AX267" s="13" t="s">
        <v>73</v>
      </c>
      <c r="AY267" s="216" t="s">
        <v>171</v>
      </c>
    </row>
    <row r="268" spans="2:51" s="14" customFormat="1" ht="11.25">
      <c r="B268" s="217"/>
      <c r="C268" s="218"/>
      <c r="D268" s="208" t="s">
        <v>180</v>
      </c>
      <c r="E268" s="219" t="s">
        <v>21</v>
      </c>
      <c r="F268" s="220" t="s">
        <v>2354</v>
      </c>
      <c r="G268" s="218"/>
      <c r="H268" s="221">
        <v>0.551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180</v>
      </c>
      <c r="AU268" s="227" t="s">
        <v>82</v>
      </c>
      <c r="AV268" s="14" t="s">
        <v>82</v>
      </c>
      <c r="AW268" s="14" t="s">
        <v>34</v>
      </c>
      <c r="AX268" s="14" t="s">
        <v>73</v>
      </c>
      <c r="AY268" s="227" t="s">
        <v>171</v>
      </c>
    </row>
    <row r="269" spans="2:51" s="15" customFormat="1" ht="11.25">
      <c r="B269" s="228"/>
      <c r="C269" s="229"/>
      <c r="D269" s="208" t="s">
        <v>180</v>
      </c>
      <c r="E269" s="230" t="s">
        <v>21</v>
      </c>
      <c r="F269" s="231" t="s">
        <v>182</v>
      </c>
      <c r="G269" s="229"/>
      <c r="H269" s="232">
        <v>6.062</v>
      </c>
      <c r="I269" s="233"/>
      <c r="J269" s="229"/>
      <c r="K269" s="229"/>
      <c r="L269" s="234"/>
      <c r="M269" s="235"/>
      <c r="N269" s="236"/>
      <c r="O269" s="236"/>
      <c r="P269" s="236"/>
      <c r="Q269" s="236"/>
      <c r="R269" s="236"/>
      <c r="S269" s="236"/>
      <c r="T269" s="237"/>
      <c r="AT269" s="238" t="s">
        <v>180</v>
      </c>
      <c r="AU269" s="238" t="s">
        <v>82</v>
      </c>
      <c r="AV269" s="15" t="s">
        <v>178</v>
      </c>
      <c r="AW269" s="15" t="s">
        <v>34</v>
      </c>
      <c r="AX269" s="15" t="s">
        <v>80</v>
      </c>
      <c r="AY269" s="238" t="s">
        <v>171</v>
      </c>
    </row>
    <row r="270" spans="1:65" s="2" customFormat="1" ht="16.5" customHeight="1">
      <c r="A270" s="35"/>
      <c r="B270" s="36"/>
      <c r="C270" s="193" t="s">
        <v>465</v>
      </c>
      <c r="D270" s="193" t="s">
        <v>173</v>
      </c>
      <c r="E270" s="194" t="s">
        <v>2063</v>
      </c>
      <c r="F270" s="195" t="s">
        <v>2064</v>
      </c>
      <c r="G270" s="196" t="s">
        <v>262</v>
      </c>
      <c r="H270" s="197">
        <v>3.85</v>
      </c>
      <c r="I270" s="198"/>
      <c r="J270" s="199">
        <f>ROUND(I270*H270,2)</f>
        <v>0</v>
      </c>
      <c r="K270" s="195" t="s">
        <v>177</v>
      </c>
      <c r="L270" s="40"/>
      <c r="M270" s="200" t="s">
        <v>21</v>
      </c>
      <c r="N270" s="201" t="s">
        <v>44</v>
      </c>
      <c r="O270" s="65"/>
      <c r="P270" s="202">
        <f>O270*H270</f>
        <v>0</v>
      </c>
      <c r="Q270" s="202">
        <v>0.00026</v>
      </c>
      <c r="R270" s="202">
        <f>Q270*H270</f>
        <v>0.001001</v>
      </c>
      <c r="S270" s="202">
        <v>0</v>
      </c>
      <c r="T270" s="20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4" t="s">
        <v>263</v>
      </c>
      <c r="AT270" s="204" t="s">
        <v>173</v>
      </c>
      <c r="AU270" s="204" t="s">
        <v>82</v>
      </c>
      <c r="AY270" s="18" t="s">
        <v>171</v>
      </c>
      <c r="BE270" s="205">
        <f>IF(N270="základní",J270,0)</f>
        <v>0</v>
      </c>
      <c r="BF270" s="205">
        <f>IF(N270="snížená",J270,0)</f>
        <v>0</v>
      </c>
      <c r="BG270" s="205">
        <f>IF(N270="zákl. přenesená",J270,0)</f>
        <v>0</v>
      </c>
      <c r="BH270" s="205">
        <f>IF(N270="sníž. přenesená",J270,0)</f>
        <v>0</v>
      </c>
      <c r="BI270" s="205">
        <f>IF(N270="nulová",J270,0)</f>
        <v>0</v>
      </c>
      <c r="BJ270" s="18" t="s">
        <v>80</v>
      </c>
      <c r="BK270" s="205">
        <f>ROUND(I270*H270,2)</f>
        <v>0</v>
      </c>
      <c r="BL270" s="18" t="s">
        <v>263</v>
      </c>
      <c r="BM270" s="204" t="s">
        <v>2065</v>
      </c>
    </row>
    <row r="271" spans="2:51" s="13" customFormat="1" ht="11.25">
      <c r="B271" s="206"/>
      <c r="C271" s="207"/>
      <c r="D271" s="208" t="s">
        <v>180</v>
      </c>
      <c r="E271" s="209" t="s">
        <v>21</v>
      </c>
      <c r="F271" s="210" t="s">
        <v>1301</v>
      </c>
      <c r="G271" s="207"/>
      <c r="H271" s="209" t="s">
        <v>21</v>
      </c>
      <c r="I271" s="211"/>
      <c r="J271" s="207"/>
      <c r="K271" s="207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180</v>
      </c>
      <c r="AU271" s="216" t="s">
        <v>82</v>
      </c>
      <c r="AV271" s="13" t="s">
        <v>80</v>
      </c>
      <c r="AW271" s="13" t="s">
        <v>34</v>
      </c>
      <c r="AX271" s="13" t="s">
        <v>73</v>
      </c>
      <c r="AY271" s="216" t="s">
        <v>171</v>
      </c>
    </row>
    <row r="272" spans="2:51" s="14" customFormat="1" ht="11.25">
      <c r="B272" s="217"/>
      <c r="C272" s="218"/>
      <c r="D272" s="208" t="s">
        <v>180</v>
      </c>
      <c r="E272" s="219" t="s">
        <v>21</v>
      </c>
      <c r="F272" s="220" t="s">
        <v>2355</v>
      </c>
      <c r="G272" s="218"/>
      <c r="H272" s="221">
        <v>3.85</v>
      </c>
      <c r="I272" s="222"/>
      <c r="J272" s="218"/>
      <c r="K272" s="218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180</v>
      </c>
      <c r="AU272" s="227" t="s">
        <v>82</v>
      </c>
      <c r="AV272" s="14" t="s">
        <v>82</v>
      </c>
      <c r="AW272" s="14" t="s">
        <v>34</v>
      </c>
      <c r="AX272" s="14" t="s">
        <v>73</v>
      </c>
      <c r="AY272" s="227" t="s">
        <v>171</v>
      </c>
    </row>
    <row r="273" spans="2:51" s="15" customFormat="1" ht="11.25">
      <c r="B273" s="228"/>
      <c r="C273" s="229"/>
      <c r="D273" s="208" t="s">
        <v>180</v>
      </c>
      <c r="E273" s="230" t="s">
        <v>21</v>
      </c>
      <c r="F273" s="231" t="s">
        <v>182</v>
      </c>
      <c r="G273" s="229"/>
      <c r="H273" s="232">
        <v>3.85</v>
      </c>
      <c r="I273" s="233"/>
      <c r="J273" s="229"/>
      <c r="K273" s="229"/>
      <c r="L273" s="234"/>
      <c r="M273" s="235"/>
      <c r="N273" s="236"/>
      <c r="O273" s="236"/>
      <c r="P273" s="236"/>
      <c r="Q273" s="236"/>
      <c r="R273" s="236"/>
      <c r="S273" s="236"/>
      <c r="T273" s="237"/>
      <c r="AT273" s="238" t="s">
        <v>180</v>
      </c>
      <c r="AU273" s="238" t="s">
        <v>82</v>
      </c>
      <c r="AV273" s="15" t="s">
        <v>178</v>
      </c>
      <c r="AW273" s="15" t="s">
        <v>34</v>
      </c>
      <c r="AX273" s="15" t="s">
        <v>80</v>
      </c>
      <c r="AY273" s="238" t="s">
        <v>171</v>
      </c>
    </row>
    <row r="274" spans="1:65" s="2" customFormat="1" ht="21.75" customHeight="1">
      <c r="A274" s="35"/>
      <c r="B274" s="36"/>
      <c r="C274" s="193" t="s">
        <v>469</v>
      </c>
      <c r="D274" s="193" t="s">
        <v>173</v>
      </c>
      <c r="E274" s="194" t="s">
        <v>2074</v>
      </c>
      <c r="F274" s="195" t="s">
        <v>2075</v>
      </c>
      <c r="G274" s="196" t="s">
        <v>235</v>
      </c>
      <c r="H274" s="197">
        <v>0.269</v>
      </c>
      <c r="I274" s="198"/>
      <c r="J274" s="199">
        <f>ROUND(I274*H274,2)</f>
        <v>0</v>
      </c>
      <c r="K274" s="195" t="s">
        <v>177</v>
      </c>
      <c r="L274" s="40"/>
      <c r="M274" s="200" t="s">
        <v>21</v>
      </c>
      <c r="N274" s="201" t="s">
        <v>44</v>
      </c>
      <c r="O274" s="65"/>
      <c r="P274" s="202">
        <f>O274*H274</f>
        <v>0</v>
      </c>
      <c r="Q274" s="202">
        <v>0</v>
      </c>
      <c r="R274" s="202">
        <f>Q274*H274</f>
        <v>0</v>
      </c>
      <c r="S274" s="202">
        <v>0</v>
      </c>
      <c r="T274" s="203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4" t="s">
        <v>263</v>
      </c>
      <c r="AT274" s="204" t="s">
        <v>173</v>
      </c>
      <c r="AU274" s="204" t="s">
        <v>82</v>
      </c>
      <c r="AY274" s="18" t="s">
        <v>171</v>
      </c>
      <c r="BE274" s="205">
        <f>IF(N274="základní",J274,0)</f>
        <v>0</v>
      </c>
      <c r="BF274" s="205">
        <f>IF(N274="snížená",J274,0)</f>
        <v>0</v>
      </c>
      <c r="BG274" s="205">
        <f>IF(N274="zákl. přenesená",J274,0)</f>
        <v>0</v>
      </c>
      <c r="BH274" s="205">
        <f>IF(N274="sníž. přenesená",J274,0)</f>
        <v>0</v>
      </c>
      <c r="BI274" s="205">
        <f>IF(N274="nulová",J274,0)</f>
        <v>0</v>
      </c>
      <c r="BJ274" s="18" t="s">
        <v>80</v>
      </c>
      <c r="BK274" s="205">
        <f>ROUND(I274*H274,2)</f>
        <v>0</v>
      </c>
      <c r="BL274" s="18" t="s">
        <v>263</v>
      </c>
      <c r="BM274" s="204" t="s">
        <v>2076</v>
      </c>
    </row>
    <row r="275" spans="2:63" s="12" customFormat="1" ht="22.9" customHeight="1">
      <c r="B275" s="177"/>
      <c r="C275" s="178"/>
      <c r="D275" s="179" t="s">
        <v>72</v>
      </c>
      <c r="E275" s="191" t="s">
        <v>2122</v>
      </c>
      <c r="F275" s="191" t="s">
        <v>2123</v>
      </c>
      <c r="G275" s="178"/>
      <c r="H275" s="178"/>
      <c r="I275" s="181"/>
      <c r="J275" s="192">
        <f>BK275</f>
        <v>0</v>
      </c>
      <c r="K275" s="178"/>
      <c r="L275" s="183"/>
      <c r="M275" s="184"/>
      <c r="N275" s="185"/>
      <c r="O275" s="185"/>
      <c r="P275" s="186">
        <f>SUM(P276:P348)</f>
        <v>0</v>
      </c>
      <c r="Q275" s="185"/>
      <c r="R275" s="186">
        <f>SUM(R276:R348)</f>
        <v>0.6681179</v>
      </c>
      <c r="S275" s="185"/>
      <c r="T275" s="187">
        <f>SUM(T276:T348)</f>
        <v>0.14186065</v>
      </c>
      <c r="AR275" s="188" t="s">
        <v>82</v>
      </c>
      <c r="AT275" s="189" t="s">
        <v>72</v>
      </c>
      <c r="AU275" s="189" t="s">
        <v>80</v>
      </c>
      <c r="AY275" s="188" t="s">
        <v>171</v>
      </c>
      <c r="BK275" s="190">
        <f>SUM(BK276:BK348)</f>
        <v>0</v>
      </c>
    </row>
    <row r="276" spans="1:65" s="2" customFormat="1" ht="16.5" customHeight="1">
      <c r="A276" s="35"/>
      <c r="B276" s="36"/>
      <c r="C276" s="193" t="s">
        <v>473</v>
      </c>
      <c r="D276" s="193" t="s">
        <v>173</v>
      </c>
      <c r="E276" s="194" t="s">
        <v>2356</v>
      </c>
      <c r="F276" s="195" t="s">
        <v>2357</v>
      </c>
      <c r="G276" s="196" t="s">
        <v>187</v>
      </c>
      <c r="H276" s="197">
        <v>229.133</v>
      </c>
      <c r="I276" s="198"/>
      <c r="J276" s="199">
        <f>ROUND(I276*H276,2)</f>
        <v>0</v>
      </c>
      <c r="K276" s="195" t="s">
        <v>21</v>
      </c>
      <c r="L276" s="40"/>
      <c r="M276" s="200" t="s">
        <v>21</v>
      </c>
      <c r="N276" s="201" t="s">
        <v>44</v>
      </c>
      <c r="O276" s="65"/>
      <c r="P276" s="202">
        <f>O276*H276</f>
        <v>0</v>
      </c>
      <c r="Q276" s="202">
        <v>0.001</v>
      </c>
      <c r="R276" s="202">
        <f>Q276*H276</f>
        <v>0.229133</v>
      </c>
      <c r="S276" s="202">
        <v>0.00031</v>
      </c>
      <c r="T276" s="203">
        <f>S276*H276</f>
        <v>0.07103123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4" t="s">
        <v>263</v>
      </c>
      <c r="AT276" s="204" t="s">
        <v>173</v>
      </c>
      <c r="AU276" s="204" t="s">
        <v>82</v>
      </c>
      <c r="AY276" s="18" t="s">
        <v>171</v>
      </c>
      <c r="BE276" s="205">
        <f>IF(N276="základní",J276,0)</f>
        <v>0</v>
      </c>
      <c r="BF276" s="205">
        <f>IF(N276="snížená",J276,0)</f>
        <v>0</v>
      </c>
      <c r="BG276" s="205">
        <f>IF(N276="zákl. přenesená",J276,0)</f>
        <v>0</v>
      </c>
      <c r="BH276" s="205">
        <f>IF(N276="sníž. přenesená",J276,0)</f>
        <v>0</v>
      </c>
      <c r="BI276" s="205">
        <f>IF(N276="nulová",J276,0)</f>
        <v>0</v>
      </c>
      <c r="BJ276" s="18" t="s">
        <v>80</v>
      </c>
      <c r="BK276" s="205">
        <f>ROUND(I276*H276,2)</f>
        <v>0</v>
      </c>
      <c r="BL276" s="18" t="s">
        <v>263</v>
      </c>
      <c r="BM276" s="204" t="s">
        <v>2358</v>
      </c>
    </row>
    <row r="277" spans="2:51" s="13" customFormat="1" ht="11.25">
      <c r="B277" s="206"/>
      <c r="C277" s="207"/>
      <c r="D277" s="208" t="s">
        <v>180</v>
      </c>
      <c r="E277" s="209" t="s">
        <v>21</v>
      </c>
      <c r="F277" s="210" t="s">
        <v>2359</v>
      </c>
      <c r="G277" s="207"/>
      <c r="H277" s="209" t="s">
        <v>21</v>
      </c>
      <c r="I277" s="211"/>
      <c r="J277" s="207"/>
      <c r="K277" s="207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180</v>
      </c>
      <c r="AU277" s="216" t="s">
        <v>82</v>
      </c>
      <c r="AV277" s="13" t="s">
        <v>80</v>
      </c>
      <c r="AW277" s="13" t="s">
        <v>34</v>
      </c>
      <c r="AX277" s="13" t="s">
        <v>73</v>
      </c>
      <c r="AY277" s="216" t="s">
        <v>171</v>
      </c>
    </row>
    <row r="278" spans="2:51" s="13" customFormat="1" ht="11.25">
      <c r="B278" s="206"/>
      <c r="C278" s="207"/>
      <c r="D278" s="208" t="s">
        <v>180</v>
      </c>
      <c r="E278" s="209" t="s">
        <v>21</v>
      </c>
      <c r="F278" s="210" t="s">
        <v>1691</v>
      </c>
      <c r="G278" s="207"/>
      <c r="H278" s="209" t="s">
        <v>21</v>
      </c>
      <c r="I278" s="211"/>
      <c r="J278" s="207"/>
      <c r="K278" s="207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180</v>
      </c>
      <c r="AU278" s="216" t="s">
        <v>82</v>
      </c>
      <c r="AV278" s="13" t="s">
        <v>80</v>
      </c>
      <c r="AW278" s="13" t="s">
        <v>34</v>
      </c>
      <c r="AX278" s="13" t="s">
        <v>73</v>
      </c>
      <c r="AY278" s="216" t="s">
        <v>171</v>
      </c>
    </row>
    <row r="279" spans="2:51" s="13" customFormat="1" ht="11.25">
      <c r="B279" s="206"/>
      <c r="C279" s="207"/>
      <c r="D279" s="208" t="s">
        <v>180</v>
      </c>
      <c r="E279" s="209" t="s">
        <v>21</v>
      </c>
      <c r="F279" s="210" t="s">
        <v>1311</v>
      </c>
      <c r="G279" s="207"/>
      <c r="H279" s="209" t="s">
        <v>21</v>
      </c>
      <c r="I279" s="211"/>
      <c r="J279" s="207"/>
      <c r="K279" s="207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180</v>
      </c>
      <c r="AU279" s="216" t="s">
        <v>82</v>
      </c>
      <c r="AV279" s="13" t="s">
        <v>80</v>
      </c>
      <c r="AW279" s="13" t="s">
        <v>34</v>
      </c>
      <c r="AX279" s="13" t="s">
        <v>73</v>
      </c>
      <c r="AY279" s="216" t="s">
        <v>171</v>
      </c>
    </row>
    <row r="280" spans="2:51" s="14" customFormat="1" ht="11.25">
      <c r="B280" s="217"/>
      <c r="C280" s="218"/>
      <c r="D280" s="208" t="s">
        <v>180</v>
      </c>
      <c r="E280" s="219" t="s">
        <v>21</v>
      </c>
      <c r="F280" s="220" t="s">
        <v>2360</v>
      </c>
      <c r="G280" s="218"/>
      <c r="H280" s="221">
        <v>162.619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180</v>
      </c>
      <c r="AU280" s="227" t="s">
        <v>82</v>
      </c>
      <c r="AV280" s="14" t="s">
        <v>82</v>
      </c>
      <c r="AW280" s="14" t="s">
        <v>34</v>
      </c>
      <c r="AX280" s="14" t="s">
        <v>73</v>
      </c>
      <c r="AY280" s="227" t="s">
        <v>171</v>
      </c>
    </row>
    <row r="281" spans="2:51" s="14" customFormat="1" ht="11.25">
      <c r="B281" s="217"/>
      <c r="C281" s="218"/>
      <c r="D281" s="208" t="s">
        <v>180</v>
      </c>
      <c r="E281" s="219" t="s">
        <v>21</v>
      </c>
      <c r="F281" s="220" t="s">
        <v>2361</v>
      </c>
      <c r="G281" s="218"/>
      <c r="H281" s="221">
        <v>-46.9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180</v>
      </c>
      <c r="AU281" s="227" t="s">
        <v>82</v>
      </c>
      <c r="AV281" s="14" t="s">
        <v>82</v>
      </c>
      <c r="AW281" s="14" t="s">
        <v>34</v>
      </c>
      <c r="AX281" s="14" t="s">
        <v>73</v>
      </c>
      <c r="AY281" s="227" t="s">
        <v>171</v>
      </c>
    </row>
    <row r="282" spans="2:51" s="13" customFormat="1" ht="11.25">
      <c r="B282" s="206"/>
      <c r="C282" s="207"/>
      <c r="D282" s="208" t="s">
        <v>180</v>
      </c>
      <c r="E282" s="209" t="s">
        <v>21</v>
      </c>
      <c r="F282" s="210" t="s">
        <v>1293</v>
      </c>
      <c r="G282" s="207"/>
      <c r="H282" s="209" t="s">
        <v>21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180</v>
      </c>
      <c r="AU282" s="216" t="s">
        <v>82</v>
      </c>
      <c r="AV282" s="13" t="s">
        <v>80</v>
      </c>
      <c r="AW282" s="13" t="s">
        <v>34</v>
      </c>
      <c r="AX282" s="13" t="s">
        <v>73</v>
      </c>
      <c r="AY282" s="216" t="s">
        <v>171</v>
      </c>
    </row>
    <row r="283" spans="2:51" s="14" customFormat="1" ht="11.25">
      <c r="B283" s="217"/>
      <c r="C283" s="218"/>
      <c r="D283" s="208" t="s">
        <v>180</v>
      </c>
      <c r="E283" s="219" t="s">
        <v>21</v>
      </c>
      <c r="F283" s="220" t="s">
        <v>2362</v>
      </c>
      <c r="G283" s="218"/>
      <c r="H283" s="221">
        <v>5.152</v>
      </c>
      <c r="I283" s="222"/>
      <c r="J283" s="218"/>
      <c r="K283" s="218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180</v>
      </c>
      <c r="AU283" s="227" t="s">
        <v>82</v>
      </c>
      <c r="AV283" s="14" t="s">
        <v>82</v>
      </c>
      <c r="AW283" s="14" t="s">
        <v>34</v>
      </c>
      <c r="AX283" s="14" t="s">
        <v>73</v>
      </c>
      <c r="AY283" s="227" t="s">
        <v>171</v>
      </c>
    </row>
    <row r="284" spans="2:51" s="14" customFormat="1" ht="11.25">
      <c r="B284" s="217"/>
      <c r="C284" s="218"/>
      <c r="D284" s="208" t="s">
        <v>180</v>
      </c>
      <c r="E284" s="219" t="s">
        <v>21</v>
      </c>
      <c r="F284" s="220" t="s">
        <v>2363</v>
      </c>
      <c r="G284" s="218"/>
      <c r="H284" s="221">
        <v>-8.085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180</v>
      </c>
      <c r="AU284" s="227" t="s">
        <v>82</v>
      </c>
      <c r="AV284" s="14" t="s">
        <v>82</v>
      </c>
      <c r="AW284" s="14" t="s">
        <v>34</v>
      </c>
      <c r="AX284" s="14" t="s">
        <v>73</v>
      </c>
      <c r="AY284" s="227" t="s">
        <v>171</v>
      </c>
    </row>
    <row r="285" spans="2:51" s="13" customFormat="1" ht="11.25">
      <c r="B285" s="206"/>
      <c r="C285" s="207"/>
      <c r="D285" s="208" t="s">
        <v>180</v>
      </c>
      <c r="E285" s="209" t="s">
        <v>21</v>
      </c>
      <c r="F285" s="210" t="s">
        <v>1723</v>
      </c>
      <c r="G285" s="207"/>
      <c r="H285" s="209" t="s">
        <v>21</v>
      </c>
      <c r="I285" s="211"/>
      <c r="J285" s="207"/>
      <c r="K285" s="207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180</v>
      </c>
      <c r="AU285" s="216" t="s">
        <v>82</v>
      </c>
      <c r="AV285" s="13" t="s">
        <v>80</v>
      </c>
      <c r="AW285" s="13" t="s">
        <v>34</v>
      </c>
      <c r="AX285" s="13" t="s">
        <v>73</v>
      </c>
      <c r="AY285" s="216" t="s">
        <v>171</v>
      </c>
    </row>
    <row r="286" spans="2:51" s="14" customFormat="1" ht="11.25">
      <c r="B286" s="217"/>
      <c r="C286" s="218"/>
      <c r="D286" s="208" t="s">
        <v>180</v>
      </c>
      <c r="E286" s="219" t="s">
        <v>21</v>
      </c>
      <c r="F286" s="220" t="s">
        <v>2364</v>
      </c>
      <c r="G286" s="218"/>
      <c r="H286" s="221">
        <v>122.122</v>
      </c>
      <c r="I286" s="222"/>
      <c r="J286" s="218"/>
      <c r="K286" s="218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180</v>
      </c>
      <c r="AU286" s="227" t="s">
        <v>82</v>
      </c>
      <c r="AV286" s="14" t="s">
        <v>82</v>
      </c>
      <c r="AW286" s="14" t="s">
        <v>34</v>
      </c>
      <c r="AX286" s="14" t="s">
        <v>73</v>
      </c>
      <c r="AY286" s="227" t="s">
        <v>171</v>
      </c>
    </row>
    <row r="287" spans="2:51" s="14" customFormat="1" ht="11.25">
      <c r="B287" s="217"/>
      <c r="C287" s="218"/>
      <c r="D287" s="208" t="s">
        <v>180</v>
      </c>
      <c r="E287" s="219" t="s">
        <v>21</v>
      </c>
      <c r="F287" s="220" t="s">
        <v>2365</v>
      </c>
      <c r="G287" s="218"/>
      <c r="H287" s="221">
        <v>-5.775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180</v>
      </c>
      <c r="AU287" s="227" t="s">
        <v>82</v>
      </c>
      <c r="AV287" s="14" t="s">
        <v>82</v>
      </c>
      <c r="AW287" s="14" t="s">
        <v>34</v>
      </c>
      <c r="AX287" s="14" t="s">
        <v>73</v>
      </c>
      <c r="AY287" s="227" t="s">
        <v>171</v>
      </c>
    </row>
    <row r="288" spans="2:51" s="15" customFormat="1" ht="11.25">
      <c r="B288" s="228"/>
      <c r="C288" s="229"/>
      <c r="D288" s="208" t="s">
        <v>180</v>
      </c>
      <c r="E288" s="230" t="s">
        <v>21</v>
      </c>
      <c r="F288" s="231" t="s">
        <v>182</v>
      </c>
      <c r="G288" s="229"/>
      <c r="H288" s="232">
        <v>229.133</v>
      </c>
      <c r="I288" s="233"/>
      <c r="J288" s="229"/>
      <c r="K288" s="229"/>
      <c r="L288" s="234"/>
      <c r="M288" s="235"/>
      <c r="N288" s="236"/>
      <c r="O288" s="236"/>
      <c r="P288" s="236"/>
      <c r="Q288" s="236"/>
      <c r="R288" s="236"/>
      <c r="S288" s="236"/>
      <c r="T288" s="237"/>
      <c r="AT288" s="238" t="s">
        <v>180</v>
      </c>
      <c r="AU288" s="238" t="s">
        <v>82</v>
      </c>
      <c r="AV288" s="15" t="s">
        <v>178</v>
      </c>
      <c r="AW288" s="15" t="s">
        <v>34</v>
      </c>
      <c r="AX288" s="15" t="s">
        <v>80</v>
      </c>
      <c r="AY288" s="238" t="s">
        <v>171</v>
      </c>
    </row>
    <row r="289" spans="1:65" s="2" customFormat="1" ht="16.5" customHeight="1">
      <c r="A289" s="35"/>
      <c r="B289" s="36"/>
      <c r="C289" s="193" t="s">
        <v>477</v>
      </c>
      <c r="D289" s="193" t="s">
        <v>173</v>
      </c>
      <c r="E289" s="194" t="s">
        <v>2366</v>
      </c>
      <c r="F289" s="195" t="s">
        <v>2367</v>
      </c>
      <c r="G289" s="196" t="s">
        <v>187</v>
      </c>
      <c r="H289" s="197">
        <v>228.482</v>
      </c>
      <c r="I289" s="198"/>
      <c r="J289" s="199">
        <f>ROUND(I289*H289,2)</f>
        <v>0</v>
      </c>
      <c r="K289" s="195" t="s">
        <v>177</v>
      </c>
      <c r="L289" s="40"/>
      <c r="M289" s="200" t="s">
        <v>21</v>
      </c>
      <c r="N289" s="201" t="s">
        <v>44</v>
      </c>
      <c r="O289" s="65"/>
      <c r="P289" s="202">
        <f>O289*H289</f>
        <v>0</v>
      </c>
      <c r="Q289" s="202">
        <v>0.001</v>
      </c>
      <c r="R289" s="202">
        <f>Q289*H289</f>
        <v>0.228482</v>
      </c>
      <c r="S289" s="202">
        <v>0.00031</v>
      </c>
      <c r="T289" s="203">
        <f>S289*H289</f>
        <v>0.07082942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4" t="s">
        <v>263</v>
      </c>
      <c r="AT289" s="204" t="s">
        <v>173</v>
      </c>
      <c r="AU289" s="204" t="s">
        <v>82</v>
      </c>
      <c r="AY289" s="18" t="s">
        <v>171</v>
      </c>
      <c r="BE289" s="205">
        <f>IF(N289="základní",J289,0)</f>
        <v>0</v>
      </c>
      <c r="BF289" s="205">
        <f>IF(N289="snížená",J289,0)</f>
        <v>0</v>
      </c>
      <c r="BG289" s="205">
        <f>IF(N289="zákl. přenesená",J289,0)</f>
        <v>0</v>
      </c>
      <c r="BH289" s="205">
        <f>IF(N289="sníž. přenesená",J289,0)</f>
        <v>0</v>
      </c>
      <c r="BI289" s="205">
        <f>IF(N289="nulová",J289,0)</f>
        <v>0</v>
      </c>
      <c r="BJ289" s="18" t="s">
        <v>80</v>
      </c>
      <c r="BK289" s="205">
        <f>ROUND(I289*H289,2)</f>
        <v>0</v>
      </c>
      <c r="BL289" s="18" t="s">
        <v>263</v>
      </c>
      <c r="BM289" s="204" t="s">
        <v>2368</v>
      </c>
    </row>
    <row r="290" spans="2:51" s="13" customFormat="1" ht="11.25">
      <c r="B290" s="206"/>
      <c r="C290" s="207"/>
      <c r="D290" s="208" t="s">
        <v>180</v>
      </c>
      <c r="E290" s="209" t="s">
        <v>21</v>
      </c>
      <c r="F290" s="210" t="s">
        <v>2369</v>
      </c>
      <c r="G290" s="207"/>
      <c r="H290" s="209" t="s">
        <v>21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180</v>
      </c>
      <c r="AU290" s="216" t="s">
        <v>82</v>
      </c>
      <c r="AV290" s="13" t="s">
        <v>80</v>
      </c>
      <c r="AW290" s="13" t="s">
        <v>34</v>
      </c>
      <c r="AX290" s="13" t="s">
        <v>73</v>
      </c>
      <c r="AY290" s="216" t="s">
        <v>171</v>
      </c>
    </row>
    <row r="291" spans="2:51" s="13" customFormat="1" ht="11.25">
      <c r="B291" s="206"/>
      <c r="C291" s="207"/>
      <c r="D291" s="208" t="s">
        <v>180</v>
      </c>
      <c r="E291" s="209" t="s">
        <v>21</v>
      </c>
      <c r="F291" s="210" t="s">
        <v>1691</v>
      </c>
      <c r="G291" s="207"/>
      <c r="H291" s="209" t="s">
        <v>21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180</v>
      </c>
      <c r="AU291" s="216" t="s">
        <v>82</v>
      </c>
      <c r="AV291" s="13" t="s">
        <v>80</v>
      </c>
      <c r="AW291" s="13" t="s">
        <v>34</v>
      </c>
      <c r="AX291" s="13" t="s">
        <v>73</v>
      </c>
      <c r="AY291" s="216" t="s">
        <v>171</v>
      </c>
    </row>
    <row r="292" spans="2:51" s="13" customFormat="1" ht="11.25">
      <c r="B292" s="206"/>
      <c r="C292" s="207"/>
      <c r="D292" s="208" t="s">
        <v>180</v>
      </c>
      <c r="E292" s="209" t="s">
        <v>21</v>
      </c>
      <c r="F292" s="210" t="s">
        <v>1311</v>
      </c>
      <c r="G292" s="207"/>
      <c r="H292" s="209" t="s">
        <v>21</v>
      </c>
      <c r="I292" s="211"/>
      <c r="J292" s="207"/>
      <c r="K292" s="207"/>
      <c r="L292" s="212"/>
      <c r="M292" s="213"/>
      <c r="N292" s="214"/>
      <c r="O292" s="214"/>
      <c r="P292" s="214"/>
      <c r="Q292" s="214"/>
      <c r="R292" s="214"/>
      <c r="S292" s="214"/>
      <c r="T292" s="215"/>
      <c r="AT292" s="216" t="s">
        <v>180</v>
      </c>
      <c r="AU292" s="216" t="s">
        <v>82</v>
      </c>
      <c r="AV292" s="13" t="s">
        <v>80</v>
      </c>
      <c r="AW292" s="13" t="s">
        <v>34</v>
      </c>
      <c r="AX292" s="13" t="s">
        <v>73</v>
      </c>
      <c r="AY292" s="216" t="s">
        <v>171</v>
      </c>
    </row>
    <row r="293" spans="2:51" s="14" customFormat="1" ht="11.25">
      <c r="B293" s="217"/>
      <c r="C293" s="218"/>
      <c r="D293" s="208" t="s">
        <v>180</v>
      </c>
      <c r="E293" s="219" t="s">
        <v>21</v>
      </c>
      <c r="F293" s="220" t="s">
        <v>2370</v>
      </c>
      <c r="G293" s="218"/>
      <c r="H293" s="221">
        <v>69.694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180</v>
      </c>
      <c r="AU293" s="227" t="s">
        <v>82</v>
      </c>
      <c r="AV293" s="14" t="s">
        <v>82</v>
      </c>
      <c r="AW293" s="14" t="s">
        <v>34</v>
      </c>
      <c r="AX293" s="14" t="s">
        <v>73</v>
      </c>
      <c r="AY293" s="227" t="s">
        <v>171</v>
      </c>
    </row>
    <row r="294" spans="2:51" s="14" customFormat="1" ht="11.25">
      <c r="B294" s="217"/>
      <c r="C294" s="218"/>
      <c r="D294" s="208" t="s">
        <v>180</v>
      </c>
      <c r="E294" s="219" t="s">
        <v>21</v>
      </c>
      <c r="F294" s="220" t="s">
        <v>2371</v>
      </c>
      <c r="G294" s="218"/>
      <c r="H294" s="221">
        <v>-20.1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180</v>
      </c>
      <c r="AU294" s="227" t="s">
        <v>82</v>
      </c>
      <c r="AV294" s="14" t="s">
        <v>82</v>
      </c>
      <c r="AW294" s="14" t="s">
        <v>34</v>
      </c>
      <c r="AX294" s="14" t="s">
        <v>73</v>
      </c>
      <c r="AY294" s="227" t="s">
        <v>171</v>
      </c>
    </row>
    <row r="295" spans="2:51" s="13" customFormat="1" ht="11.25">
      <c r="B295" s="206"/>
      <c r="C295" s="207"/>
      <c r="D295" s="208" t="s">
        <v>180</v>
      </c>
      <c r="E295" s="209" t="s">
        <v>21</v>
      </c>
      <c r="F295" s="210" t="s">
        <v>1293</v>
      </c>
      <c r="G295" s="207"/>
      <c r="H295" s="209" t="s">
        <v>21</v>
      </c>
      <c r="I295" s="211"/>
      <c r="J295" s="207"/>
      <c r="K295" s="207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180</v>
      </c>
      <c r="AU295" s="216" t="s">
        <v>82</v>
      </c>
      <c r="AV295" s="13" t="s">
        <v>80</v>
      </c>
      <c r="AW295" s="13" t="s">
        <v>34</v>
      </c>
      <c r="AX295" s="13" t="s">
        <v>73</v>
      </c>
      <c r="AY295" s="216" t="s">
        <v>171</v>
      </c>
    </row>
    <row r="296" spans="2:51" s="14" customFormat="1" ht="11.25">
      <c r="B296" s="217"/>
      <c r="C296" s="218"/>
      <c r="D296" s="208" t="s">
        <v>180</v>
      </c>
      <c r="E296" s="219" t="s">
        <v>21</v>
      </c>
      <c r="F296" s="220" t="s">
        <v>2372</v>
      </c>
      <c r="G296" s="218"/>
      <c r="H296" s="221">
        <v>2.208</v>
      </c>
      <c r="I296" s="222"/>
      <c r="J296" s="218"/>
      <c r="K296" s="218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180</v>
      </c>
      <c r="AU296" s="227" t="s">
        <v>82</v>
      </c>
      <c r="AV296" s="14" t="s">
        <v>82</v>
      </c>
      <c r="AW296" s="14" t="s">
        <v>34</v>
      </c>
      <c r="AX296" s="14" t="s">
        <v>73</v>
      </c>
      <c r="AY296" s="227" t="s">
        <v>171</v>
      </c>
    </row>
    <row r="297" spans="2:51" s="14" customFormat="1" ht="11.25">
      <c r="B297" s="217"/>
      <c r="C297" s="218"/>
      <c r="D297" s="208" t="s">
        <v>180</v>
      </c>
      <c r="E297" s="219" t="s">
        <v>21</v>
      </c>
      <c r="F297" s="220" t="s">
        <v>2373</v>
      </c>
      <c r="G297" s="218"/>
      <c r="H297" s="221">
        <v>-3.465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180</v>
      </c>
      <c r="AU297" s="227" t="s">
        <v>82</v>
      </c>
      <c r="AV297" s="14" t="s">
        <v>82</v>
      </c>
      <c r="AW297" s="14" t="s">
        <v>34</v>
      </c>
      <c r="AX297" s="14" t="s">
        <v>73</v>
      </c>
      <c r="AY297" s="227" t="s">
        <v>171</v>
      </c>
    </row>
    <row r="298" spans="2:51" s="13" customFormat="1" ht="11.25">
      <c r="B298" s="206"/>
      <c r="C298" s="207"/>
      <c r="D298" s="208" t="s">
        <v>180</v>
      </c>
      <c r="E298" s="209" t="s">
        <v>21</v>
      </c>
      <c r="F298" s="210" t="s">
        <v>1723</v>
      </c>
      <c r="G298" s="207"/>
      <c r="H298" s="209" t="s">
        <v>21</v>
      </c>
      <c r="I298" s="211"/>
      <c r="J298" s="207"/>
      <c r="K298" s="207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180</v>
      </c>
      <c r="AU298" s="216" t="s">
        <v>82</v>
      </c>
      <c r="AV298" s="13" t="s">
        <v>80</v>
      </c>
      <c r="AW298" s="13" t="s">
        <v>34</v>
      </c>
      <c r="AX298" s="13" t="s">
        <v>73</v>
      </c>
      <c r="AY298" s="216" t="s">
        <v>171</v>
      </c>
    </row>
    <row r="299" spans="2:51" s="14" customFormat="1" ht="11.25">
      <c r="B299" s="217"/>
      <c r="C299" s="218"/>
      <c r="D299" s="208" t="s">
        <v>180</v>
      </c>
      <c r="E299" s="219" t="s">
        <v>21</v>
      </c>
      <c r="F299" s="220" t="s">
        <v>2374</v>
      </c>
      <c r="G299" s="218"/>
      <c r="H299" s="221">
        <v>52.338</v>
      </c>
      <c r="I299" s="222"/>
      <c r="J299" s="218"/>
      <c r="K299" s="218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180</v>
      </c>
      <c r="AU299" s="227" t="s">
        <v>82</v>
      </c>
      <c r="AV299" s="14" t="s">
        <v>82</v>
      </c>
      <c r="AW299" s="14" t="s">
        <v>34</v>
      </c>
      <c r="AX299" s="14" t="s">
        <v>73</v>
      </c>
      <c r="AY299" s="227" t="s">
        <v>171</v>
      </c>
    </row>
    <row r="300" spans="2:51" s="14" customFormat="1" ht="11.25">
      <c r="B300" s="217"/>
      <c r="C300" s="218"/>
      <c r="D300" s="208" t="s">
        <v>180</v>
      </c>
      <c r="E300" s="219" t="s">
        <v>21</v>
      </c>
      <c r="F300" s="220" t="s">
        <v>2375</v>
      </c>
      <c r="G300" s="218"/>
      <c r="H300" s="221">
        <v>-2.475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180</v>
      </c>
      <c r="AU300" s="227" t="s">
        <v>82</v>
      </c>
      <c r="AV300" s="14" t="s">
        <v>82</v>
      </c>
      <c r="AW300" s="14" t="s">
        <v>34</v>
      </c>
      <c r="AX300" s="14" t="s">
        <v>73</v>
      </c>
      <c r="AY300" s="227" t="s">
        <v>171</v>
      </c>
    </row>
    <row r="301" spans="2:51" s="13" customFormat="1" ht="11.25">
      <c r="B301" s="206"/>
      <c r="C301" s="207"/>
      <c r="D301" s="208" t="s">
        <v>180</v>
      </c>
      <c r="E301" s="209" t="s">
        <v>21</v>
      </c>
      <c r="F301" s="210" t="s">
        <v>1292</v>
      </c>
      <c r="G301" s="207"/>
      <c r="H301" s="209" t="s">
        <v>21</v>
      </c>
      <c r="I301" s="211"/>
      <c r="J301" s="207"/>
      <c r="K301" s="207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180</v>
      </c>
      <c r="AU301" s="216" t="s">
        <v>82</v>
      </c>
      <c r="AV301" s="13" t="s">
        <v>80</v>
      </c>
      <c r="AW301" s="13" t="s">
        <v>34</v>
      </c>
      <c r="AX301" s="13" t="s">
        <v>73</v>
      </c>
      <c r="AY301" s="216" t="s">
        <v>171</v>
      </c>
    </row>
    <row r="302" spans="2:51" s="13" customFormat="1" ht="11.25">
      <c r="B302" s="206"/>
      <c r="C302" s="207"/>
      <c r="D302" s="208" t="s">
        <v>180</v>
      </c>
      <c r="E302" s="209" t="s">
        <v>21</v>
      </c>
      <c r="F302" s="210" t="s">
        <v>2139</v>
      </c>
      <c r="G302" s="207"/>
      <c r="H302" s="209" t="s">
        <v>21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180</v>
      </c>
      <c r="AU302" s="216" t="s">
        <v>82</v>
      </c>
      <c r="AV302" s="13" t="s">
        <v>80</v>
      </c>
      <c r="AW302" s="13" t="s">
        <v>34</v>
      </c>
      <c r="AX302" s="13" t="s">
        <v>73</v>
      </c>
      <c r="AY302" s="216" t="s">
        <v>171</v>
      </c>
    </row>
    <row r="303" spans="2:51" s="14" customFormat="1" ht="11.25">
      <c r="B303" s="217"/>
      <c r="C303" s="218"/>
      <c r="D303" s="208" t="s">
        <v>180</v>
      </c>
      <c r="E303" s="219" t="s">
        <v>21</v>
      </c>
      <c r="F303" s="220" t="s">
        <v>2376</v>
      </c>
      <c r="G303" s="218"/>
      <c r="H303" s="221">
        <v>12.35</v>
      </c>
      <c r="I303" s="222"/>
      <c r="J303" s="218"/>
      <c r="K303" s="218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180</v>
      </c>
      <c r="AU303" s="227" t="s">
        <v>82</v>
      </c>
      <c r="AV303" s="14" t="s">
        <v>82</v>
      </c>
      <c r="AW303" s="14" t="s">
        <v>34</v>
      </c>
      <c r="AX303" s="14" t="s">
        <v>73</v>
      </c>
      <c r="AY303" s="227" t="s">
        <v>171</v>
      </c>
    </row>
    <row r="304" spans="2:51" s="13" customFormat="1" ht="11.25">
      <c r="B304" s="206"/>
      <c r="C304" s="207"/>
      <c r="D304" s="208" t="s">
        <v>180</v>
      </c>
      <c r="E304" s="209" t="s">
        <v>21</v>
      </c>
      <c r="F304" s="210" t="s">
        <v>1311</v>
      </c>
      <c r="G304" s="207"/>
      <c r="H304" s="209" t="s">
        <v>21</v>
      </c>
      <c r="I304" s="211"/>
      <c r="J304" s="207"/>
      <c r="K304" s="207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180</v>
      </c>
      <c r="AU304" s="216" t="s">
        <v>82</v>
      </c>
      <c r="AV304" s="13" t="s">
        <v>80</v>
      </c>
      <c r="AW304" s="13" t="s">
        <v>34</v>
      </c>
      <c r="AX304" s="13" t="s">
        <v>73</v>
      </c>
      <c r="AY304" s="216" t="s">
        <v>171</v>
      </c>
    </row>
    <row r="305" spans="2:51" s="14" customFormat="1" ht="11.25">
      <c r="B305" s="217"/>
      <c r="C305" s="218"/>
      <c r="D305" s="208" t="s">
        <v>180</v>
      </c>
      <c r="E305" s="219" t="s">
        <v>21</v>
      </c>
      <c r="F305" s="220" t="s">
        <v>2377</v>
      </c>
      <c r="G305" s="218"/>
      <c r="H305" s="221">
        <v>36.994</v>
      </c>
      <c r="I305" s="222"/>
      <c r="J305" s="218"/>
      <c r="K305" s="218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180</v>
      </c>
      <c r="AU305" s="227" t="s">
        <v>82</v>
      </c>
      <c r="AV305" s="14" t="s">
        <v>82</v>
      </c>
      <c r="AW305" s="14" t="s">
        <v>34</v>
      </c>
      <c r="AX305" s="14" t="s">
        <v>73</v>
      </c>
      <c r="AY305" s="227" t="s">
        <v>171</v>
      </c>
    </row>
    <row r="306" spans="2:51" s="13" customFormat="1" ht="11.25">
      <c r="B306" s="206"/>
      <c r="C306" s="207"/>
      <c r="D306" s="208" t="s">
        <v>180</v>
      </c>
      <c r="E306" s="209" t="s">
        <v>21</v>
      </c>
      <c r="F306" s="210" t="s">
        <v>1596</v>
      </c>
      <c r="G306" s="207"/>
      <c r="H306" s="209" t="s">
        <v>21</v>
      </c>
      <c r="I306" s="211"/>
      <c r="J306" s="207"/>
      <c r="K306" s="207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180</v>
      </c>
      <c r="AU306" s="216" t="s">
        <v>82</v>
      </c>
      <c r="AV306" s="13" t="s">
        <v>80</v>
      </c>
      <c r="AW306" s="13" t="s">
        <v>34</v>
      </c>
      <c r="AX306" s="13" t="s">
        <v>73</v>
      </c>
      <c r="AY306" s="216" t="s">
        <v>171</v>
      </c>
    </row>
    <row r="307" spans="2:51" s="13" customFormat="1" ht="11.25">
      <c r="B307" s="206"/>
      <c r="C307" s="207"/>
      <c r="D307" s="208" t="s">
        <v>180</v>
      </c>
      <c r="E307" s="209" t="s">
        <v>21</v>
      </c>
      <c r="F307" s="210" t="s">
        <v>2139</v>
      </c>
      <c r="G307" s="207"/>
      <c r="H307" s="209" t="s">
        <v>21</v>
      </c>
      <c r="I307" s="211"/>
      <c r="J307" s="207"/>
      <c r="K307" s="207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180</v>
      </c>
      <c r="AU307" s="216" t="s">
        <v>82</v>
      </c>
      <c r="AV307" s="13" t="s">
        <v>80</v>
      </c>
      <c r="AW307" s="13" t="s">
        <v>34</v>
      </c>
      <c r="AX307" s="13" t="s">
        <v>73</v>
      </c>
      <c r="AY307" s="216" t="s">
        <v>171</v>
      </c>
    </row>
    <row r="308" spans="2:51" s="14" customFormat="1" ht="11.25">
      <c r="B308" s="217"/>
      <c r="C308" s="218"/>
      <c r="D308" s="208" t="s">
        <v>180</v>
      </c>
      <c r="E308" s="219" t="s">
        <v>21</v>
      </c>
      <c r="F308" s="220" t="s">
        <v>2378</v>
      </c>
      <c r="G308" s="218"/>
      <c r="H308" s="221">
        <v>10.44</v>
      </c>
      <c r="I308" s="222"/>
      <c r="J308" s="218"/>
      <c r="K308" s="218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180</v>
      </c>
      <c r="AU308" s="227" t="s">
        <v>82</v>
      </c>
      <c r="AV308" s="14" t="s">
        <v>82</v>
      </c>
      <c r="AW308" s="14" t="s">
        <v>34</v>
      </c>
      <c r="AX308" s="14" t="s">
        <v>73</v>
      </c>
      <c r="AY308" s="227" t="s">
        <v>171</v>
      </c>
    </row>
    <row r="309" spans="2:51" s="13" customFormat="1" ht="11.25">
      <c r="B309" s="206"/>
      <c r="C309" s="207"/>
      <c r="D309" s="208" t="s">
        <v>180</v>
      </c>
      <c r="E309" s="209" t="s">
        <v>21</v>
      </c>
      <c r="F309" s="210" t="s">
        <v>1311</v>
      </c>
      <c r="G309" s="207"/>
      <c r="H309" s="209" t="s">
        <v>21</v>
      </c>
      <c r="I309" s="211"/>
      <c r="J309" s="207"/>
      <c r="K309" s="207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180</v>
      </c>
      <c r="AU309" s="216" t="s">
        <v>82</v>
      </c>
      <c r="AV309" s="13" t="s">
        <v>80</v>
      </c>
      <c r="AW309" s="13" t="s">
        <v>34</v>
      </c>
      <c r="AX309" s="13" t="s">
        <v>73</v>
      </c>
      <c r="AY309" s="216" t="s">
        <v>171</v>
      </c>
    </row>
    <row r="310" spans="2:51" s="14" customFormat="1" ht="11.25">
      <c r="B310" s="217"/>
      <c r="C310" s="218"/>
      <c r="D310" s="208" t="s">
        <v>180</v>
      </c>
      <c r="E310" s="219" t="s">
        <v>21</v>
      </c>
      <c r="F310" s="220" t="s">
        <v>2379</v>
      </c>
      <c r="G310" s="218"/>
      <c r="H310" s="221">
        <v>33.903</v>
      </c>
      <c r="I310" s="222"/>
      <c r="J310" s="218"/>
      <c r="K310" s="218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180</v>
      </c>
      <c r="AU310" s="227" t="s">
        <v>82</v>
      </c>
      <c r="AV310" s="14" t="s">
        <v>82</v>
      </c>
      <c r="AW310" s="14" t="s">
        <v>34</v>
      </c>
      <c r="AX310" s="14" t="s">
        <v>73</v>
      </c>
      <c r="AY310" s="227" t="s">
        <v>171</v>
      </c>
    </row>
    <row r="311" spans="2:51" s="13" customFormat="1" ht="11.25">
      <c r="B311" s="206"/>
      <c r="C311" s="207"/>
      <c r="D311" s="208" t="s">
        <v>180</v>
      </c>
      <c r="E311" s="209" t="s">
        <v>21</v>
      </c>
      <c r="F311" s="210" t="s">
        <v>1243</v>
      </c>
      <c r="G311" s="207"/>
      <c r="H311" s="209" t="s">
        <v>21</v>
      </c>
      <c r="I311" s="211"/>
      <c r="J311" s="207"/>
      <c r="K311" s="207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180</v>
      </c>
      <c r="AU311" s="216" t="s">
        <v>82</v>
      </c>
      <c r="AV311" s="13" t="s">
        <v>80</v>
      </c>
      <c r="AW311" s="13" t="s">
        <v>34</v>
      </c>
      <c r="AX311" s="13" t="s">
        <v>73</v>
      </c>
      <c r="AY311" s="216" t="s">
        <v>171</v>
      </c>
    </row>
    <row r="312" spans="2:51" s="13" customFormat="1" ht="11.25">
      <c r="B312" s="206"/>
      <c r="C312" s="207"/>
      <c r="D312" s="208" t="s">
        <v>180</v>
      </c>
      <c r="E312" s="209" t="s">
        <v>21</v>
      </c>
      <c r="F312" s="210" t="s">
        <v>2139</v>
      </c>
      <c r="G312" s="207"/>
      <c r="H312" s="209" t="s">
        <v>21</v>
      </c>
      <c r="I312" s="211"/>
      <c r="J312" s="207"/>
      <c r="K312" s="207"/>
      <c r="L312" s="212"/>
      <c r="M312" s="213"/>
      <c r="N312" s="214"/>
      <c r="O312" s="214"/>
      <c r="P312" s="214"/>
      <c r="Q312" s="214"/>
      <c r="R312" s="214"/>
      <c r="S312" s="214"/>
      <c r="T312" s="215"/>
      <c r="AT312" s="216" t="s">
        <v>180</v>
      </c>
      <c r="AU312" s="216" t="s">
        <v>82</v>
      </c>
      <c r="AV312" s="13" t="s">
        <v>80</v>
      </c>
      <c r="AW312" s="13" t="s">
        <v>34</v>
      </c>
      <c r="AX312" s="13" t="s">
        <v>73</v>
      </c>
      <c r="AY312" s="216" t="s">
        <v>171</v>
      </c>
    </row>
    <row r="313" spans="2:51" s="14" customFormat="1" ht="11.25">
      <c r="B313" s="217"/>
      <c r="C313" s="218"/>
      <c r="D313" s="208" t="s">
        <v>180</v>
      </c>
      <c r="E313" s="219" t="s">
        <v>21</v>
      </c>
      <c r="F313" s="220" t="s">
        <v>2380</v>
      </c>
      <c r="G313" s="218"/>
      <c r="H313" s="221">
        <v>7.88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180</v>
      </c>
      <c r="AU313" s="227" t="s">
        <v>82</v>
      </c>
      <c r="AV313" s="14" t="s">
        <v>82</v>
      </c>
      <c r="AW313" s="14" t="s">
        <v>34</v>
      </c>
      <c r="AX313" s="14" t="s">
        <v>73</v>
      </c>
      <c r="AY313" s="227" t="s">
        <v>171</v>
      </c>
    </row>
    <row r="314" spans="2:51" s="13" customFormat="1" ht="11.25">
      <c r="B314" s="206"/>
      <c r="C314" s="207"/>
      <c r="D314" s="208" t="s">
        <v>180</v>
      </c>
      <c r="E314" s="209" t="s">
        <v>21</v>
      </c>
      <c r="F314" s="210" t="s">
        <v>1311</v>
      </c>
      <c r="G314" s="207"/>
      <c r="H314" s="209" t="s">
        <v>21</v>
      </c>
      <c r="I314" s="211"/>
      <c r="J314" s="207"/>
      <c r="K314" s="207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180</v>
      </c>
      <c r="AU314" s="216" t="s">
        <v>82</v>
      </c>
      <c r="AV314" s="13" t="s">
        <v>80</v>
      </c>
      <c r="AW314" s="13" t="s">
        <v>34</v>
      </c>
      <c r="AX314" s="13" t="s">
        <v>73</v>
      </c>
      <c r="AY314" s="216" t="s">
        <v>171</v>
      </c>
    </row>
    <row r="315" spans="2:51" s="14" customFormat="1" ht="11.25">
      <c r="B315" s="217"/>
      <c r="C315" s="218"/>
      <c r="D315" s="208" t="s">
        <v>180</v>
      </c>
      <c r="E315" s="219" t="s">
        <v>21</v>
      </c>
      <c r="F315" s="220" t="s">
        <v>2381</v>
      </c>
      <c r="G315" s="218"/>
      <c r="H315" s="221">
        <v>28.715</v>
      </c>
      <c r="I315" s="222"/>
      <c r="J315" s="218"/>
      <c r="K315" s="218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180</v>
      </c>
      <c r="AU315" s="227" t="s">
        <v>82</v>
      </c>
      <c r="AV315" s="14" t="s">
        <v>82</v>
      </c>
      <c r="AW315" s="14" t="s">
        <v>34</v>
      </c>
      <c r="AX315" s="14" t="s">
        <v>73</v>
      </c>
      <c r="AY315" s="227" t="s">
        <v>171</v>
      </c>
    </row>
    <row r="316" spans="2:51" s="16" customFormat="1" ht="11.25">
      <c r="B316" s="260"/>
      <c r="C316" s="261"/>
      <c r="D316" s="208" t="s">
        <v>180</v>
      </c>
      <c r="E316" s="262" t="s">
        <v>2382</v>
      </c>
      <c r="F316" s="263" t="s">
        <v>1356</v>
      </c>
      <c r="G316" s="261"/>
      <c r="H316" s="264">
        <v>228.482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AT316" s="270" t="s">
        <v>180</v>
      </c>
      <c r="AU316" s="270" t="s">
        <v>82</v>
      </c>
      <c r="AV316" s="16" t="s">
        <v>92</v>
      </c>
      <c r="AW316" s="16" t="s">
        <v>34</v>
      </c>
      <c r="AX316" s="16" t="s">
        <v>73</v>
      </c>
      <c r="AY316" s="270" t="s">
        <v>171</v>
      </c>
    </row>
    <row r="317" spans="2:51" s="15" customFormat="1" ht="11.25">
      <c r="B317" s="228"/>
      <c r="C317" s="229"/>
      <c r="D317" s="208" t="s">
        <v>180</v>
      </c>
      <c r="E317" s="230" t="s">
        <v>21</v>
      </c>
      <c r="F317" s="231" t="s">
        <v>182</v>
      </c>
      <c r="G317" s="229"/>
      <c r="H317" s="232">
        <v>228.482</v>
      </c>
      <c r="I317" s="233"/>
      <c r="J317" s="229"/>
      <c r="K317" s="229"/>
      <c r="L317" s="234"/>
      <c r="M317" s="235"/>
      <c r="N317" s="236"/>
      <c r="O317" s="236"/>
      <c r="P317" s="236"/>
      <c r="Q317" s="236"/>
      <c r="R317" s="236"/>
      <c r="S317" s="236"/>
      <c r="T317" s="237"/>
      <c r="AT317" s="238" t="s">
        <v>180</v>
      </c>
      <c r="AU317" s="238" t="s">
        <v>82</v>
      </c>
      <c r="AV317" s="15" t="s">
        <v>178</v>
      </c>
      <c r="AW317" s="15" t="s">
        <v>34</v>
      </c>
      <c r="AX317" s="15" t="s">
        <v>80</v>
      </c>
      <c r="AY317" s="238" t="s">
        <v>171</v>
      </c>
    </row>
    <row r="318" spans="1:65" s="2" customFormat="1" ht="16.5" customHeight="1">
      <c r="A318" s="35"/>
      <c r="B318" s="36"/>
      <c r="C318" s="193" t="s">
        <v>481</v>
      </c>
      <c r="D318" s="193" t="s">
        <v>173</v>
      </c>
      <c r="E318" s="194" t="s">
        <v>2132</v>
      </c>
      <c r="F318" s="195" t="s">
        <v>2133</v>
      </c>
      <c r="G318" s="196" t="s">
        <v>187</v>
      </c>
      <c r="H318" s="197">
        <v>457.615</v>
      </c>
      <c r="I318" s="198"/>
      <c r="J318" s="199">
        <f>ROUND(I318*H318,2)</f>
        <v>0</v>
      </c>
      <c r="K318" s="195" t="s">
        <v>177</v>
      </c>
      <c r="L318" s="40"/>
      <c r="M318" s="200" t="s">
        <v>21</v>
      </c>
      <c r="N318" s="201" t="s">
        <v>44</v>
      </c>
      <c r="O318" s="65"/>
      <c r="P318" s="202">
        <f>O318*H318</f>
        <v>0</v>
      </c>
      <c r="Q318" s="202">
        <v>0.0002</v>
      </c>
      <c r="R318" s="202">
        <f>Q318*H318</f>
        <v>0.09152300000000001</v>
      </c>
      <c r="S318" s="202">
        <v>0</v>
      </c>
      <c r="T318" s="203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04" t="s">
        <v>263</v>
      </c>
      <c r="AT318" s="204" t="s">
        <v>173</v>
      </c>
      <c r="AU318" s="204" t="s">
        <v>82</v>
      </c>
      <c r="AY318" s="18" t="s">
        <v>171</v>
      </c>
      <c r="BE318" s="205">
        <f>IF(N318="základní",J318,0)</f>
        <v>0</v>
      </c>
      <c r="BF318" s="205">
        <f>IF(N318="snížená",J318,0)</f>
        <v>0</v>
      </c>
      <c r="BG318" s="205">
        <f>IF(N318="zákl. přenesená",J318,0)</f>
        <v>0</v>
      </c>
      <c r="BH318" s="205">
        <f>IF(N318="sníž. přenesená",J318,0)</f>
        <v>0</v>
      </c>
      <c r="BI318" s="205">
        <f>IF(N318="nulová",J318,0)</f>
        <v>0</v>
      </c>
      <c r="BJ318" s="18" t="s">
        <v>80</v>
      </c>
      <c r="BK318" s="205">
        <f>ROUND(I318*H318,2)</f>
        <v>0</v>
      </c>
      <c r="BL318" s="18" t="s">
        <v>263</v>
      </c>
      <c r="BM318" s="204" t="s">
        <v>2134</v>
      </c>
    </row>
    <row r="319" spans="2:51" s="14" customFormat="1" ht="11.25">
      <c r="B319" s="217"/>
      <c r="C319" s="218"/>
      <c r="D319" s="208" t="s">
        <v>180</v>
      </c>
      <c r="E319" s="219" t="s">
        <v>21</v>
      </c>
      <c r="F319" s="220" t="s">
        <v>1173</v>
      </c>
      <c r="G319" s="218"/>
      <c r="H319" s="221">
        <v>457.615</v>
      </c>
      <c r="I319" s="222"/>
      <c r="J319" s="218"/>
      <c r="K319" s="218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180</v>
      </c>
      <c r="AU319" s="227" t="s">
        <v>82</v>
      </c>
      <c r="AV319" s="14" t="s">
        <v>82</v>
      </c>
      <c r="AW319" s="14" t="s">
        <v>34</v>
      </c>
      <c r="AX319" s="14" t="s">
        <v>73</v>
      </c>
      <c r="AY319" s="227" t="s">
        <v>171</v>
      </c>
    </row>
    <row r="320" spans="2:51" s="15" customFormat="1" ht="11.25">
      <c r="B320" s="228"/>
      <c r="C320" s="229"/>
      <c r="D320" s="208" t="s">
        <v>180</v>
      </c>
      <c r="E320" s="230" t="s">
        <v>21</v>
      </c>
      <c r="F320" s="231" t="s">
        <v>182</v>
      </c>
      <c r="G320" s="229"/>
      <c r="H320" s="232">
        <v>457.615</v>
      </c>
      <c r="I320" s="233"/>
      <c r="J320" s="229"/>
      <c r="K320" s="229"/>
      <c r="L320" s="234"/>
      <c r="M320" s="235"/>
      <c r="N320" s="236"/>
      <c r="O320" s="236"/>
      <c r="P320" s="236"/>
      <c r="Q320" s="236"/>
      <c r="R320" s="236"/>
      <c r="S320" s="236"/>
      <c r="T320" s="237"/>
      <c r="AT320" s="238" t="s">
        <v>180</v>
      </c>
      <c r="AU320" s="238" t="s">
        <v>82</v>
      </c>
      <c r="AV320" s="15" t="s">
        <v>178</v>
      </c>
      <c r="AW320" s="15" t="s">
        <v>34</v>
      </c>
      <c r="AX320" s="15" t="s">
        <v>80</v>
      </c>
      <c r="AY320" s="238" t="s">
        <v>171</v>
      </c>
    </row>
    <row r="321" spans="1:65" s="2" customFormat="1" ht="21.75" customHeight="1">
      <c r="A321" s="35"/>
      <c r="B321" s="36"/>
      <c r="C321" s="193" t="s">
        <v>485</v>
      </c>
      <c r="D321" s="193" t="s">
        <v>173</v>
      </c>
      <c r="E321" s="194" t="s">
        <v>2136</v>
      </c>
      <c r="F321" s="195" t="s">
        <v>2137</v>
      </c>
      <c r="G321" s="196" t="s">
        <v>187</v>
      </c>
      <c r="H321" s="197">
        <v>457.615</v>
      </c>
      <c r="I321" s="198"/>
      <c r="J321" s="199">
        <f>ROUND(I321*H321,2)</f>
        <v>0</v>
      </c>
      <c r="K321" s="195" t="s">
        <v>177</v>
      </c>
      <c r="L321" s="40"/>
      <c r="M321" s="200" t="s">
        <v>21</v>
      </c>
      <c r="N321" s="201" t="s">
        <v>44</v>
      </c>
      <c r="O321" s="65"/>
      <c r="P321" s="202">
        <f>O321*H321</f>
        <v>0</v>
      </c>
      <c r="Q321" s="202">
        <v>0.00026</v>
      </c>
      <c r="R321" s="202">
        <f>Q321*H321</f>
        <v>0.11897989999999999</v>
      </c>
      <c r="S321" s="202">
        <v>0</v>
      </c>
      <c r="T321" s="203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4" t="s">
        <v>263</v>
      </c>
      <c r="AT321" s="204" t="s">
        <v>173</v>
      </c>
      <c r="AU321" s="204" t="s">
        <v>82</v>
      </c>
      <c r="AY321" s="18" t="s">
        <v>171</v>
      </c>
      <c r="BE321" s="205">
        <f>IF(N321="základní",J321,0)</f>
        <v>0</v>
      </c>
      <c r="BF321" s="205">
        <f>IF(N321="snížená",J321,0)</f>
        <v>0</v>
      </c>
      <c r="BG321" s="205">
        <f>IF(N321="zákl. přenesená",J321,0)</f>
        <v>0</v>
      </c>
      <c r="BH321" s="205">
        <f>IF(N321="sníž. přenesená",J321,0)</f>
        <v>0</v>
      </c>
      <c r="BI321" s="205">
        <f>IF(N321="nulová",J321,0)</f>
        <v>0</v>
      </c>
      <c r="BJ321" s="18" t="s">
        <v>80</v>
      </c>
      <c r="BK321" s="205">
        <f>ROUND(I321*H321,2)</f>
        <v>0</v>
      </c>
      <c r="BL321" s="18" t="s">
        <v>263</v>
      </c>
      <c r="BM321" s="204" t="s">
        <v>2138</v>
      </c>
    </row>
    <row r="322" spans="2:51" s="13" customFormat="1" ht="11.25">
      <c r="B322" s="206"/>
      <c r="C322" s="207"/>
      <c r="D322" s="208" t="s">
        <v>180</v>
      </c>
      <c r="E322" s="209" t="s">
        <v>21</v>
      </c>
      <c r="F322" s="210" t="s">
        <v>2369</v>
      </c>
      <c r="G322" s="207"/>
      <c r="H322" s="209" t="s">
        <v>21</v>
      </c>
      <c r="I322" s="211"/>
      <c r="J322" s="207"/>
      <c r="K322" s="207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180</v>
      </c>
      <c r="AU322" s="216" t="s">
        <v>82</v>
      </c>
      <c r="AV322" s="13" t="s">
        <v>80</v>
      </c>
      <c r="AW322" s="13" t="s">
        <v>34</v>
      </c>
      <c r="AX322" s="13" t="s">
        <v>73</v>
      </c>
      <c r="AY322" s="216" t="s">
        <v>171</v>
      </c>
    </row>
    <row r="323" spans="2:51" s="13" customFormat="1" ht="11.25">
      <c r="B323" s="206"/>
      <c r="C323" s="207"/>
      <c r="D323" s="208" t="s">
        <v>180</v>
      </c>
      <c r="E323" s="209" t="s">
        <v>21</v>
      </c>
      <c r="F323" s="210" t="s">
        <v>1691</v>
      </c>
      <c r="G323" s="207"/>
      <c r="H323" s="209" t="s">
        <v>21</v>
      </c>
      <c r="I323" s="211"/>
      <c r="J323" s="207"/>
      <c r="K323" s="207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180</v>
      </c>
      <c r="AU323" s="216" t="s">
        <v>82</v>
      </c>
      <c r="AV323" s="13" t="s">
        <v>80</v>
      </c>
      <c r="AW323" s="13" t="s">
        <v>34</v>
      </c>
      <c r="AX323" s="13" t="s">
        <v>73</v>
      </c>
      <c r="AY323" s="216" t="s">
        <v>171</v>
      </c>
    </row>
    <row r="324" spans="2:51" s="13" customFormat="1" ht="11.25">
      <c r="B324" s="206"/>
      <c r="C324" s="207"/>
      <c r="D324" s="208" t="s">
        <v>180</v>
      </c>
      <c r="E324" s="209" t="s">
        <v>21</v>
      </c>
      <c r="F324" s="210" t="s">
        <v>1311</v>
      </c>
      <c r="G324" s="207"/>
      <c r="H324" s="209" t="s">
        <v>21</v>
      </c>
      <c r="I324" s="211"/>
      <c r="J324" s="207"/>
      <c r="K324" s="207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180</v>
      </c>
      <c r="AU324" s="216" t="s">
        <v>82</v>
      </c>
      <c r="AV324" s="13" t="s">
        <v>80</v>
      </c>
      <c r="AW324" s="13" t="s">
        <v>34</v>
      </c>
      <c r="AX324" s="13" t="s">
        <v>73</v>
      </c>
      <c r="AY324" s="216" t="s">
        <v>171</v>
      </c>
    </row>
    <row r="325" spans="2:51" s="14" customFormat="1" ht="11.25">
      <c r="B325" s="217"/>
      <c r="C325" s="218"/>
      <c r="D325" s="208" t="s">
        <v>180</v>
      </c>
      <c r="E325" s="219" t="s">
        <v>21</v>
      </c>
      <c r="F325" s="220" t="s">
        <v>2383</v>
      </c>
      <c r="G325" s="218"/>
      <c r="H325" s="221">
        <v>232.313</v>
      </c>
      <c r="I325" s="222"/>
      <c r="J325" s="218"/>
      <c r="K325" s="218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180</v>
      </c>
      <c r="AU325" s="227" t="s">
        <v>82</v>
      </c>
      <c r="AV325" s="14" t="s">
        <v>82</v>
      </c>
      <c r="AW325" s="14" t="s">
        <v>34</v>
      </c>
      <c r="AX325" s="14" t="s">
        <v>73</v>
      </c>
      <c r="AY325" s="227" t="s">
        <v>171</v>
      </c>
    </row>
    <row r="326" spans="2:51" s="14" customFormat="1" ht="11.25">
      <c r="B326" s="217"/>
      <c r="C326" s="218"/>
      <c r="D326" s="208" t="s">
        <v>180</v>
      </c>
      <c r="E326" s="219" t="s">
        <v>21</v>
      </c>
      <c r="F326" s="220" t="s">
        <v>2154</v>
      </c>
      <c r="G326" s="218"/>
      <c r="H326" s="221">
        <v>-67</v>
      </c>
      <c r="I326" s="222"/>
      <c r="J326" s="218"/>
      <c r="K326" s="218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180</v>
      </c>
      <c r="AU326" s="227" t="s">
        <v>82</v>
      </c>
      <c r="AV326" s="14" t="s">
        <v>82</v>
      </c>
      <c r="AW326" s="14" t="s">
        <v>34</v>
      </c>
      <c r="AX326" s="14" t="s">
        <v>73</v>
      </c>
      <c r="AY326" s="227" t="s">
        <v>171</v>
      </c>
    </row>
    <row r="327" spans="2:51" s="13" customFormat="1" ht="11.25">
      <c r="B327" s="206"/>
      <c r="C327" s="207"/>
      <c r="D327" s="208" t="s">
        <v>180</v>
      </c>
      <c r="E327" s="209" t="s">
        <v>21</v>
      </c>
      <c r="F327" s="210" t="s">
        <v>1293</v>
      </c>
      <c r="G327" s="207"/>
      <c r="H327" s="209" t="s">
        <v>21</v>
      </c>
      <c r="I327" s="211"/>
      <c r="J327" s="207"/>
      <c r="K327" s="207"/>
      <c r="L327" s="212"/>
      <c r="M327" s="213"/>
      <c r="N327" s="214"/>
      <c r="O327" s="214"/>
      <c r="P327" s="214"/>
      <c r="Q327" s="214"/>
      <c r="R327" s="214"/>
      <c r="S327" s="214"/>
      <c r="T327" s="215"/>
      <c r="AT327" s="216" t="s">
        <v>180</v>
      </c>
      <c r="AU327" s="216" t="s">
        <v>82</v>
      </c>
      <c r="AV327" s="13" t="s">
        <v>80</v>
      </c>
      <c r="AW327" s="13" t="s">
        <v>34</v>
      </c>
      <c r="AX327" s="13" t="s">
        <v>73</v>
      </c>
      <c r="AY327" s="216" t="s">
        <v>171</v>
      </c>
    </row>
    <row r="328" spans="2:51" s="14" customFormat="1" ht="11.25">
      <c r="B328" s="217"/>
      <c r="C328" s="218"/>
      <c r="D328" s="208" t="s">
        <v>180</v>
      </c>
      <c r="E328" s="219" t="s">
        <v>21</v>
      </c>
      <c r="F328" s="220" t="s">
        <v>2155</v>
      </c>
      <c r="G328" s="218"/>
      <c r="H328" s="221">
        <v>7.36</v>
      </c>
      <c r="I328" s="222"/>
      <c r="J328" s="218"/>
      <c r="K328" s="218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180</v>
      </c>
      <c r="AU328" s="227" t="s">
        <v>82</v>
      </c>
      <c r="AV328" s="14" t="s">
        <v>82</v>
      </c>
      <c r="AW328" s="14" t="s">
        <v>34</v>
      </c>
      <c r="AX328" s="14" t="s">
        <v>73</v>
      </c>
      <c r="AY328" s="227" t="s">
        <v>171</v>
      </c>
    </row>
    <row r="329" spans="2:51" s="14" customFormat="1" ht="11.25">
      <c r="B329" s="217"/>
      <c r="C329" s="218"/>
      <c r="D329" s="208" t="s">
        <v>180</v>
      </c>
      <c r="E329" s="219" t="s">
        <v>21</v>
      </c>
      <c r="F329" s="220" t="s">
        <v>2156</v>
      </c>
      <c r="G329" s="218"/>
      <c r="H329" s="221">
        <v>-11.55</v>
      </c>
      <c r="I329" s="222"/>
      <c r="J329" s="218"/>
      <c r="K329" s="218"/>
      <c r="L329" s="223"/>
      <c r="M329" s="224"/>
      <c r="N329" s="225"/>
      <c r="O329" s="225"/>
      <c r="P329" s="225"/>
      <c r="Q329" s="225"/>
      <c r="R329" s="225"/>
      <c r="S329" s="225"/>
      <c r="T329" s="226"/>
      <c r="AT329" s="227" t="s">
        <v>180</v>
      </c>
      <c r="AU329" s="227" t="s">
        <v>82</v>
      </c>
      <c r="AV329" s="14" t="s">
        <v>82</v>
      </c>
      <c r="AW329" s="14" t="s">
        <v>34</v>
      </c>
      <c r="AX329" s="14" t="s">
        <v>73</v>
      </c>
      <c r="AY329" s="227" t="s">
        <v>171</v>
      </c>
    </row>
    <row r="330" spans="2:51" s="13" customFormat="1" ht="11.25">
      <c r="B330" s="206"/>
      <c r="C330" s="207"/>
      <c r="D330" s="208" t="s">
        <v>180</v>
      </c>
      <c r="E330" s="209" t="s">
        <v>21</v>
      </c>
      <c r="F330" s="210" t="s">
        <v>1723</v>
      </c>
      <c r="G330" s="207"/>
      <c r="H330" s="209" t="s">
        <v>21</v>
      </c>
      <c r="I330" s="211"/>
      <c r="J330" s="207"/>
      <c r="K330" s="207"/>
      <c r="L330" s="212"/>
      <c r="M330" s="213"/>
      <c r="N330" s="214"/>
      <c r="O330" s="214"/>
      <c r="P330" s="214"/>
      <c r="Q330" s="214"/>
      <c r="R330" s="214"/>
      <c r="S330" s="214"/>
      <c r="T330" s="215"/>
      <c r="AT330" s="216" t="s">
        <v>180</v>
      </c>
      <c r="AU330" s="216" t="s">
        <v>82</v>
      </c>
      <c r="AV330" s="13" t="s">
        <v>80</v>
      </c>
      <c r="AW330" s="13" t="s">
        <v>34</v>
      </c>
      <c r="AX330" s="13" t="s">
        <v>73</v>
      </c>
      <c r="AY330" s="216" t="s">
        <v>171</v>
      </c>
    </row>
    <row r="331" spans="2:51" s="14" customFormat="1" ht="11.25">
      <c r="B331" s="217"/>
      <c r="C331" s="218"/>
      <c r="D331" s="208" t="s">
        <v>180</v>
      </c>
      <c r="E331" s="219" t="s">
        <v>21</v>
      </c>
      <c r="F331" s="220" t="s">
        <v>2168</v>
      </c>
      <c r="G331" s="218"/>
      <c r="H331" s="221">
        <v>174.46</v>
      </c>
      <c r="I331" s="222"/>
      <c r="J331" s="218"/>
      <c r="K331" s="218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180</v>
      </c>
      <c r="AU331" s="227" t="s">
        <v>82</v>
      </c>
      <c r="AV331" s="14" t="s">
        <v>82</v>
      </c>
      <c r="AW331" s="14" t="s">
        <v>34</v>
      </c>
      <c r="AX331" s="14" t="s">
        <v>73</v>
      </c>
      <c r="AY331" s="227" t="s">
        <v>171</v>
      </c>
    </row>
    <row r="332" spans="2:51" s="14" customFormat="1" ht="11.25">
      <c r="B332" s="217"/>
      <c r="C332" s="218"/>
      <c r="D332" s="208" t="s">
        <v>180</v>
      </c>
      <c r="E332" s="219" t="s">
        <v>21</v>
      </c>
      <c r="F332" s="220" t="s">
        <v>2169</v>
      </c>
      <c r="G332" s="218"/>
      <c r="H332" s="221">
        <v>-8.25</v>
      </c>
      <c r="I332" s="222"/>
      <c r="J332" s="218"/>
      <c r="K332" s="218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180</v>
      </c>
      <c r="AU332" s="227" t="s">
        <v>82</v>
      </c>
      <c r="AV332" s="14" t="s">
        <v>82</v>
      </c>
      <c r="AW332" s="14" t="s">
        <v>34</v>
      </c>
      <c r="AX332" s="14" t="s">
        <v>73</v>
      </c>
      <c r="AY332" s="227" t="s">
        <v>171</v>
      </c>
    </row>
    <row r="333" spans="2:51" s="13" customFormat="1" ht="11.25">
      <c r="B333" s="206"/>
      <c r="C333" s="207"/>
      <c r="D333" s="208" t="s">
        <v>180</v>
      </c>
      <c r="E333" s="209" t="s">
        <v>21</v>
      </c>
      <c r="F333" s="210" t="s">
        <v>1292</v>
      </c>
      <c r="G333" s="207"/>
      <c r="H333" s="209" t="s">
        <v>21</v>
      </c>
      <c r="I333" s="211"/>
      <c r="J333" s="207"/>
      <c r="K333" s="207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180</v>
      </c>
      <c r="AU333" s="216" t="s">
        <v>82</v>
      </c>
      <c r="AV333" s="13" t="s">
        <v>80</v>
      </c>
      <c r="AW333" s="13" t="s">
        <v>34</v>
      </c>
      <c r="AX333" s="13" t="s">
        <v>73</v>
      </c>
      <c r="AY333" s="216" t="s">
        <v>171</v>
      </c>
    </row>
    <row r="334" spans="2:51" s="13" customFormat="1" ht="11.25">
      <c r="B334" s="206"/>
      <c r="C334" s="207"/>
      <c r="D334" s="208" t="s">
        <v>180</v>
      </c>
      <c r="E334" s="209" t="s">
        <v>21</v>
      </c>
      <c r="F334" s="210" t="s">
        <v>2139</v>
      </c>
      <c r="G334" s="207"/>
      <c r="H334" s="209" t="s">
        <v>21</v>
      </c>
      <c r="I334" s="211"/>
      <c r="J334" s="207"/>
      <c r="K334" s="207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180</v>
      </c>
      <c r="AU334" s="216" t="s">
        <v>82</v>
      </c>
      <c r="AV334" s="13" t="s">
        <v>80</v>
      </c>
      <c r="AW334" s="13" t="s">
        <v>34</v>
      </c>
      <c r="AX334" s="13" t="s">
        <v>73</v>
      </c>
      <c r="AY334" s="216" t="s">
        <v>171</v>
      </c>
    </row>
    <row r="335" spans="2:51" s="14" customFormat="1" ht="11.25">
      <c r="B335" s="217"/>
      <c r="C335" s="218"/>
      <c r="D335" s="208" t="s">
        <v>180</v>
      </c>
      <c r="E335" s="219" t="s">
        <v>21</v>
      </c>
      <c r="F335" s="220" t="s">
        <v>2376</v>
      </c>
      <c r="G335" s="218"/>
      <c r="H335" s="221">
        <v>12.35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180</v>
      </c>
      <c r="AU335" s="227" t="s">
        <v>82</v>
      </c>
      <c r="AV335" s="14" t="s">
        <v>82</v>
      </c>
      <c r="AW335" s="14" t="s">
        <v>34</v>
      </c>
      <c r="AX335" s="14" t="s">
        <v>73</v>
      </c>
      <c r="AY335" s="227" t="s">
        <v>171</v>
      </c>
    </row>
    <row r="336" spans="2:51" s="13" customFormat="1" ht="11.25">
      <c r="B336" s="206"/>
      <c r="C336" s="207"/>
      <c r="D336" s="208" t="s">
        <v>180</v>
      </c>
      <c r="E336" s="209" t="s">
        <v>21</v>
      </c>
      <c r="F336" s="210" t="s">
        <v>1311</v>
      </c>
      <c r="G336" s="207"/>
      <c r="H336" s="209" t="s">
        <v>21</v>
      </c>
      <c r="I336" s="211"/>
      <c r="J336" s="207"/>
      <c r="K336" s="207"/>
      <c r="L336" s="212"/>
      <c r="M336" s="213"/>
      <c r="N336" s="214"/>
      <c r="O336" s="214"/>
      <c r="P336" s="214"/>
      <c r="Q336" s="214"/>
      <c r="R336" s="214"/>
      <c r="S336" s="214"/>
      <c r="T336" s="215"/>
      <c r="AT336" s="216" t="s">
        <v>180</v>
      </c>
      <c r="AU336" s="216" t="s">
        <v>82</v>
      </c>
      <c r="AV336" s="13" t="s">
        <v>80</v>
      </c>
      <c r="AW336" s="13" t="s">
        <v>34</v>
      </c>
      <c r="AX336" s="13" t="s">
        <v>73</v>
      </c>
      <c r="AY336" s="216" t="s">
        <v>171</v>
      </c>
    </row>
    <row r="337" spans="2:51" s="14" customFormat="1" ht="11.25">
      <c r="B337" s="217"/>
      <c r="C337" s="218"/>
      <c r="D337" s="208" t="s">
        <v>180</v>
      </c>
      <c r="E337" s="219" t="s">
        <v>21</v>
      </c>
      <c r="F337" s="220" t="s">
        <v>2377</v>
      </c>
      <c r="G337" s="218"/>
      <c r="H337" s="221">
        <v>36.994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180</v>
      </c>
      <c r="AU337" s="227" t="s">
        <v>82</v>
      </c>
      <c r="AV337" s="14" t="s">
        <v>82</v>
      </c>
      <c r="AW337" s="14" t="s">
        <v>34</v>
      </c>
      <c r="AX337" s="14" t="s">
        <v>73</v>
      </c>
      <c r="AY337" s="227" t="s">
        <v>171</v>
      </c>
    </row>
    <row r="338" spans="2:51" s="13" customFormat="1" ht="11.25">
      <c r="B338" s="206"/>
      <c r="C338" s="207"/>
      <c r="D338" s="208" t="s">
        <v>180</v>
      </c>
      <c r="E338" s="209" t="s">
        <v>21</v>
      </c>
      <c r="F338" s="210" t="s">
        <v>1596</v>
      </c>
      <c r="G338" s="207"/>
      <c r="H338" s="209" t="s">
        <v>21</v>
      </c>
      <c r="I338" s="211"/>
      <c r="J338" s="207"/>
      <c r="K338" s="207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180</v>
      </c>
      <c r="AU338" s="216" t="s">
        <v>82</v>
      </c>
      <c r="AV338" s="13" t="s">
        <v>80</v>
      </c>
      <c r="AW338" s="13" t="s">
        <v>34</v>
      </c>
      <c r="AX338" s="13" t="s">
        <v>73</v>
      </c>
      <c r="AY338" s="216" t="s">
        <v>171</v>
      </c>
    </row>
    <row r="339" spans="2:51" s="13" customFormat="1" ht="11.25">
      <c r="B339" s="206"/>
      <c r="C339" s="207"/>
      <c r="D339" s="208" t="s">
        <v>180</v>
      </c>
      <c r="E339" s="209" t="s">
        <v>21</v>
      </c>
      <c r="F339" s="210" t="s">
        <v>2139</v>
      </c>
      <c r="G339" s="207"/>
      <c r="H339" s="209" t="s">
        <v>21</v>
      </c>
      <c r="I339" s="211"/>
      <c r="J339" s="207"/>
      <c r="K339" s="207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180</v>
      </c>
      <c r="AU339" s="216" t="s">
        <v>82</v>
      </c>
      <c r="AV339" s="13" t="s">
        <v>80</v>
      </c>
      <c r="AW339" s="13" t="s">
        <v>34</v>
      </c>
      <c r="AX339" s="13" t="s">
        <v>73</v>
      </c>
      <c r="AY339" s="216" t="s">
        <v>171</v>
      </c>
    </row>
    <row r="340" spans="2:51" s="14" customFormat="1" ht="11.25">
      <c r="B340" s="217"/>
      <c r="C340" s="218"/>
      <c r="D340" s="208" t="s">
        <v>180</v>
      </c>
      <c r="E340" s="219" t="s">
        <v>21</v>
      </c>
      <c r="F340" s="220" t="s">
        <v>2378</v>
      </c>
      <c r="G340" s="218"/>
      <c r="H340" s="221">
        <v>10.44</v>
      </c>
      <c r="I340" s="222"/>
      <c r="J340" s="218"/>
      <c r="K340" s="218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180</v>
      </c>
      <c r="AU340" s="227" t="s">
        <v>82</v>
      </c>
      <c r="AV340" s="14" t="s">
        <v>82</v>
      </c>
      <c r="AW340" s="14" t="s">
        <v>34</v>
      </c>
      <c r="AX340" s="14" t="s">
        <v>73</v>
      </c>
      <c r="AY340" s="227" t="s">
        <v>171</v>
      </c>
    </row>
    <row r="341" spans="2:51" s="13" customFormat="1" ht="11.25">
      <c r="B341" s="206"/>
      <c r="C341" s="207"/>
      <c r="D341" s="208" t="s">
        <v>180</v>
      </c>
      <c r="E341" s="209" t="s">
        <v>21</v>
      </c>
      <c r="F341" s="210" t="s">
        <v>1311</v>
      </c>
      <c r="G341" s="207"/>
      <c r="H341" s="209" t="s">
        <v>21</v>
      </c>
      <c r="I341" s="211"/>
      <c r="J341" s="207"/>
      <c r="K341" s="207"/>
      <c r="L341" s="212"/>
      <c r="M341" s="213"/>
      <c r="N341" s="214"/>
      <c r="O341" s="214"/>
      <c r="P341" s="214"/>
      <c r="Q341" s="214"/>
      <c r="R341" s="214"/>
      <c r="S341" s="214"/>
      <c r="T341" s="215"/>
      <c r="AT341" s="216" t="s">
        <v>180</v>
      </c>
      <c r="AU341" s="216" t="s">
        <v>82</v>
      </c>
      <c r="AV341" s="13" t="s">
        <v>80</v>
      </c>
      <c r="AW341" s="13" t="s">
        <v>34</v>
      </c>
      <c r="AX341" s="13" t="s">
        <v>73</v>
      </c>
      <c r="AY341" s="216" t="s">
        <v>171</v>
      </c>
    </row>
    <row r="342" spans="2:51" s="14" customFormat="1" ht="11.25">
      <c r="B342" s="217"/>
      <c r="C342" s="218"/>
      <c r="D342" s="208" t="s">
        <v>180</v>
      </c>
      <c r="E342" s="219" t="s">
        <v>21</v>
      </c>
      <c r="F342" s="220" t="s">
        <v>2379</v>
      </c>
      <c r="G342" s="218"/>
      <c r="H342" s="221">
        <v>33.903</v>
      </c>
      <c r="I342" s="222"/>
      <c r="J342" s="218"/>
      <c r="K342" s="218"/>
      <c r="L342" s="223"/>
      <c r="M342" s="224"/>
      <c r="N342" s="225"/>
      <c r="O342" s="225"/>
      <c r="P342" s="225"/>
      <c r="Q342" s="225"/>
      <c r="R342" s="225"/>
      <c r="S342" s="225"/>
      <c r="T342" s="226"/>
      <c r="AT342" s="227" t="s">
        <v>180</v>
      </c>
      <c r="AU342" s="227" t="s">
        <v>82</v>
      </c>
      <c r="AV342" s="14" t="s">
        <v>82</v>
      </c>
      <c r="AW342" s="14" t="s">
        <v>34</v>
      </c>
      <c r="AX342" s="14" t="s">
        <v>73</v>
      </c>
      <c r="AY342" s="227" t="s">
        <v>171</v>
      </c>
    </row>
    <row r="343" spans="2:51" s="13" customFormat="1" ht="11.25">
      <c r="B343" s="206"/>
      <c r="C343" s="207"/>
      <c r="D343" s="208" t="s">
        <v>180</v>
      </c>
      <c r="E343" s="209" t="s">
        <v>21</v>
      </c>
      <c r="F343" s="210" t="s">
        <v>1243</v>
      </c>
      <c r="G343" s="207"/>
      <c r="H343" s="209" t="s">
        <v>21</v>
      </c>
      <c r="I343" s="211"/>
      <c r="J343" s="207"/>
      <c r="K343" s="207"/>
      <c r="L343" s="212"/>
      <c r="M343" s="213"/>
      <c r="N343" s="214"/>
      <c r="O343" s="214"/>
      <c r="P343" s="214"/>
      <c r="Q343" s="214"/>
      <c r="R343" s="214"/>
      <c r="S343" s="214"/>
      <c r="T343" s="215"/>
      <c r="AT343" s="216" t="s">
        <v>180</v>
      </c>
      <c r="AU343" s="216" t="s">
        <v>82</v>
      </c>
      <c r="AV343" s="13" t="s">
        <v>80</v>
      </c>
      <c r="AW343" s="13" t="s">
        <v>34</v>
      </c>
      <c r="AX343" s="13" t="s">
        <v>73</v>
      </c>
      <c r="AY343" s="216" t="s">
        <v>171</v>
      </c>
    </row>
    <row r="344" spans="2:51" s="13" customFormat="1" ht="11.25">
      <c r="B344" s="206"/>
      <c r="C344" s="207"/>
      <c r="D344" s="208" t="s">
        <v>180</v>
      </c>
      <c r="E344" s="209" t="s">
        <v>21</v>
      </c>
      <c r="F344" s="210" t="s">
        <v>2139</v>
      </c>
      <c r="G344" s="207"/>
      <c r="H344" s="209" t="s">
        <v>21</v>
      </c>
      <c r="I344" s="211"/>
      <c r="J344" s="207"/>
      <c r="K344" s="207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180</v>
      </c>
      <c r="AU344" s="216" t="s">
        <v>82</v>
      </c>
      <c r="AV344" s="13" t="s">
        <v>80</v>
      </c>
      <c r="AW344" s="13" t="s">
        <v>34</v>
      </c>
      <c r="AX344" s="13" t="s">
        <v>73</v>
      </c>
      <c r="AY344" s="216" t="s">
        <v>171</v>
      </c>
    </row>
    <row r="345" spans="2:51" s="14" customFormat="1" ht="11.25">
      <c r="B345" s="217"/>
      <c r="C345" s="218"/>
      <c r="D345" s="208" t="s">
        <v>180</v>
      </c>
      <c r="E345" s="219" t="s">
        <v>21</v>
      </c>
      <c r="F345" s="220" t="s">
        <v>2380</v>
      </c>
      <c r="G345" s="218"/>
      <c r="H345" s="221">
        <v>7.88</v>
      </c>
      <c r="I345" s="222"/>
      <c r="J345" s="218"/>
      <c r="K345" s="218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180</v>
      </c>
      <c r="AU345" s="227" t="s">
        <v>82</v>
      </c>
      <c r="AV345" s="14" t="s">
        <v>82</v>
      </c>
      <c r="AW345" s="14" t="s">
        <v>34</v>
      </c>
      <c r="AX345" s="14" t="s">
        <v>73</v>
      </c>
      <c r="AY345" s="227" t="s">
        <v>171</v>
      </c>
    </row>
    <row r="346" spans="2:51" s="13" customFormat="1" ht="11.25">
      <c r="B346" s="206"/>
      <c r="C346" s="207"/>
      <c r="D346" s="208" t="s">
        <v>180</v>
      </c>
      <c r="E346" s="209" t="s">
        <v>21</v>
      </c>
      <c r="F346" s="210" t="s">
        <v>1311</v>
      </c>
      <c r="G346" s="207"/>
      <c r="H346" s="209" t="s">
        <v>21</v>
      </c>
      <c r="I346" s="211"/>
      <c r="J346" s="207"/>
      <c r="K346" s="207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180</v>
      </c>
      <c r="AU346" s="216" t="s">
        <v>82</v>
      </c>
      <c r="AV346" s="13" t="s">
        <v>80</v>
      </c>
      <c r="AW346" s="13" t="s">
        <v>34</v>
      </c>
      <c r="AX346" s="13" t="s">
        <v>73</v>
      </c>
      <c r="AY346" s="216" t="s">
        <v>171</v>
      </c>
    </row>
    <row r="347" spans="2:51" s="14" customFormat="1" ht="11.25">
      <c r="B347" s="217"/>
      <c r="C347" s="218"/>
      <c r="D347" s="208" t="s">
        <v>180</v>
      </c>
      <c r="E347" s="219" t="s">
        <v>21</v>
      </c>
      <c r="F347" s="220" t="s">
        <v>2381</v>
      </c>
      <c r="G347" s="218"/>
      <c r="H347" s="221">
        <v>28.715</v>
      </c>
      <c r="I347" s="222"/>
      <c r="J347" s="218"/>
      <c r="K347" s="218"/>
      <c r="L347" s="223"/>
      <c r="M347" s="224"/>
      <c r="N347" s="225"/>
      <c r="O347" s="225"/>
      <c r="P347" s="225"/>
      <c r="Q347" s="225"/>
      <c r="R347" s="225"/>
      <c r="S347" s="225"/>
      <c r="T347" s="226"/>
      <c r="AT347" s="227" t="s">
        <v>180</v>
      </c>
      <c r="AU347" s="227" t="s">
        <v>82</v>
      </c>
      <c r="AV347" s="14" t="s">
        <v>82</v>
      </c>
      <c r="AW347" s="14" t="s">
        <v>34</v>
      </c>
      <c r="AX347" s="14" t="s">
        <v>73</v>
      </c>
      <c r="AY347" s="227" t="s">
        <v>171</v>
      </c>
    </row>
    <row r="348" spans="2:51" s="15" customFormat="1" ht="11.25">
      <c r="B348" s="228"/>
      <c r="C348" s="229"/>
      <c r="D348" s="208" t="s">
        <v>180</v>
      </c>
      <c r="E348" s="230" t="s">
        <v>1173</v>
      </c>
      <c r="F348" s="231" t="s">
        <v>182</v>
      </c>
      <c r="G348" s="229"/>
      <c r="H348" s="232">
        <v>457.615</v>
      </c>
      <c r="I348" s="233"/>
      <c r="J348" s="229"/>
      <c r="K348" s="229"/>
      <c r="L348" s="234"/>
      <c r="M348" s="239"/>
      <c r="N348" s="240"/>
      <c r="O348" s="240"/>
      <c r="P348" s="240"/>
      <c r="Q348" s="240"/>
      <c r="R348" s="240"/>
      <c r="S348" s="240"/>
      <c r="T348" s="241"/>
      <c r="AT348" s="238" t="s">
        <v>180</v>
      </c>
      <c r="AU348" s="238" t="s">
        <v>82</v>
      </c>
      <c r="AV348" s="15" t="s">
        <v>178</v>
      </c>
      <c r="AW348" s="15" t="s">
        <v>34</v>
      </c>
      <c r="AX348" s="15" t="s">
        <v>80</v>
      </c>
      <c r="AY348" s="238" t="s">
        <v>171</v>
      </c>
    </row>
    <row r="349" spans="1:31" s="2" customFormat="1" ht="6.95" customHeight="1">
      <c r="A349" s="35"/>
      <c r="B349" s="48"/>
      <c r="C349" s="49"/>
      <c r="D349" s="49"/>
      <c r="E349" s="49"/>
      <c r="F349" s="49"/>
      <c r="G349" s="49"/>
      <c r="H349" s="49"/>
      <c r="I349" s="143"/>
      <c r="J349" s="49"/>
      <c r="K349" s="49"/>
      <c r="L349" s="40"/>
      <c r="M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</row>
  </sheetData>
  <sheetProtection algorithmName="SHA-512" hashValue="M48wdTChaMOOAvEc/akxBPdrpvnPyKjyGZcarDQAYALWcr1fU8kNDFuA9ARkwPCT74qlHXfs/Pycc6V8DHspGQ==" saltValue="VambKc2XFXpm9SqTJSssBMofpkXp4ndfxT2/qa80iAoghlO11TsXBjI+JBva1MzlTqU414eoWNonnl1dDJf2vA==" spinCount="100000" sheet="1" objects="1" scenarios="1" formatColumns="0" formatRows="0" autoFilter="0"/>
  <autoFilter ref="C97:K348"/>
  <mergeCells count="12">
    <mergeCell ref="E90:H90"/>
    <mergeCell ref="L2:V2"/>
    <mergeCell ref="E50:H50"/>
    <mergeCell ref="E52:H52"/>
    <mergeCell ref="E54:H54"/>
    <mergeCell ref="E86:H86"/>
    <mergeCell ref="E88:H8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133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 hidden="1">
      <c r="B4" s="21"/>
      <c r="D4" s="113" t="s">
        <v>136</v>
      </c>
      <c r="I4" s="109"/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I5" s="109"/>
      <c r="L5" s="21"/>
    </row>
    <row r="6" spans="2:12" s="1" customFormat="1" ht="12" customHeight="1" hidden="1">
      <c r="B6" s="21"/>
      <c r="D6" s="115" t="s">
        <v>16</v>
      </c>
      <c r="I6" s="109"/>
      <c r="L6" s="21"/>
    </row>
    <row r="7" spans="2:12" s="1" customFormat="1" ht="16.5" customHeight="1" hidden="1">
      <c r="B7" s="21"/>
      <c r="E7" s="319" t="str">
        <f>'Rekapitulace stavby'!K6</f>
        <v>REKONSTRUKCE TĚLOCVIČNY TUL - TĚLOCVIČNA HARCOV- OBJEKT A</v>
      </c>
      <c r="F7" s="320"/>
      <c r="G7" s="320"/>
      <c r="H7" s="320"/>
      <c r="I7" s="109"/>
      <c r="L7" s="21"/>
    </row>
    <row r="8" spans="2:12" ht="12.75" hidden="1">
      <c r="B8" s="21"/>
      <c r="D8" s="115" t="s">
        <v>137</v>
      </c>
      <c r="L8" s="21"/>
    </row>
    <row r="9" spans="2:12" s="1" customFormat="1" ht="16.5" customHeight="1" hidden="1">
      <c r="B9" s="21"/>
      <c r="E9" s="319" t="s">
        <v>2288</v>
      </c>
      <c r="F9" s="318"/>
      <c r="G9" s="318"/>
      <c r="H9" s="318"/>
      <c r="I9" s="109"/>
      <c r="L9" s="21"/>
    </row>
    <row r="10" spans="2:12" s="1" customFormat="1" ht="12" customHeight="1" hidden="1">
      <c r="B10" s="21"/>
      <c r="D10" s="115" t="s">
        <v>139</v>
      </c>
      <c r="I10" s="109"/>
      <c r="L10" s="21"/>
    </row>
    <row r="11" spans="1:31" s="2" customFormat="1" ht="16.5" customHeight="1" hidden="1">
      <c r="A11" s="35"/>
      <c r="B11" s="40"/>
      <c r="C11" s="35"/>
      <c r="D11" s="35"/>
      <c r="E11" s="329" t="s">
        <v>2384</v>
      </c>
      <c r="F11" s="321"/>
      <c r="G11" s="321"/>
      <c r="H11" s="32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5" t="s">
        <v>303</v>
      </c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 hidden="1">
      <c r="A13" s="35"/>
      <c r="B13" s="40"/>
      <c r="C13" s="35"/>
      <c r="D13" s="35"/>
      <c r="E13" s="322" t="s">
        <v>304</v>
      </c>
      <c r="F13" s="321"/>
      <c r="G13" s="321"/>
      <c r="H13" s="321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1.25" hidden="1">
      <c r="A14" s="35"/>
      <c r="B14" s="40"/>
      <c r="C14" s="35"/>
      <c r="D14" s="35"/>
      <c r="E14" s="35"/>
      <c r="F14" s="35"/>
      <c r="G14" s="35"/>
      <c r="H14" s="35"/>
      <c r="I14" s="116"/>
      <c r="J14" s="35"/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0"/>
      <c r="C15" s="35"/>
      <c r="D15" s="115" t="s">
        <v>18</v>
      </c>
      <c r="E15" s="35"/>
      <c r="F15" s="104" t="s">
        <v>19</v>
      </c>
      <c r="G15" s="35"/>
      <c r="H15" s="35"/>
      <c r="I15" s="118" t="s">
        <v>20</v>
      </c>
      <c r="J15" s="104" t="s">
        <v>21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15" t="s">
        <v>22</v>
      </c>
      <c r="E16" s="35"/>
      <c r="F16" s="104" t="s">
        <v>23</v>
      </c>
      <c r="G16" s="35"/>
      <c r="H16" s="35"/>
      <c r="I16" s="118" t="s">
        <v>24</v>
      </c>
      <c r="J16" s="119" t="str">
        <f>'Rekapitulace stavby'!AN8</f>
        <v>4. 2. 2020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 hidden="1">
      <c r="A17" s="35"/>
      <c r="B17" s="40"/>
      <c r="C17" s="35"/>
      <c r="D17" s="35"/>
      <c r="E17" s="35"/>
      <c r="F17" s="35"/>
      <c r="G17" s="35"/>
      <c r="H17" s="35"/>
      <c r="I17" s="116"/>
      <c r="J17" s="35"/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0"/>
      <c r="C18" s="35"/>
      <c r="D18" s="115" t="s">
        <v>26</v>
      </c>
      <c r="E18" s="35"/>
      <c r="F18" s="35"/>
      <c r="G18" s="35"/>
      <c r="H18" s="35"/>
      <c r="I18" s="118" t="s">
        <v>27</v>
      </c>
      <c r="J18" s="104" t="s">
        <v>21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0"/>
      <c r="C19" s="35"/>
      <c r="D19" s="35"/>
      <c r="E19" s="104" t="s">
        <v>28</v>
      </c>
      <c r="F19" s="35"/>
      <c r="G19" s="35"/>
      <c r="H19" s="35"/>
      <c r="I19" s="118" t="s">
        <v>29</v>
      </c>
      <c r="J19" s="104" t="s">
        <v>21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0"/>
      <c r="C20" s="35"/>
      <c r="D20" s="35"/>
      <c r="E20" s="35"/>
      <c r="F20" s="35"/>
      <c r="G20" s="35"/>
      <c r="H20" s="35"/>
      <c r="I20" s="116"/>
      <c r="J20" s="35"/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0"/>
      <c r="C21" s="35"/>
      <c r="D21" s="115" t="s">
        <v>30</v>
      </c>
      <c r="E21" s="35"/>
      <c r="F21" s="35"/>
      <c r="G21" s="35"/>
      <c r="H21" s="35"/>
      <c r="I21" s="118" t="s">
        <v>27</v>
      </c>
      <c r="J21" s="31" t="str">
        <f>'Rekapitulace stavby'!AN13</f>
        <v>Vyplň údaj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0"/>
      <c r="C22" s="35"/>
      <c r="D22" s="35"/>
      <c r="E22" s="323" t="str">
        <f>'Rekapitulace stavby'!E14</f>
        <v>Vyplň údaj</v>
      </c>
      <c r="F22" s="324"/>
      <c r="G22" s="324"/>
      <c r="H22" s="324"/>
      <c r="I22" s="118" t="s">
        <v>29</v>
      </c>
      <c r="J22" s="31" t="str">
        <f>'Rekapitulace stavby'!AN14</f>
        <v>Vyplň údaj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0"/>
      <c r="C23" s="35"/>
      <c r="D23" s="35"/>
      <c r="E23" s="35"/>
      <c r="F23" s="35"/>
      <c r="G23" s="35"/>
      <c r="H23" s="35"/>
      <c r="I23" s="116"/>
      <c r="J23" s="35"/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0"/>
      <c r="C24" s="35"/>
      <c r="D24" s="115" t="s">
        <v>32</v>
      </c>
      <c r="E24" s="35"/>
      <c r="F24" s="35"/>
      <c r="G24" s="35"/>
      <c r="H24" s="35"/>
      <c r="I24" s="118" t="s">
        <v>27</v>
      </c>
      <c r="J24" s="104" t="s">
        <v>21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 hidden="1">
      <c r="A25" s="35"/>
      <c r="B25" s="40"/>
      <c r="C25" s="35"/>
      <c r="D25" s="35"/>
      <c r="E25" s="104" t="s">
        <v>33</v>
      </c>
      <c r="F25" s="35"/>
      <c r="G25" s="35"/>
      <c r="H25" s="35"/>
      <c r="I25" s="118" t="s">
        <v>29</v>
      </c>
      <c r="J25" s="104" t="s">
        <v>21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 hidden="1">
      <c r="A26" s="35"/>
      <c r="B26" s="40"/>
      <c r="C26" s="35"/>
      <c r="D26" s="35"/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 hidden="1">
      <c r="A27" s="35"/>
      <c r="B27" s="40"/>
      <c r="C27" s="35"/>
      <c r="D27" s="115" t="s">
        <v>35</v>
      </c>
      <c r="E27" s="35"/>
      <c r="F27" s="35"/>
      <c r="G27" s="35"/>
      <c r="H27" s="35"/>
      <c r="I27" s="118" t="s">
        <v>27</v>
      </c>
      <c r="J27" s="104" t="s">
        <v>21</v>
      </c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 hidden="1">
      <c r="A28" s="35"/>
      <c r="B28" s="40"/>
      <c r="C28" s="35"/>
      <c r="D28" s="35"/>
      <c r="E28" s="104" t="s">
        <v>36</v>
      </c>
      <c r="F28" s="35"/>
      <c r="G28" s="35"/>
      <c r="H28" s="35"/>
      <c r="I28" s="118" t="s">
        <v>29</v>
      </c>
      <c r="J28" s="104" t="s">
        <v>21</v>
      </c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35"/>
      <c r="E29" s="35"/>
      <c r="F29" s="35"/>
      <c r="G29" s="35"/>
      <c r="H29" s="35"/>
      <c r="I29" s="116"/>
      <c r="J29" s="35"/>
      <c r="K29" s="35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 hidden="1">
      <c r="A30" s="35"/>
      <c r="B30" s="40"/>
      <c r="C30" s="35"/>
      <c r="D30" s="115" t="s">
        <v>37</v>
      </c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 hidden="1">
      <c r="A31" s="120"/>
      <c r="B31" s="121"/>
      <c r="C31" s="120"/>
      <c r="D31" s="120"/>
      <c r="E31" s="325" t="s">
        <v>21</v>
      </c>
      <c r="F31" s="325"/>
      <c r="G31" s="325"/>
      <c r="H31" s="325"/>
      <c r="I31" s="122"/>
      <c r="J31" s="120"/>
      <c r="K31" s="120"/>
      <c r="L31" s="123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2" customFormat="1" ht="6.95" customHeight="1" hidden="1">
      <c r="A32" s="35"/>
      <c r="B32" s="40"/>
      <c r="C32" s="35"/>
      <c r="D32" s="35"/>
      <c r="E32" s="35"/>
      <c r="F32" s="35"/>
      <c r="G32" s="35"/>
      <c r="H32" s="35"/>
      <c r="I32" s="116"/>
      <c r="J32" s="35"/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 hidden="1">
      <c r="A34" s="35"/>
      <c r="B34" s="40"/>
      <c r="C34" s="35"/>
      <c r="D34" s="126" t="s">
        <v>39</v>
      </c>
      <c r="E34" s="35"/>
      <c r="F34" s="35"/>
      <c r="G34" s="35"/>
      <c r="H34" s="35"/>
      <c r="I34" s="116"/>
      <c r="J34" s="127">
        <f>ROUND(J92,2)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 hidden="1">
      <c r="A35" s="35"/>
      <c r="B35" s="40"/>
      <c r="C35" s="35"/>
      <c r="D35" s="124"/>
      <c r="E35" s="124"/>
      <c r="F35" s="124"/>
      <c r="G35" s="124"/>
      <c r="H35" s="124"/>
      <c r="I35" s="125"/>
      <c r="J35" s="124"/>
      <c r="K35" s="124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35"/>
      <c r="F36" s="128" t="s">
        <v>41</v>
      </c>
      <c r="G36" s="35"/>
      <c r="H36" s="35"/>
      <c r="I36" s="129" t="s">
        <v>40</v>
      </c>
      <c r="J36" s="128" t="s">
        <v>42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130" t="s">
        <v>43</v>
      </c>
      <c r="E37" s="115" t="s">
        <v>44</v>
      </c>
      <c r="F37" s="131">
        <f>ROUND((SUM(BE92:BE94)),2)</f>
        <v>0</v>
      </c>
      <c r="G37" s="35"/>
      <c r="H37" s="35"/>
      <c r="I37" s="132">
        <v>0.21</v>
      </c>
      <c r="J37" s="131">
        <f>ROUND(((SUM(BE92:BE94))*I37),2)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45</v>
      </c>
      <c r="F38" s="131">
        <f>ROUND((SUM(BF92:BF94)),2)</f>
        <v>0</v>
      </c>
      <c r="G38" s="35"/>
      <c r="H38" s="35"/>
      <c r="I38" s="132">
        <v>0.15</v>
      </c>
      <c r="J38" s="131">
        <f>ROUND(((SUM(BF92:BF94))*I38),2)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46</v>
      </c>
      <c r="F39" s="131">
        <f>ROUND((SUM(BG92:BG94)),2)</f>
        <v>0</v>
      </c>
      <c r="G39" s="35"/>
      <c r="H39" s="35"/>
      <c r="I39" s="132">
        <v>0.21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15" t="s">
        <v>47</v>
      </c>
      <c r="F40" s="131">
        <f>ROUND((SUM(BH92:BH94)),2)</f>
        <v>0</v>
      </c>
      <c r="G40" s="35"/>
      <c r="H40" s="35"/>
      <c r="I40" s="132">
        <v>0.15</v>
      </c>
      <c r="J40" s="131">
        <f>0</f>
        <v>0</v>
      </c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15" t="s">
        <v>48</v>
      </c>
      <c r="F41" s="131">
        <f>ROUND((SUM(BI92:BI94)),2)</f>
        <v>0</v>
      </c>
      <c r="G41" s="35"/>
      <c r="H41" s="35"/>
      <c r="I41" s="132">
        <v>0</v>
      </c>
      <c r="J41" s="131">
        <f>0</f>
        <v>0</v>
      </c>
      <c r="K41" s="35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 hidden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 hidden="1">
      <c r="A43" s="35"/>
      <c r="B43" s="40"/>
      <c r="C43" s="133"/>
      <c r="D43" s="134" t="s">
        <v>49</v>
      </c>
      <c r="E43" s="135"/>
      <c r="F43" s="135"/>
      <c r="G43" s="136" t="s">
        <v>50</v>
      </c>
      <c r="H43" s="137" t="s">
        <v>51</v>
      </c>
      <c r="I43" s="138"/>
      <c r="J43" s="139">
        <f>SUM(J34:J41)</f>
        <v>0</v>
      </c>
      <c r="K43" s="140"/>
      <c r="L43" s="117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 hidden="1">
      <c r="A44" s="35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ht="11.25" hidden="1"/>
    <row r="46" ht="11.25" hidden="1"/>
    <row r="47" ht="11.25" hidden="1"/>
    <row r="48" spans="1:31" s="2" customFormat="1" ht="6.95" customHeight="1" hidden="1">
      <c r="A48" s="35"/>
      <c r="B48" s="144"/>
      <c r="C48" s="145"/>
      <c r="D48" s="145"/>
      <c r="E48" s="145"/>
      <c r="F48" s="145"/>
      <c r="G48" s="145"/>
      <c r="H48" s="145"/>
      <c r="I48" s="146"/>
      <c r="J48" s="145"/>
      <c r="K48" s="145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24.95" customHeight="1" hidden="1">
      <c r="A49" s="35"/>
      <c r="B49" s="36"/>
      <c r="C49" s="24" t="s">
        <v>141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6.95" customHeight="1" hidden="1">
      <c r="A50" s="35"/>
      <c r="B50" s="36"/>
      <c r="C50" s="37"/>
      <c r="D50" s="37"/>
      <c r="E50" s="37"/>
      <c r="F50" s="37"/>
      <c r="G50" s="37"/>
      <c r="H50" s="3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 hidden="1">
      <c r="A51" s="35"/>
      <c r="B51" s="36"/>
      <c r="C51" s="30" t="s">
        <v>16</v>
      </c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 hidden="1">
      <c r="A52" s="35"/>
      <c r="B52" s="36"/>
      <c r="C52" s="37"/>
      <c r="D52" s="37"/>
      <c r="E52" s="326" t="str">
        <f>E7</f>
        <v>REKONSTRUKCE TĚLOCVIČNY TUL - TĚLOCVIČNA HARCOV- OBJEKT A</v>
      </c>
      <c r="F52" s="327"/>
      <c r="G52" s="327"/>
      <c r="H52" s="32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2:12" s="1" customFormat="1" ht="12" customHeight="1" hidden="1">
      <c r="B53" s="22"/>
      <c r="C53" s="30" t="s">
        <v>137</v>
      </c>
      <c r="D53" s="23"/>
      <c r="E53" s="23"/>
      <c r="F53" s="23"/>
      <c r="G53" s="23"/>
      <c r="H53" s="23"/>
      <c r="I53" s="109"/>
      <c r="J53" s="23"/>
      <c r="K53" s="23"/>
      <c r="L53" s="21"/>
    </row>
    <row r="54" spans="2:12" s="1" customFormat="1" ht="16.5" customHeight="1" hidden="1">
      <c r="B54" s="22"/>
      <c r="C54" s="23"/>
      <c r="D54" s="23"/>
      <c r="E54" s="326" t="s">
        <v>2288</v>
      </c>
      <c r="F54" s="303"/>
      <c r="G54" s="303"/>
      <c r="H54" s="303"/>
      <c r="I54" s="109"/>
      <c r="J54" s="23"/>
      <c r="K54" s="23"/>
      <c r="L54" s="21"/>
    </row>
    <row r="55" spans="2:12" s="1" customFormat="1" ht="12" customHeight="1" hidden="1">
      <c r="B55" s="22"/>
      <c r="C55" s="30" t="s">
        <v>139</v>
      </c>
      <c r="D55" s="23"/>
      <c r="E55" s="23"/>
      <c r="F55" s="23"/>
      <c r="G55" s="23"/>
      <c r="H55" s="23"/>
      <c r="I55" s="109"/>
      <c r="J55" s="23"/>
      <c r="K55" s="23"/>
      <c r="L55" s="21"/>
    </row>
    <row r="56" spans="1:31" s="2" customFormat="1" ht="16.5" customHeight="1" hidden="1">
      <c r="A56" s="35"/>
      <c r="B56" s="36"/>
      <c r="C56" s="37"/>
      <c r="D56" s="37"/>
      <c r="E56" s="330" t="s">
        <v>2384</v>
      </c>
      <c r="F56" s="328"/>
      <c r="G56" s="328"/>
      <c r="H56" s="328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2" customHeight="1" hidden="1">
      <c r="A57" s="35"/>
      <c r="B57" s="36"/>
      <c r="C57" s="30" t="s">
        <v>303</v>
      </c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6.5" customHeight="1" hidden="1">
      <c r="A58" s="35"/>
      <c r="B58" s="36"/>
      <c r="C58" s="37"/>
      <c r="D58" s="37"/>
      <c r="E58" s="274" t="str">
        <f>E13</f>
        <v>01 - Zařízení staveniště</v>
      </c>
      <c r="F58" s="328"/>
      <c r="G58" s="328"/>
      <c r="H58" s="328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6.95" customHeight="1" hidden="1">
      <c r="A59" s="35"/>
      <c r="B59" s="36"/>
      <c r="C59" s="37"/>
      <c r="D59" s="37"/>
      <c r="E59" s="37"/>
      <c r="F59" s="37"/>
      <c r="G59" s="37"/>
      <c r="H59" s="37"/>
      <c r="I59" s="116"/>
      <c r="J59" s="37"/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2" customHeight="1" hidden="1">
      <c r="A60" s="35"/>
      <c r="B60" s="36"/>
      <c r="C60" s="30" t="s">
        <v>22</v>
      </c>
      <c r="D60" s="37"/>
      <c r="E60" s="37"/>
      <c r="F60" s="28" t="str">
        <f>F16</f>
        <v>Liberec</v>
      </c>
      <c r="G60" s="37"/>
      <c r="H60" s="37"/>
      <c r="I60" s="118" t="s">
        <v>24</v>
      </c>
      <c r="J60" s="60" t="str">
        <f>IF(J16="","",J16)</f>
        <v>4. 2. 2020</v>
      </c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 hidden="1">
      <c r="A61" s="35"/>
      <c r="B61" s="36"/>
      <c r="C61" s="37"/>
      <c r="D61" s="37"/>
      <c r="E61" s="37"/>
      <c r="F61" s="37"/>
      <c r="G61" s="37"/>
      <c r="H61" s="37"/>
      <c r="I61" s="116"/>
      <c r="J61" s="37"/>
      <c r="K61" s="37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25.7" customHeight="1" hidden="1">
      <c r="A62" s="35"/>
      <c r="B62" s="36"/>
      <c r="C62" s="30" t="s">
        <v>26</v>
      </c>
      <c r="D62" s="37"/>
      <c r="E62" s="37"/>
      <c r="F62" s="28" t="str">
        <f>E19</f>
        <v xml:space="preserve">Technická univerzita v Liberci </v>
      </c>
      <c r="G62" s="37"/>
      <c r="H62" s="37"/>
      <c r="I62" s="118" t="s">
        <v>32</v>
      </c>
      <c r="J62" s="33" t="str">
        <f>E25</f>
        <v>Ing.  Radovan  Novotný</v>
      </c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25.7" customHeight="1" hidden="1">
      <c r="A63" s="35"/>
      <c r="B63" s="36"/>
      <c r="C63" s="30" t="s">
        <v>30</v>
      </c>
      <c r="D63" s="37"/>
      <c r="E63" s="37"/>
      <c r="F63" s="28" t="str">
        <f>IF(E22="","",E22)</f>
        <v>Vyplň údaj</v>
      </c>
      <c r="G63" s="37"/>
      <c r="H63" s="37"/>
      <c r="I63" s="118" t="s">
        <v>35</v>
      </c>
      <c r="J63" s="33" t="str">
        <f>E28</f>
        <v>Propos Liberec s.r.o.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10.35" customHeight="1" hidden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29.25" customHeight="1" hidden="1">
      <c r="A65" s="35"/>
      <c r="B65" s="36"/>
      <c r="C65" s="147" t="s">
        <v>142</v>
      </c>
      <c r="D65" s="148"/>
      <c r="E65" s="148"/>
      <c r="F65" s="148"/>
      <c r="G65" s="148"/>
      <c r="H65" s="148"/>
      <c r="I65" s="149"/>
      <c r="J65" s="150" t="s">
        <v>143</v>
      </c>
      <c r="K65" s="148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10.35" customHeight="1" hidden="1">
      <c r="A66" s="35"/>
      <c r="B66" s="36"/>
      <c r="C66" s="37"/>
      <c r="D66" s="37"/>
      <c r="E66" s="37"/>
      <c r="F66" s="37"/>
      <c r="G66" s="37"/>
      <c r="H66" s="37"/>
      <c r="I66" s="116"/>
      <c r="J66" s="37"/>
      <c r="K66" s="37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47" s="2" customFormat="1" ht="22.9" customHeight="1" hidden="1">
      <c r="A67" s="35"/>
      <c r="B67" s="36"/>
      <c r="C67" s="151" t="s">
        <v>71</v>
      </c>
      <c r="D67" s="37"/>
      <c r="E67" s="37"/>
      <c r="F67" s="37"/>
      <c r="G67" s="37"/>
      <c r="H67" s="37"/>
      <c r="I67" s="116"/>
      <c r="J67" s="78">
        <f>J92</f>
        <v>0</v>
      </c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U67" s="18" t="s">
        <v>144</v>
      </c>
    </row>
    <row r="68" spans="2:12" s="9" customFormat="1" ht="24.95" customHeight="1" hidden="1">
      <c r="B68" s="152"/>
      <c r="C68" s="153"/>
      <c r="D68" s="154" t="s">
        <v>305</v>
      </c>
      <c r="E68" s="155"/>
      <c r="F68" s="155"/>
      <c r="G68" s="155"/>
      <c r="H68" s="155"/>
      <c r="I68" s="156"/>
      <c r="J68" s="157">
        <f>J93</f>
        <v>0</v>
      </c>
      <c r="K68" s="153"/>
      <c r="L68" s="158"/>
    </row>
    <row r="69" spans="1:31" s="2" customFormat="1" ht="21.75" customHeight="1" hidden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 hidden="1">
      <c r="A70" s="35"/>
      <c r="B70" s="48"/>
      <c r="C70" s="49"/>
      <c r="D70" s="49"/>
      <c r="E70" s="49"/>
      <c r="F70" s="49"/>
      <c r="G70" s="49"/>
      <c r="H70" s="49"/>
      <c r="I70" s="143"/>
      <c r="J70" s="49"/>
      <c r="K70" s="49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ht="11.25" hidden="1"/>
    <row r="72" ht="11.25" hidden="1"/>
    <row r="73" ht="11.25" hidden="1"/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146"/>
      <c r="J74" s="51"/>
      <c r="K74" s="51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26" t="str">
        <f>E7</f>
        <v>REKONSTRUKCE TĚLOCVIČNY TUL - TĚLOCVIČNA HARCOV- OBJEKT A</v>
      </c>
      <c r="F78" s="327"/>
      <c r="G78" s="327"/>
      <c r="H78" s="32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30" t="s">
        <v>137</v>
      </c>
      <c r="D79" s="23"/>
      <c r="E79" s="23"/>
      <c r="F79" s="23"/>
      <c r="G79" s="23"/>
      <c r="H79" s="23"/>
      <c r="I79" s="109"/>
      <c r="J79" s="23"/>
      <c r="K79" s="23"/>
      <c r="L79" s="21"/>
    </row>
    <row r="80" spans="2:12" s="1" customFormat="1" ht="16.5" customHeight="1">
      <c r="B80" s="22"/>
      <c r="C80" s="23"/>
      <c r="D80" s="23"/>
      <c r="E80" s="326" t="s">
        <v>2288</v>
      </c>
      <c r="F80" s="303"/>
      <c r="G80" s="303"/>
      <c r="H80" s="303"/>
      <c r="I80" s="109"/>
      <c r="J80" s="23"/>
      <c r="K80" s="23"/>
      <c r="L80" s="21"/>
    </row>
    <row r="81" spans="2:12" s="1" customFormat="1" ht="12" customHeight="1">
      <c r="B81" s="22"/>
      <c r="C81" s="30" t="s">
        <v>139</v>
      </c>
      <c r="D81" s="23"/>
      <c r="E81" s="23"/>
      <c r="F81" s="23"/>
      <c r="G81" s="23"/>
      <c r="H81" s="23"/>
      <c r="I81" s="109"/>
      <c r="J81" s="23"/>
      <c r="K81" s="23"/>
      <c r="L81" s="21"/>
    </row>
    <row r="82" spans="1:31" s="2" customFormat="1" ht="16.5" customHeight="1">
      <c r="A82" s="35"/>
      <c r="B82" s="36"/>
      <c r="C82" s="37"/>
      <c r="D82" s="37"/>
      <c r="E82" s="330" t="s">
        <v>2384</v>
      </c>
      <c r="F82" s="328"/>
      <c r="G82" s="328"/>
      <c r="H82" s="328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303</v>
      </c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274" t="str">
        <f>E13</f>
        <v>01 - Zařízení staveniště</v>
      </c>
      <c r="F84" s="328"/>
      <c r="G84" s="328"/>
      <c r="H84" s="328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22</v>
      </c>
      <c r="D86" s="37"/>
      <c r="E86" s="37"/>
      <c r="F86" s="28" t="str">
        <f>F16</f>
        <v>Liberec</v>
      </c>
      <c r="G86" s="37"/>
      <c r="H86" s="37"/>
      <c r="I86" s="118" t="s">
        <v>24</v>
      </c>
      <c r="J86" s="60" t="str">
        <f>IF(J16="","",J16)</f>
        <v>4. 2. 2020</v>
      </c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25.7" customHeight="1">
      <c r="A88" s="35"/>
      <c r="B88" s="36"/>
      <c r="C88" s="30" t="s">
        <v>26</v>
      </c>
      <c r="D88" s="37"/>
      <c r="E88" s="37"/>
      <c r="F88" s="28" t="str">
        <f>E19</f>
        <v xml:space="preserve">Technická univerzita v Liberci </v>
      </c>
      <c r="G88" s="37"/>
      <c r="H88" s="37"/>
      <c r="I88" s="118" t="s">
        <v>32</v>
      </c>
      <c r="J88" s="33" t="str">
        <f>E25</f>
        <v>Ing.  Radovan  Novotný</v>
      </c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25.7" customHeight="1">
      <c r="A89" s="35"/>
      <c r="B89" s="36"/>
      <c r="C89" s="30" t="s">
        <v>30</v>
      </c>
      <c r="D89" s="37"/>
      <c r="E89" s="37"/>
      <c r="F89" s="28" t="str">
        <f>IF(E22="","",E22)</f>
        <v>Vyplň údaj</v>
      </c>
      <c r="G89" s="37"/>
      <c r="H89" s="37"/>
      <c r="I89" s="118" t="s">
        <v>35</v>
      </c>
      <c r="J89" s="33" t="str">
        <f>E28</f>
        <v>Propos Liberec s.r.o.</v>
      </c>
      <c r="K89" s="37"/>
      <c r="L89" s="11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65"/>
      <c r="B91" s="166"/>
      <c r="C91" s="167" t="s">
        <v>157</v>
      </c>
      <c r="D91" s="168" t="s">
        <v>58</v>
      </c>
      <c r="E91" s="168" t="s">
        <v>54</v>
      </c>
      <c r="F91" s="168" t="s">
        <v>55</v>
      </c>
      <c r="G91" s="168" t="s">
        <v>158</v>
      </c>
      <c r="H91" s="168" t="s">
        <v>159</v>
      </c>
      <c r="I91" s="169" t="s">
        <v>160</v>
      </c>
      <c r="J91" s="168" t="s">
        <v>143</v>
      </c>
      <c r="K91" s="170" t="s">
        <v>161</v>
      </c>
      <c r="L91" s="171"/>
      <c r="M91" s="69" t="s">
        <v>21</v>
      </c>
      <c r="N91" s="70" t="s">
        <v>43</v>
      </c>
      <c r="O91" s="70" t="s">
        <v>162</v>
      </c>
      <c r="P91" s="70" t="s">
        <v>163</v>
      </c>
      <c r="Q91" s="70" t="s">
        <v>164</v>
      </c>
      <c r="R91" s="70" t="s">
        <v>165</v>
      </c>
      <c r="S91" s="70" t="s">
        <v>166</v>
      </c>
      <c r="T91" s="71" t="s">
        <v>167</v>
      </c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</row>
    <row r="92" spans="1:63" s="2" customFormat="1" ht="22.9" customHeight="1">
      <c r="A92" s="35"/>
      <c r="B92" s="36"/>
      <c r="C92" s="76" t="s">
        <v>168</v>
      </c>
      <c r="D92" s="37"/>
      <c r="E92" s="37"/>
      <c r="F92" s="37"/>
      <c r="G92" s="37"/>
      <c r="H92" s="37"/>
      <c r="I92" s="116"/>
      <c r="J92" s="172">
        <f>BK92</f>
        <v>0</v>
      </c>
      <c r="K92" s="37"/>
      <c r="L92" s="40"/>
      <c r="M92" s="72"/>
      <c r="N92" s="173"/>
      <c r="O92" s="73"/>
      <c r="P92" s="174">
        <f>P93</f>
        <v>0</v>
      </c>
      <c r="Q92" s="73"/>
      <c r="R92" s="174">
        <f>R93</f>
        <v>0</v>
      </c>
      <c r="S92" s="73"/>
      <c r="T92" s="175">
        <f>T93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72</v>
      </c>
      <c r="AU92" s="18" t="s">
        <v>144</v>
      </c>
      <c r="BK92" s="176">
        <f>BK93</f>
        <v>0</v>
      </c>
    </row>
    <row r="93" spans="2:63" s="12" customFormat="1" ht="25.9" customHeight="1">
      <c r="B93" s="177"/>
      <c r="C93" s="178"/>
      <c r="D93" s="179" t="s">
        <v>72</v>
      </c>
      <c r="E93" s="180" t="s">
        <v>306</v>
      </c>
      <c r="F93" s="180" t="s">
        <v>89</v>
      </c>
      <c r="G93" s="178"/>
      <c r="H93" s="178"/>
      <c r="I93" s="181"/>
      <c r="J93" s="182">
        <f>BK93</f>
        <v>0</v>
      </c>
      <c r="K93" s="178"/>
      <c r="L93" s="183"/>
      <c r="M93" s="184"/>
      <c r="N93" s="185"/>
      <c r="O93" s="185"/>
      <c r="P93" s="186">
        <f>P94</f>
        <v>0</v>
      </c>
      <c r="Q93" s="185"/>
      <c r="R93" s="186">
        <f>R94</f>
        <v>0</v>
      </c>
      <c r="S93" s="185"/>
      <c r="T93" s="187">
        <f>T94</f>
        <v>0</v>
      </c>
      <c r="AR93" s="188" t="s">
        <v>214</v>
      </c>
      <c r="AT93" s="189" t="s">
        <v>72</v>
      </c>
      <c r="AU93" s="189" t="s">
        <v>73</v>
      </c>
      <c r="AY93" s="188" t="s">
        <v>171</v>
      </c>
      <c r="BK93" s="190">
        <f>BK94</f>
        <v>0</v>
      </c>
    </row>
    <row r="94" spans="1:65" s="2" customFormat="1" ht="16.5" customHeight="1">
      <c r="A94" s="35"/>
      <c r="B94" s="36"/>
      <c r="C94" s="193" t="s">
        <v>80</v>
      </c>
      <c r="D94" s="193" t="s">
        <v>173</v>
      </c>
      <c r="E94" s="194" t="s">
        <v>307</v>
      </c>
      <c r="F94" s="195" t="s">
        <v>91</v>
      </c>
      <c r="G94" s="196" t="s">
        <v>308</v>
      </c>
      <c r="H94" s="197">
        <v>1</v>
      </c>
      <c r="I94" s="198"/>
      <c r="J94" s="199">
        <f>ROUND(I94*H94,2)</f>
        <v>0</v>
      </c>
      <c r="K94" s="195" t="s">
        <v>177</v>
      </c>
      <c r="L94" s="40"/>
      <c r="M94" s="242" t="s">
        <v>21</v>
      </c>
      <c r="N94" s="243" t="s">
        <v>44</v>
      </c>
      <c r="O94" s="244"/>
      <c r="P94" s="245">
        <f>O94*H94</f>
        <v>0</v>
      </c>
      <c r="Q94" s="245">
        <v>0</v>
      </c>
      <c r="R94" s="245">
        <f>Q94*H94</f>
        <v>0</v>
      </c>
      <c r="S94" s="245">
        <v>0</v>
      </c>
      <c r="T94" s="24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309</v>
      </c>
      <c r="AT94" s="204" t="s">
        <v>173</v>
      </c>
      <c r="AU94" s="204" t="s">
        <v>80</v>
      </c>
      <c r="AY94" s="18" t="s">
        <v>171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80</v>
      </c>
      <c r="BK94" s="205">
        <f>ROUND(I94*H94,2)</f>
        <v>0</v>
      </c>
      <c r="BL94" s="18" t="s">
        <v>309</v>
      </c>
      <c r="BM94" s="204" t="s">
        <v>2385</v>
      </c>
    </row>
    <row r="95" spans="1:31" s="2" customFormat="1" ht="6.95" customHeight="1">
      <c r="A95" s="35"/>
      <c r="B95" s="48"/>
      <c r="C95" s="49"/>
      <c r="D95" s="49"/>
      <c r="E95" s="49"/>
      <c r="F95" s="49"/>
      <c r="G95" s="49"/>
      <c r="H95" s="49"/>
      <c r="I95" s="143"/>
      <c r="J95" s="49"/>
      <c r="K95" s="49"/>
      <c r="L95" s="40"/>
      <c r="M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</sheetData>
  <sheetProtection algorithmName="SHA-512" hashValue="IUSQ0KQJatIe5jVtWAf5++LRjeCJFcBMcxCzUqD/CogagyDqOcdZCtnGJprOEY9gHDS2kkFjlg/v/x9/kfs7Pw==" saltValue="O0ctgORpxBdB9glwnaR0FtQP5BIVLURCirvSil4gh/YHeF55UnIrcUNhTuHySB2awP2um5s/5E/We1z0bmkWzg==" spinCount="100000" sheet="1" objects="1" scenarios="1" formatColumns="0" formatRows="0" autoFilter="0"/>
  <autoFilter ref="C91:K94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134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 hidden="1">
      <c r="B4" s="21"/>
      <c r="D4" s="113" t="s">
        <v>136</v>
      </c>
      <c r="I4" s="109"/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I5" s="109"/>
      <c r="L5" s="21"/>
    </row>
    <row r="6" spans="2:12" s="1" customFormat="1" ht="12" customHeight="1" hidden="1">
      <c r="B6" s="21"/>
      <c r="D6" s="115" t="s">
        <v>16</v>
      </c>
      <c r="I6" s="109"/>
      <c r="L6" s="21"/>
    </row>
    <row r="7" spans="2:12" s="1" customFormat="1" ht="16.5" customHeight="1" hidden="1">
      <c r="B7" s="21"/>
      <c r="E7" s="319" t="str">
        <f>'Rekapitulace stavby'!K6</f>
        <v>REKONSTRUKCE TĚLOCVIČNY TUL - TĚLOCVIČNA HARCOV- OBJEKT A</v>
      </c>
      <c r="F7" s="320"/>
      <c r="G7" s="320"/>
      <c r="H7" s="320"/>
      <c r="I7" s="109"/>
      <c r="L7" s="21"/>
    </row>
    <row r="8" spans="2:12" ht="12.75" hidden="1">
      <c r="B8" s="21"/>
      <c r="D8" s="115" t="s">
        <v>137</v>
      </c>
      <c r="L8" s="21"/>
    </row>
    <row r="9" spans="2:12" s="1" customFormat="1" ht="16.5" customHeight="1" hidden="1">
      <c r="B9" s="21"/>
      <c r="E9" s="319" t="s">
        <v>2288</v>
      </c>
      <c r="F9" s="318"/>
      <c r="G9" s="318"/>
      <c r="H9" s="318"/>
      <c r="I9" s="109"/>
      <c r="L9" s="21"/>
    </row>
    <row r="10" spans="2:12" s="1" customFormat="1" ht="12" customHeight="1" hidden="1">
      <c r="B10" s="21"/>
      <c r="D10" s="115" t="s">
        <v>139</v>
      </c>
      <c r="I10" s="109"/>
      <c r="L10" s="21"/>
    </row>
    <row r="11" spans="1:31" s="2" customFormat="1" ht="16.5" customHeight="1" hidden="1">
      <c r="A11" s="35"/>
      <c r="B11" s="40"/>
      <c r="C11" s="35"/>
      <c r="D11" s="35"/>
      <c r="E11" s="329" t="s">
        <v>2384</v>
      </c>
      <c r="F11" s="321"/>
      <c r="G11" s="321"/>
      <c r="H11" s="32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5" t="s">
        <v>303</v>
      </c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 hidden="1">
      <c r="A13" s="35"/>
      <c r="B13" s="40"/>
      <c r="C13" s="35"/>
      <c r="D13" s="35"/>
      <c r="E13" s="322" t="s">
        <v>311</v>
      </c>
      <c r="F13" s="321"/>
      <c r="G13" s="321"/>
      <c r="H13" s="321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1.25" hidden="1">
      <c r="A14" s="35"/>
      <c r="B14" s="40"/>
      <c r="C14" s="35"/>
      <c r="D14" s="35"/>
      <c r="E14" s="35"/>
      <c r="F14" s="35"/>
      <c r="G14" s="35"/>
      <c r="H14" s="35"/>
      <c r="I14" s="116"/>
      <c r="J14" s="35"/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0"/>
      <c r="C15" s="35"/>
      <c r="D15" s="115" t="s">
        <v>18</v>
      </c>
      <c r="E15" s="35"/>
      <c r="F15" s="104" t="s">
        <v>19</v>
      </c>
      <c r="G15" s="35"/>
      <c r="H15" s="35"/>
      <c r="I15" s="118" t="s">
        <v>20</v>
      </c>
      <c r="J15" s="104" t="s">
        <v>21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15" t="s">
        <v>22</v>
      </c>
      <c r="E16" s="35"/>
      <c r="F16" s="104" t="s">
        <v>23</v>
      </c>
      <c r="G16" s="35"/>
      <c r="H16" s="35"/>
      <c r="I16" s="118" t="s">
        <v>24</v>
      </c>
      <c r="J16" s="119" t="str">
        <f>'Rekapitulace stavby'!AN8</f>
        <v>4. 2. 2020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 hidden="1">
      <c r="A17" s="35"/>
      <c r="B17" s="40"/>
      <c r="C17" s="35"/>
      <c r="D17" s="35"/>
      <c r="E17" s="35"/>
      <c r="F17" s="35"/>
      <c r="G17" s="35"/>
      <c r="H17" s="35"/>
      <c r="I17" s="116"/>
      <c r="J17" s="35"/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0"/>
      <c r="C18" s="35"/>
      <c r="D18" s="115" t="s">
        <v>26</v>
      </c>
      <c r="E18" s="35"/>
      <c r="F18" s="35"/>
      <c r="G18" s="35"/>
      <c r="H18" s="35"/>
      <c r="I18" s="118" t="s">
        <v>27</v>
      </c>
      <c r="J18" s="104" t="s">
        <v>21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0"/>
      <c r="C19" s="35"/>
      <c r="D19" s="35"/>
      <c r="E19" s="104" t="s">
        <v>28</v>
      </c>
      <c r="F19" s="35"/>
      <c r="G19" s="35"/>
      <c r="H19" s="35"/>
      <c r="I19" s="118" t="s">
        <v>29</v>
      </c>
      <c r="J19" s="104" t="s">
        <v>21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0"/>
      <c r="C20" s="35"/>
      <c r="D20" s="35"/>
      <c r="E20" s="35"/>
      <c r="F20" s="35"/>
      <c r="G20" s="35"/>
      <c r="H20" s="35"/>
      <c r="I20" s="116"/>
      <c r="J20" s="35"/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0"/>
      <c r="C21" s="35"/>
      <c r="D21" s="115" t="s">
        <v>30</v>
      </c>
      <c r="E21" s="35"/>
      <c r="F21" s="35"/>
      <c r="G21" s="35"/>
      <c r="H21" s="35"/>
      <c r="I21" s="118" t="s">
        <v>27</v>
      </c>
      <c r="J21" s="31" t="str">
        <f>'Rekapitulace stavby'!AN13</f>
        <v>Vyplň údaj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0"/>
      <c r="C22" s="35"/>
      <c r="D22" s="35"/>
      <c r="E22" s="323" t="str">
        <f>'Rekapitulace stavby'!E14</f>
        <v>Vyplň údaj</v>
      </c>
      <c r="F22" s="324"/>
      <c r="G22" s="324"/>
      <c r="H22" s="324"/>
      <c r="I22" s="118" t="s">
        <v>29</v>
      </c>
      <c r="J22" s="31" t="str">
        <f>'Rekapitulace stavby'!AN14</f>
        <v>Vyplň údaj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0"/>
      <c r="C23" s="35"/>
      <c r="D23" s="35"/>
      <c r="E23" s="35"/>
      <c r="F23" s="35"/>
      <c r="G23" s="35"/>
      <c r="H23" s="35"/>
      <c r="I23" s="116"/>
      <c r="J23" s="35"/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0"/>
      <c r="C24" s="35"/>
      <c r="D24" s="115" t="s">
        <v>32</v>
      </c>
      <c r="E24" s="35"/>
      <c r="F24" s="35"/>
      <c r="G24" s="35"/>
      <c r="H24" s="35"/>
      <c r="I24" s="118" t="s">
        <v>27</v>
      </c>
      <c r="J24" s="104" t="s">
        <v>21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 hidden="1">
      <c r="A25" s="35"/>
      <c r="B25" s="40"/>
      <c r="C25" s="35"/>
      <c r="D25" s="35"/>
      <c r="E25" s="104" t="s">
        <v>33</v>
      </c>
      <c r="F25" s="35"/>
      <c r="G25" s="35"/>
      <c r="H25" s="35"/>
      <c r="I25" s="118" t="s">
        <v>29</v>
      </c>
      <c r="J25" s="104" t="s">
        <v>21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 hidden="1">
      <c r="A26" s="35"/>
      <c r="B26" s="40"/>
      <c r="C26" s="35"/>
      <c r="D26" s="35"/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 hidden="1">
      <c r="A27" s="35"/>
      <c r="B27" s="40"/>
      <c r="C27" s="35"/>
      <c r="D27" s="115" t="s">
        <v>35</v>
      </c>
      <c r="E27" s="35"/>
      <c r="F27" s="35"/>
      <c r="G27" s="35"/>
      <c r="H27" s="35"/>
      <c r="I27" s="118" t="s">
        <v>27</v>
      </c>
      <c r="J27" s="104" t="s">
        <v>21</v>
      </c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 hidden="1">
      <c r="A28" s="35"/>
      <c r="B28" s="40"/>
      <c r="C28" s="35"/>
      <c r="D28" s="35"/>
      <c r="E28" s="104" t="s">
        <v>36</v>
      </c>
      <c r="F28" s="35"/>
      <c r="G28" s="35"/>
      <c r="H28" s="35"/>
      <c r="I28" s="118" t="s">
        <v>29</v>
      </c>
      <c r="J28" s="104" t="s">
        <v>21</v>
      </c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35"/>
      <c r="E29" s="35"/>
      <c r="F29" s="35"/>
      <c r="G29" s="35"/>
      <c r="H29" s="35"/>
      <c r="I29" s="116"/>
      <c r="J29" s="35"/>
      <c r="K29" s="35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 hidden="1">
      <c r="A30" s="35"/>
      <c r="B30" s="40"/>
      <c r="C30" s="35"/>
      <c r="D30" s="115" t="s">
        <v>37</v>
      </c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 hidden="1">
      <c r="A31" s="120"/>
      <c r="B31" s="121"/>
      <c r="C31" s="120"/>
      <c r="D31" s="120"/>
      <c r="E31" s="325" t="s">
        <v>21</v>
      </c>
      <c r="F31" s="325"/>
      <c r="G31" s="325"/>
      <c r="H31" s="325"/>
      <c r="I31" s="122"/>
      <c r="J31" s="120"/>
      <c r="K31" s="120"/>
      <c r="L31" s="123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2" customFormat="1" ht="6.95" customHeight="1" hidden="1">
      <c r="A32" s="35"/>
      <c r="B32" s="40"/>
      <c r="C32" s="35"/>
      <c r="D32" s="35"/>
      <c r="E32" s="35"/>
      <c r="F32" s="35"/>
      <c r="G32" s="35"/>
      <c r="H32" s="35"/>
      <c r="I32" s="116"/>
      <c r="J32" s="35"/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 hidden="1">
      <c r="A34" s="35"/>
      <c r="B34" s="40"/>
      <c r="C34" s="35"/>
      <c r="D34" s="126" t="s">
        <v>39</v>
      </c>
      <c r="E34" s="35"/>
      <c r="F34" s="35"/>
      <c r="G34" s="35"/>
      <c r="H34" s="35"/>
      <c r="I34" s="116"/>
      <c r="J34" s="127">
        <f>ROUND(J92,2)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 hidden="1">
      <c r="A35" s="35"/>
      <c r="B35" s="40"/>
      <c r="C35" s="35"/>
      <c r="D35" s="124"/>
      <c r="E35" s="124"/>
      <c r="F35" s="124"/>
      <c r="G35" s="124"/>
      <c r="H35" s="124"/>
      <c r="I35" s="125"/>
      <c r="J35" s="124"/>
      <c r="K35" s="124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35"/>
      <c r="F36" s="128" t="s">
        <v>41</v>
      </c>
      <c r="G36" s="35"/>
      <c r="H36" s="35"/>
      <c r="I36" s="129" t="s">
        <v>40</v>
      </c>
      <c r="J36" s="128" t="s">
        <v>42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130" t="s">
        <v>43</v>
      </c>
      <c r="E37" s="115" t="s">
        <v>44</v>
      </c>
      <c r="F37" s="131">
        <f>ROUND((SUM(BE92:BE95)),2)</f>
        <v>0</v>
      </c>
      <c r="G37" s="35"/>
      <c r="H37" s="35"/>
      <c r="I37" s="132">
        <v>0.21</v>
      </c>
      <c r="J37" s="131">
        <f>ROUND(((SUM(BE92:BE95))*I37),2)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45</v>
      </c>
      <c r="F38" s="131">
        <f>ROUND((SUM(BF92:BF95)),2)</f>
        <v>0</v>
      </c>
      <c r="G38" s="35"/>
      <c r="H38" s="35"/>
      <c r="I38" s="132">
        <v>0.15</v>
      </c>
      <c r="J38" s="131">
        <f>ROUND(((SUM(BF92:BF95))*I38),2)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46</v>
      </c>
      <c r="F39" s="131">
        <f>ROUND((SUM(BG92:BG95)),2)</f>
        <v>0</v>
      </c>
      <c r="G39" s="35"/>
      <c r="H39" s="35"/>
      <c r="I39" s="132">
        <v>0.21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15" t="s">
        <v>47</v>
      </c>
      <c r="F40" s="131">
        <f>ROUND((SUM(BH92:BH95)),2)</f>
        <v>0</v>
      </c>
      <c r="G40" s="35"/>
      <c r="H40" s="35"/>
      <c r="I40" s="132">
        <v>0.15</v>
      </c>
      <c r="J40" s="131">
        <f>0</f>
        <v>0</v>
      </c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15" t="s">
        <v>48</v>
      </c>
      <c r="F41" s="131">
        <f>ROUND((SUM(BI92:BI95)),2)</f>
        <v>0</v>
      </c>
      <c r="G41" s="35"/>
      <c r="H41" s="35"/>
      <c r="I41" s="132">
        <v>0</v>
      </c>
      <c r="J41" s="131">
        <f>0</f>
        <v>0</v>
      </c>
      <c r="K41" s="35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 hidden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 hidden="1">
      <c r="A43" s="35"/>
      <c r="B43" s="40"/>
      <c r="C43" s="133"/>
      <c r="D43" s="134" t="s">
        <v>49</v>
      </c>
      <c r="E43" s="135"/>
      <c r="F43" s="135"/>
      <c r="G43" s="136" t="s">
        <v>50</v>
      </c>
      <c r="H43" s="137" t="s">
        <v>51</v>
      </c>
      <c r="I43" s="138"/>
      <c r="J43" s="139">
        <f>SUM(J34:J41)</f>
        <v>0</v>
      </c>
      <c r="K43" s="140"/>
      <c r="L43" s="117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 hidden="1">
      <c r="A44" s="35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ht="11.25" hidden="1"/>
    <row r="46" ht="11.25" hidden="1"/>
    <row r="47" ht="11.25" hidden="1"/>
    <row r="48" spans="1:31" s="2" customFormat="1" ht="6.95" customHeight="1" hidden="1">
      <c r="A48" s="35"/>
      <c r="B48" s="144"/>
      <c r="C48" s="145"/>
      <c r="D48" s="145"/>
      <c r="E48" s="145"/>
      <c r="F48" s="145"/>
      <c r="G48" s="145"/>
      <c r="H48" s="145"/>
      <c r="I48" s="146"/>
      <c r="J48" s="145"/>
      <c r="K48" s="145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24.95" customHeight="1" hidden="1">
      <c r="A49" s="35"/>
      <c r="B49" s="36"/>
      <c r="C49" s="24" t="s">
        <v>141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6.95" customHeight="1" hidden="1">
      <c r="A50" s="35"/>
      <c r="B50" s="36"/>
      <c r="C50" s="37"/>
      <c r="D50" s="37"/>
      <c r="E50" s="37"/>
      <c r="F50" s="37"/>
      <c r="G50" s="37"/>
      <c r="H50" s="3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 hidden="1">
      <c r="A51" s="35"/>
      <c r="B51" s="36"/>
      <c r="C51" s="30" t="s">
        <v>16</v>
      </c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 hidden="1">
      <c r="A52" s="35"/>
      <c r="B52" s="36"/>
      <c r="C52" s="37"/>
      <c r="D52" s="37"/>
      <c r="E52" s="326" t="str">
        <f>E7</f>
        <v>REKONSTRUKCE TĚLOCVIČNY TUL - TĚLOCVIČNA HARCOV- OBJEKT A</v>
      </c>
      <c r="F52" s="327"/>
      <c r="G52" s="327"/>
      <c r="H52" s="32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2:12" s="1" customFormat="1" ht="12" customHeight="1" hidden="1">
      <c r="B53" s="22"/>
      <c r="C53" s="30" t="s">
        <v>137</v>
      </c>
      <c r="D53" s="23"/>
      <c r="E53" s="23"/>
      <c r="F53" s="23"/>
      <c r="G53" s="23"/>
      <c r="H53" s="23"/>
      <c r="I53" s="109"/>
      <c r="J53" s="23"/>
      <c r="K53" s="23"/>
      <c r="L53" s="21"/>
    </row>
    <row r="54" spans="2:12" s="1" customFormat="1" ht="16.5" customHeight="1" hidden="1">
      <c r="B54" s="22"/>
      <c r="C54" s="23"/>
      <c r="D54" s="23"/>
      <c r="E54" s="326" t="s">
        <v>2288</v>
      </c>
      <c r="F54" s="303"/>
      <c r="G54" s="303"/>
      <c r="H54" s="303"/>
      <c r="I54" s="109"/>
      <c r="J54" s="23"/>
      <c r="K54" s="23"/>
      <c r="L54" s="21"/>
    </row>
    <row r="55" spans="2:12" s="1" customFormat="1" ht="12" customHeight="1" hidden="1">
      <c r="B55" s="22"/>
      <c r="C55" s="30" t="s">
        <v>139</v>
      </c>
      <c r="D55" s="23"/>
      <c r="E55" s="23"/>
      <c r="F55" s="23"/>
      <c r="G55" s="23"/>
      <c r="H55" s="23"/>
      <c r="I55" s="109"/>
      <c r="J55" s="23"/>
      <c r="K55" s="23"/>
      <c r="L55" s="21"/>
    </row>
    <row r="56" spans="1:31" s="2" customFormat="1" ht="16.5" customHeight="1" hidden="1">
      <c r="A56" s="35"/>
      <c r="B56" s="36"/>
      <c r="C56" s="37"/>
      <c r="D56" s="37"/>
      <c r="E56" s="330" t="s">
        <v>2384</v>
      </c>
      <c r="F56" s="328"/>
      <c r="G56" s="328"/>
      <c r="H56" s="328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2" customHeight="1" hidden="1">
      <c r="A57" s="35"/>
      <c r="B57" s="36"/>
      <c r="C57" s="30" t="s">
        <v>303</v>
      </c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6.5" customHeight="1" hidden="1">
      <c r="A58" s="35"/>
      <c r="B58" s="36"/>
      <c r="C58" s="37"/>
      <c r="D58" s="37"/>
      <c r="E58" s="274" t="str">
        <f>E13</f>
        <v>02 - Kompletační a koordinační činnost zhotovitele</v>
      </c>
      <c r="F58" s="328"/>
      <c r="G58" s="328"/>
      <c r="H58" s="328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6.95" customHeight="1" hidden="1">
      <c r="A59" s="35"/>
      <c r="B59" s="36"/>
      <c r="C59" s="37"/>
      <c r="D59" s="37"/>
      <c r="E59" s="37"/>
      <c r="F59" s="37"/>
      <c r="G59" s="37"/>
      <c r="H59" s="37"/>
      <c r="I59" s="116"/>
      <c r="J59" s="37"/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2" customHeight="1" hidden="1">
      <c r="A60" s="35"/>
      <c r="B60" s="36"/>
      <c r="C60" s="30" t="s">
        <v>22</v>
      </c>
      <c r="D60" s="37"/>
      <c r="E60" s="37"/>
      <c r="F60" s="28" t="str">
        <f>F16</f>
        <v>Liberec</v>
      </c>
      <c r="G60" s="37"/>
      <c r="H60" s="37"/>
      <c r="I60" s="118" t="s">
        <v>24</v>
      </c>
      <c r="J60" s="60" t="str">
        <f>IF(J16="","",J16)</f>
        <v>4. 2. 2020</v>
      </c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 hidden="1">
      <c r="A61" s="35"/>
      <c r="B61" s="36"/>
      <c r="C61" s="37"/>
      <c r="D61" s="37"/>
      <c r="E61" s="37"/>
      <c r="F61" s="37"/>
      <c r="G61" s="37"/>
      <c r="H61" s="37"/>
      <c r="I61" s="116"/>
      <c r="J61" s="37"/>
      <c r="K61" s="37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25.7" customHeight="1" hidden="1">
      <c r="A62" s="35"/>
      <c r="B62" s="36"/>
      <c r="C62" s="30" t="s">
        <v>26</v>
      </c>
      <c r="D62" s="37"/>
      <c r="E62" s="37"/>
      <c r="F62" s="28" t="str">
        <f>E19</f>
        <v xml:space="preserve">Technická univerzita v Liberci </v>
      </c>
      <c r="G62" s="37"/>
      <c r="H62" s="37"/>
      <c r="I62" s="118" t="s">
        <v>32</v>
      </c>
      <c r="J62" s="33" t="str">
        <f>E25</f>
        <v>Ing.  Radovan  Novotný</v>
      </c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25.7" customHeight="1" hidden="1">
      <c r="A63" s="35"/>
      <c r="B63" s="36"/>
      <c r="C63" s="30" t="s">
        <v>30</v>
      </c>
      <c r="D63" s="37"/>
      <c r="E63" s="37"/>
      <c r="F63" s="28" t="str">
        <f>IF(E22="","",E22)</f>
        <v>Vyplň údaj</v>
      </c>
      <c r="G63" s="37"/>
      <c r="H63" s="37"/>
      <c r="I63" s="118" t="s">
        <v>35</v>
      </c>
      <c r="J63" s="33" t="str">
        <f>E28</f>
        <v>Propos Liberec s.r.o.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10.35" customHeight="1" hidden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29.25" customHeight="1" hidden="1">
      <c r="A65" s="35"/>
      <c r="B65" s="36"/>
      <c r="C65" s="147" t="s">
        <v>142</v>
      </c>
      <c r="D65" s="148"/>
      <c r="E65" s="148"/>
      <c r="F65" s="148"/>
      <c r="G65" s="148"/>
      <c r="H65" s="148"/>
      <c r="I65" s="149"/>
      <c r="J65" s="150" t="s">
        <v>143</v>
      </c>
      <c r="K65" s="148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10.35" customHeight="1" hidden="1">
      <c r="A66" s="35"/>
      <c r="B66" s="36"/>
      <c r="C66" s="37"/>
      <c r="D66" s="37"/>
      <c r="E66" s="37"/>
      <c r="F66" s="37"/>
      <c r="G66" s="37"/>
      <c r="H66" s="37"/>
      <c r="I66" s="116"/>
      <c r="J66" s="37"/>
      <c r="K66" s="37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47" s="2" customFormat="1" ht="22.9" customHeight="1" hidden="1">
      <c r="A67" s="35"/>
      <c r="B67" s="36"/>
      <c r="C67" s="151" t="s">
        <v>71</v>
      </c>
      <c r="D67" s="37"/>
      <c r="E67" s="37"/>
      <c r="F67" s="37"/>
      <c r="G67" s="37"/>
      <c r="H67" s="37"/>
      <c r="I67" s="116"/>
      <c r="J67" s="78">
        <f>J92</f>
        <v>0</v>
      </c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U67" s="18" t="s">
        <v>144</v>
      </c>
    </row>
    <row r="68" spans="2:12" s="9" customFormat="1" ht="24.95" customHeight="1" hidden="1">
      <c r="B68" s="152"/>
      <c r="C68" s="153"/>
      <c r="D68" s="154" t="s">
        <v>305</v>
      </c>
      <c r="E68" s="155"/>
      <c r="F68" s="155"/>
      <c r="G68" s="155"/>
      <c r="H68" s="155"/>
      <c r="I68" s="156"/>
      <c r="J68" s="157">
        <f>J93</f>
        <v>0</v>
      </c>
      <c r="K68" s="153"/>
      <c r="L68" s="158"/>
    </row>
    <row r="69" spans="1:31" s="2" customFormat="1" ht="21.75" customHeight="1" hidden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 hidden="1">
      <c r="A70" s="35"/>
      <c r="B70" s="48"/>
      <c r="C70" s="49"/>
      <c r="D70" s="49"/>
      <c r="E70" s="49"/>
      <c r="F70" s="49"/>
      <c r="G70" s="49"/>
      <c r="H70" s="49"/>
      <c r="I70" s="143"/>
      <c r="J70" s="49"/>
      <c r="K70" s="49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ht="11.25" hidden="1"/>
    <row r="72" ht="11.25" hidden="1"/>
    <row r="73" ht="11.25" hidden="1"/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146"/>
      <c r="J74" s="51"/>
      <c r="K74" s="51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26" t="str">
        <f>E7</f>
        <v>REKONSTRUKCE TĚLOCVIČNY TUL - TĚLOCVIČNA HARCOV- OBJEKT A</v>
      </c>
      <c r="F78" s="327"/>
      <c r="G78" s="327"/>
      <c r="H78" s="32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30" t="s">
        <v>137</v>
      </c>
      <c r="D79" s="23"/>
      <c r="E79" s="23"/>
      <c r="F79" s="23"/>
      <c r="G79" s="23"/>
      <c r="H79" s="23"/>
      <c r="I79" s="109"/>
      <c r="J79" s="23"/>
      <c r="K79" s="23"/>
      <c r="L79" s="21"/>
    </row>
    <row r="80" spans="2:12" s="1" customFormat="1" ht="16.5" customHeight="1">
      <c r="B80" s="22"/>
      <c r="C80" s="23"/>
      <c r="D80" s="23"/>
      <c r="E80" s="326" t="s">
        <v>2288</v>
      </c>
      <c r="F80" s="303"/>
      <c r="G80" s="303"/>
      <c r="H80" s="303"/>
      <c r="I80" s="109"/>
      <c r="J80" s="23"/>
      <c r="K80" s="23"/>
      <c r="L80" s="21"/>
    </row>
    <row r="81" spans="2:12" s="1" customFormat="1" ht="12" customHeight="1">
      <c r="B81" s="22"/>
      <c r="C81" s="30" t="s">
        <v>139</v>
      </c>
      <c r="D81" s="23"/>
      <c r="E81" s="23"/>
      <c r="F81" s="23"/>
      <c r="G81" s="23"/>
      <c r="H81" s="23"/>
      <c r="I81" s="109"/>
      <c r="J81" s="23"/>
      <c r="K81" s="23"/>
      <c r="L81" s="21"/>
    </row>
    <row r="82" spans="1:31" s="2" customFormat="1" ht="16.5" customHeight="1">
      <c r="A82" s="35"/>
      <c r="B82" s="36"/>
      <c r="C82" s="37"/>
      <c r="D82" s="37"/>
      <c r="E82" s="330" t="s">
        <v>2384</v>
      </c>
      <c r="F82" s="328"/>
      <c r="G82" s="328"/>
      <c r="H82" s="328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303</v>
      </c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274" t="str">
        <f>E13</f>
        <v>02 - Kompletační a koordinační činnost zhotovitele</v>
      </c>
      <c r="F84" s="328"/>
      <c r="G84" s="328"/>
      <c r="H84" s="328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22</v>
      </c>
      <c r="D86" s="37"/>
      <c r="E86" s="37"/>
      <c r="F86" s="28" t="str">
        <f>F16</f>
        <v>Liberec</v>
      </c>
      <c r="G86" s="37"/>
      <c r="H86" s="37"/>
      <c r="I86" s="118" t="s">
        <v>24</v>
      </c>
      <c r="J86" s="60" t="str">
        <f>IF(J16="","",J16)</f>
        <v>4. 2. 2020</v>
      </c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25.7" customHeight="1">
      <c r="A88" s="35"/>
      <c r="B88" s="36"/>
      <c r="C88" s="30" t="s">
        <v>26</v>
      </c>
      <c r="D88" s="37"/>
      <c r="E88" s="37"/>
      <c r="F88" s="28" t="str">
        <f>E19</f>
        <v xml:space="preserve">Technická univerzita v Liberci </v>
      </c>
      <c r="G88" s="37"/>
      <c r="H88" s="37"/>
      <c r="I88" s="118" t="s">
        <v>32</v>
      </c>
      <c r="J88" s="33" t="str">
        <f>E25</f>
        <v>Ing.  Radovan  Novotný</v>
      </c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25.7" customHeight="1">
      <c r="A89" s="35"/>
      <c r="B89" s="36"/>
      <c r="C89" s="30" t="s">
        <v>30</v>
      </c>
      <c r="D89" s="37"/>
      <c r="E89" s="37"/>
      <c r="F89" s="28" t="str">
        <f>IF(E22="","",E22)</f>
        <v>Vyplň údaj</v>
      </c>
      <c r="G89" s="37"/>
      <c r="H89" s="37"/>
      <c r="I89" s="118" t="s">
        <v>35</v>
      </c>
      <c r="J89" s="33" t="str">
        <f>E28</f>
        <v>Propos Liberec s.r.o.</v>
      </c>
      <c r="K89" s="37"/>
      <c r="L89" s="11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65"/>
      <c r="B91" s="166"/>
      <c r="C91" s="167" t="s">
        <v>157</v>
      </c>
      <c r="D91" s="168" t="s">
        <v>58</v>
      </c>
      <c r="E91" s="168" t="s">
        <v>54</v>
      </c>
      <c r="F91" s="168" t="s">
        <v>55</v>
      </c>
      <c r="G91" s="168" t="s">
        <v>158</v>
      </c>
      <c r="H91" s="168" t="s">
        <v>159</v>
      </c>
      <c r="I91" s="169" t="s">
        <v>160</v>
      </c>
      <c r="J91" s="168" t="s">
        <v>143</v>
      </c>
      <c r="K91" s="170" t="s">
        <v>161</v>
      </c>
      <c r="L91" s="171"/>
      <c r="M91" s="69" t="s">
        <v>21</v>
      </c>
      <c r="N91" s="70" t="s">
        <v>43</v>
      </c>
      <c r="O91" s="70" t="s">
        <v>162</v>
      </c>
      <c r="P91" s="70" t="s">
        <v>163</v>
      </c>
      <c r="Q91" s="70" t="s">
        <v>164</v>
      </c>
      <c r="R91" s="70" t="s">
        <v>165</v>
      </c>
      <c r="S91" s="70" t="s">
        <v>166</v>
      </c>
      <c r="T91" s="71" t="s">
        <v>167</v>
      </c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</row>
    <row r="92" spans="1:63" s="2" customFormat="1" ht="22.9" customHeight="1">
      <c r="A92" s="35"/>
      <c r="B92" s="36"/>
      <c r="C92" s="76" t="s">
        <v>168</v>
      </c>
      <c r="D92" s="37"/>
      <c r="E92" s="37"/>
      <c r="F92" s="37"/>
      <c r="G92" s="37"/>
      <c r="H92" s="37"/>
      <c r="I92" s="116"/>
      <c r="J92" s="172">
        <f>BK92</f>
        <v>0</v>
      </c>
      <c r="K92" s="37"/>
      <c r="L92" s="40"/>
      <c r="M92" s="72"/>
      <c r="N92" s="173"/>
      <c r="O92" s="73"/>
      <c r="P92" s="174">
        <f>P93</f>
        <v>0</v>
      </c>
      <c r="Q92" s="73"/>
      <c r="R92" s="174">
        <f>R93</f>
        <v>0</v>
      </c>
      <c r="S92" s="73"/>
      <c r="T92" s="175">
        <f>T93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72</v>
      </c>
      <c r="AU92" s="18" t="s">
        <v>144</v>
      </c>
      <c r="BK92" s="176">
        <f>BK93</f>
        <v>0</v>
      </c>
    </row>
    <row r="93" spans="2:63" s="12" customFormat="1" ht="25.9" customHeight="1">
      <c r="B93" s="177"/>
      <c r="C93" s="178"/>
      <c r="D93" s="179" t="s">
        <v>72</v>
      </c>
      <c r="E93" s="180" t="s">
        <v>306</v>
      </c>
      <c r="F93" s="180" t="s">
        <v>89</v>
      </c>
      <c r="G93" s="178"/>
      <c r="H93" s="178"/>
      <c r="I93" s="181"/>
      <c r="J93" s="182">
        <f>BK93</f>
        <v>0</v>
      </c>
      <c r="K93" s="178"/>
      <c r="L93" s="183"/>
      <c r="M93" s="184"/>
      <c r="N93" s="185"/>
      <c r="O93" s="185"/>
      <c r="P93" s="186">
        <f>SUM(P94:P95)</f>
        <v>0</v>
      </c>
      <c r="Q93" s="185"/>
      <c r="R93" s="186">
        <f>SUM(R94:R95)</f>
        <v>0</v>
      </c>
      <c r="S93" s="185"/>
      <c r="T93" s="187">
        <f>SUM(T94:T95)</f>
        <v>0</v>
      </c>
      <c r="AR93" s="188" t="s">
        <v>214</v>
      </c>
      <c r="AT93" s="189" t="s">
        <v>72</v>
      </c>
      <c r="AU93" s="189" t="s">
        <v>73</v>
      </c>
      <c r="AY93" s="188" t="s">
        <v>171</v>
      </c>
      <c r="BK93" s="190">
        <f>SUM(BK94:BK95)</f>
        <v>0</v>
      </c>
    </row>
    <row r="94" spans="1:65" s="2" customFormat="1" ht="16.5" customHeight="1">
      <c r="A94" s="35"/>
      <c r="B94" s="36"/>
      <c r="C94" s="193" t="s">
        <v>80</v>
      </c>
      <c r="D94" s="193" t="s">
        <v>173</v>
      </c>
      <c r="E94" s="194" t="s">
        <v>312</v>
      </c>
      <c r="F94" s="195" t="s">
        <v>313</v>
      </c>
      <c r="G94" s="196" t="s">
        <v>308</v>
      </c>
      <c r="H94" s="197">
        <v>1</v>
      </c>
      <c r="I94" s="198"/>
      <c r="J94" s="199">
        <f>ROUND(I94*H94,2)</f>
        <v>0</v>
      </c>
      <c r="K94" s="195" t="s">
        <v>177</v>
      </c>
      <c r="L94" s="40"/>
      <c r="M94" s="200" t="s">
        <v>21</v>
      </c>
      <c r="N94" s="201" t="s">
        <v>44</v>
      </c>
      <c r="O94" s="65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309</v>
      </c>
      <c r="AT94" s="204" t="s">
        <v>173</v>
      </c>
      <c r="AU94" s="204" t="s">
        <v>80</v>
      </c>
      <c r="AY94" s="18" t="s">
        <v>171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80</v>
      </c>
      <c r="BK94" s="205">
        <f>ROUND(I94*H94,2)</f>
        <v>0</v>
      </c>
      <c r="BL94" s="18" t="s">
        <v>309</v>
      </c>
      <c r="BM94" s="204" t="s">
        <v>2386</v>
      </c>
    </row>
    <row r="95" spans="1:65" s="2" customFormat="1" ht="21.75" customHeight="1">
      <c r="A95" s="35"/>
      <c r="B95" s="36"/>
      <c r="C95" s="193" t="s">
        <v>82</v>
      </c>
      <c r="D95" s="193" t="s">
        <v>173</v>
      </c>
      <c r="E95" s="194" t="s">
        <v>315</v>
      </c>
      <c r="F95" s="195" t="s">
        <v>316</v>
      </c>
      <c r="G95" s="196" t="s">
        <v>308</v>
      </c>
      <c r="H95" s="197">
        <v>1</v>
      </c>
      <c r="I95" s="198"/>
      <c r="J95" s="199">
        <f>ROUND(I95*H95,2)</f>
        <v>0</v>
      </c>
      <c r="K95" s="195" t="s">
        <v>177</v>
      </c>
      <c r="L95" s="40"/>
      <c r="M95" s="242" t="s">
        <v>21</v>
      </c>
      <c r="N95" s="243" t="s">
        <v>44</v>
      </c>
      <c r="O95" s="244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309</v>
      </c>
      <c r="AT95" s="204" t="s">
        <v>173</v>
      </c>
      <c r="AU95" s="204" t="s">
        <v>80</v>
      </c>
      <c r="AY95" s="18" t="s">
        <v>171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8" t="s">
        <v>80</v>
      </c>
      <c r="BK95" s="205">
        <f>ROUND(I95*H95,2)</f>
        <v>0</v>
      </c>
      <c r="BL95" s="18" t="s">
        <v>309</v>
      </c>
      <c r="BM95" s="204" t="s">
        <v>2387</v>
      </c>
    </row>
    <row r="96" spans="1:31" s="2" customFormat="1" ht="6.95" customHeight="1">
      <c r="A96" s="35"/>
      <c r="B96" s="48"/>
      <c r="C96" s="49"/>
      <c r="D96" s="49"/>
      <c r="E96" s="49"/>
      <c r="F96" s="49"/>
      <c r="G96" s="49"/>
      <c r="H96" s="49"/>
      <c r="I96" s="143"/>
      <c r="J96" s="49"/>
      <c r="K96" s="49"/>
      <c r="L96" s="40"/>
      <c r="M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</sheetData>
  <sheetProtection algorithmName="SHA-512" hashValue="q+4Pw64T7bZzGiuM9Pln0hAMc0Zgz/AaGyIzd22KO0CzMNn8s9EsApxQDMFahBuU99xbSIqvUCuKfK9PF3UtuQ==" saltValue="Cw6bAvO1+UDla7V4GMzlUcBH3EIa8mU+mIFCsuCZ+x2NZpd8LQ5uqF6jiEbVMD42Al0SJyCdpw6RA0YfjmOtzA==" spinCount="100000" sheet="1" objects="1" scenarios="1" formatColumns="0" formatRows="0" autoFilter="0"/>
  <autoFilter ref="C91:K95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135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 hidden="1">
      <c r="B4" s="21"/>
      <c r="D4" s="113" t="s">
        <v>136</v>
      </c>
      <c r="I4" s="109"/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I5" s="109"/>
      <c r="L5" s="21"/>
    </row>
    <row r="6" spans="2:12" s="1" customFormat="1" ht="12" customHeight="1" hidden="1">
      <c r="B6" s="21"/>
      <c r="D6" s="115" t="s">
        <v>16</v>
      </c>
      <c r="I6" s="109"/>
      <c r="L6" s="21"/>
    </row>
    <row r="7" spans="2:12" s="1" customFormat="1" ht="16.5" customHeight="1" hidden="1">
      <c r="B7" s="21"/>
      <c r="E7" s="319" t="str">
        <f>'Rekapitulace stavby'!K6</f>
        <v>REKONSTRUKCE TĚLOCVIČNY TUL - TĚLOCVIČNA HARCOV- OBJEKT A</v>
      </c>
      <c r="F7" s="320"/>
      <c r="G7" s="320"/>
      <c r="H7" s="320"/>
      <c r="I7" s="109"/>
      <c r="L7" s="21"/>
    </row>
    <row r="8" spans="2:12" ht="12.75" hidden="1">
      <c r="B8" s="21"/>
      <c r="D8" s="115" t="s">
        <v>137</v>
      </c>
      <c r="L8" s="21"/>
    </row>
    <row r="9" spans="2:12" s="1" customFormat="1" ht="16.5" customHeight="1" hidden="1">
      <c r="B9" s="21"/>
      <c r="E9" s="319" t="s">
        <v>2288</v>
      </c>
      <c r="F9" s="318"/>
      <c r="G9" s="318"/>
      <c r="H9" s="318"/>
      <c r="I9" s="109"/>
      <c r="L9" s="21"/>
    </row>
    <row r="10" spans="2:12" s="1" customFormat="1" ht="12" customHeight="1" hidden="1">
      <c r="B10" s="21"/>
      <c r="D10" s="115" t="s">
        <v>139</v>
      </c>
      <c r="I10" s="109"/>
      <c r="L10" s="21"/>
    </row>
    <row r="11" spans="1:31" s="2" customFormat="1" ht="16.5" customHeight="1" hidden="1">
      <c r="A11" s="35"/>
      <c r="B11" s="40"/>
      <c r="C11" s="35"/>
      <c r="D11" s="35"/>
      <c r="E11" s="329" t="s">
        <v>2384</v>
      </c>
      <c r="F11" s="321"/>
      <c r="G11" s="321"/>
      <c r="H11" s="32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5" t="s">
        <v>303</v>
      </c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 hidden="1">
      <c r="A13" s="35"/>
      <c r="B13" s="40"/>
      <c r="C13" s="35"/>
      <c r="D13" s="35"/>
      <c r="E13" s="322" t="s">
        <v>318</v>
      </c>
      <c r="F13" s="321"/>
      <c r="G13" s="321"/>
      <c r="H13" s="321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1.25" hidden="1">
      <c r="A14" s="35"/>
      <c r="B14" s="40"/>
      <c r="C14" s="35"/>
      <c r="D14" s="35"/>
      <c r="E14" s="35"/>
      <c r="F14" s="35"/>
      <c r="G14" s="35"/>
      <c r="H14" s="35"/>
      <c r="I14" s="116"/>
      <c r="J14" s="35"/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0"/>
      <c r="C15" s="35"/>
      <c r="D15" s="115" t="s">
        <v>18</v>
      </c>
      <c r="E15" s="35"/>
      <c r="F15" s="104" t="s">
        <v>19</v>
      </c>
      <c r="G15" s="35"/>
      <c r="H15" s="35"/>
      <c r="I15" s="118" t="s">
        <v>20</v>
      </c>
      <c r="J15" s="104" t="s">
        <v>21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15" t="s">
        <v>22</v>
      </c>
      <c r="E16" s="35"/>
      <c r="F16" s="104" t="s">
        <v>23</v>
      </c>
      <c r="G16" s="35"/>
      <c r="H16" s="35"/>
      <c r="I16" s="118" t="s">
        <v>24</v>
      </c>
      <c r="J16" s="119" t="str">
        <f>'Rekapitulace stavby'!AN8</f>
        <v>4. 2. 2020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 hidden="1">
      <c r="A17" s="35"/>
      <c r="B17" s="40"/>
      <c r="C17" s="35"/>
      <c r="D17" s="35"/>
      <c r="E17" s="35"/>
      <c r="F17" s="35"/>
      <c r="G17" s="35"/>
      <c r="H17" s="35"/>
      <c r="I17" s="116"/>
      <c r="J17" s="35"/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0"/>
      <c r="C18" s="35"/>
      <c r="D18" s="115" t="s">
        <v>26</v>
      </c>
      <c r="E18" s="35"/>
      <c r="F18" s="35"/>
      <c r="G18" s="35"/>
      <c r="H18" s="35"/>
      <c r="I18" s="118" t="s">
        <v>27</v>
      </c>
      <c r="J18" s="104" t="s">
        <v>21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0"/>
      <c r="C19" s="35"/>
      <c r="D19" s="35"/>
      <c r="E19" s="104" t="s">
        <v>28</v>
      </c>
      <c r="F19" s="35"/>
      <c r="G19" s="35"/>
      <c r="H19" s="35"/>
      <c r="I19" s="118" t="s">
        <v>29</v>
      </c>
      <c r="J19" s="104" t="s">
        <v>21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0"/>
      <c r="C20" s="35"/>
      <c r="D20" s="35"/>
      <c r="E20" s="35"/>
      <c r="F20" s="35"/>
      <c r="G20" s="35"/>
      <c r="H20" s="35"/>
      <c r="I20" s="116"/>
      <c r="J20" s="35"/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0"/>
      <c r="C21" s="35"/>
      <c r="D21" s="115" t="s">
        <v>30</v>
      </c>
      <c r="E21" s="35"/>
      <c r="F21" s="35"/>
      <c r="G21" s="35"/>
      <c r="H21" s="35"/>
      <c r="I21" s="118" t="s">
        <v>27</v>
      </c>
      <c r="J21" s="31" t="str">
        <f>'Rekapitulace stavby'!AN13</f>
        <v>Vyplň údaj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0"/>
      <c r="C22" s="35"/>
      <c r="D22" s="35"/>
      <c r="E22" s="323" t="str">
        <f>'Rekapitulace stavby'!E14</f>
        <v>Vyplň údaj</v>
      </c>
      <c r="F22" s="324"/>
      <c r="G22" s="324"/>
      <c r="H22" s="324"/>
      <c r="I22" s="118" t="s">
        <v>29</v>
      </c>
      <c r="J22" s="31" t="str">
        <f>'Rekapitulace stavby'!AN14</f>
        <v>Vyplň údaj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0"/>
      <c r="C23" s="35"/>
      <c r="D23" s="35"/>
      <c r="E23" s="35"/>
      <c r="F23" s="35"/>
      <c r="G23" s="35"/>
      <c r="H23" s="35"/>
      <c r="I23" s="116"/>
      <c r="J23" s="35"/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0"/>
      <c r="C24" s="35"/>
      <c r="D24" s="115" t="s">
        <v>32</v>
      </c>
      <c r="E24" s="35"/>
      <c r="F24" s="35"/>
      <c r="G24" s="35"/>
      <c r="H24" s="35"/>
      <c r="I24" s="118" t="s">
        <v>27</v>
      </c>
      <c r="J24" s="104" t="s">
        <v>21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 hidden="1">
      <c r="A25" s="35"/>
      <c r="B25" s="40"/>
      <c r="C25" s="35"/>
      <c r="D25" s="35"/>
      <c r="E25" s="104" t="s">
        <v>33</v>
      </c>
      <c r="F25" s="35"/>
      <c r="G25" s="35"/>
      <c r="H25" s="35"/>
      <c r="I25" s="118" t="s">
        <v>29</v>
      </c>
      <c r="J25" s="104" t="s">
        <v>21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 hidden="1">
      <c r="A26" s="35"/>
      <c r="B26" s="40"/>
      <c r="C26" s="35"/>
      <c r="D26" s="35"/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 hidden="1">
      <c r="A27" s="35"/>
      <c r="B27" s="40"/>
      <c r="C27" s="35"/>
      <c r="D27" s="115" t="s">
        <v>35</v>
      </c>
      <c r="E27" s="35"/>
      <c r="F27" s="35"/>
      <c r="G27" s="35"/>
      <c r="H27" s="35"/>
      <c r="I27" s="118" t="s">
        <v>27</v>
      </c>
      <c r="J27" s="104" t="s">
        <v>21</v>
      </c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 hidden="1">
      <c r="A28" s="35"/>
      <c r="B28" s="40"/>
      <c r="C28" s="35"/>
      <c r="D28" s="35"/>
      <c r="E28" s="104" t="s">
        <v>36</v>
      </c>
      <c r="F28" s="35"/>
      <c r="G28" s="35"/>
      <c r="H28" s="35"/>
      <c r="I28" s="118" t="s">
        <v>29</v>
      </c>
      <c r="J28" s="104" t="s">
        <v>21</v>
      </c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35"/>
      <c r="E29" s="35"/>
      <c r="F29" s="35"/>
      <c r="G29" s="35"/>
      <c r="H29" s="35"/>
      <c r="I29" s="116"/>
      <c r="J29" s="35"/>
      <c r="K29" s="35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 hidden="1">
      <c r="A30" s="35"/>
      <c r="B30" s="40"/>
      <c r="C30" s="35"/>
      <c r="D30" s="115" t="s">
        <v>37</v>
      </c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 hidden="1">
      <c r="A31" s="120"/>
      <c r="B31" s="121"/>
      <c r="C31" s="120"/>
      <c r="D31" s="120"/>
      <c r="E31" s="325" t="s">
        <v>21</v>
      </c>
      <c r="F31" s="325"/>
      <c r="G31" s="325"/>
      <c r="H31" s="325"/>
      <c r="I31" s="122"/>
      <c r="J31" s="120"/>
      <c r="K31" s="120"/>
      <c r="L31" s="123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2" customFormat="1" ht="6.95" customHeight="1" hidden="1">
      <c r="A32" s="35"/>
      <c r="B32" s="40"/>
      <c r="C32" s="35"/>
      <c r="D32" s="35"/>
      <c r="E32" s="35"/>
      <c r="F32" s="35"/>
      <c r="G32" s="35"/>
      <c r="H32" s="35"/>
      <c r="I32" s="116"/>
      <c r="J32" s="35"/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 hidden="1">
      <c r="A34" s="35"/>
      <c r="B34" s="40"/>
      <c r="C34" s="35"/>
      <c r="D34" s="126" t="s">
        <v>39</v>
      </c>
      <c r="E34" s="35"/>
      <c r="F34" s="35"/>
      <c r="G34" s="35"/>
      <c r="H34" s="35"/>
      <c r="I34" s="116"/>
      <c r="J34" s="127">
        <f>ROUND(J92,2)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 hidden="1">
      <c r="A35" s="35"/>
      <c r="B35" s="40"/>
      <c r="C35" s="35"/>
      <c r="D35" s="124"/>
      <c r="E35" s="124"/>
      <c r="F35" s="124"/>
      <c r="G35" s="124"/>
      <c r="H35" s="124"/>
      <c r="I35" s="125"/>
      <c r="J35" s="124"/>
      <c r="K35" s="124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35"/>
      <c r="F36" s="128" t="s">
        <v>41</v>
      </c>
      <c r="G36" s="35"/>
      <c r="H36" s="35"/>
      <c r="I36" s="129" t="s">
        <v>40</v>
      </c>
      <c r="J36" s="128" t="s">
        <v>42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130" t="s">
        <v>43</v>
      </c>
      <c r="E37" s="115" t="s">
        <v>44</v>
      </c>
      <c r="F37" s="131">
        <f>ROUND((SUM(BE92:BE94)),2)</f>
        <v>0</v>
      </c>
      <c r="G37" s="35"/>
      <c r="H37" s="35"/>
      <c r="I37" s="132">
        <v>0.21</v>
      </c>
      <c r="J37" s="131">
        <f>ROUND(((SUM(BE92:BE94))*I37),2)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45</v>
      </c>
      <c r="F38" s="131">
        <f>ROUND((SUM(BF92:BF94)),2)</f>
        <v>0</v>
      </c>
      <c r="G38" s="35"/>
      <c r="H38" s="35"/>
      <c r="I38" s="132">
        <v>0.15</v>
      </c>
      <c r="J38" s="131">
        <f>ROUND(((SUM(BF92:BF94))*I38),2)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46</v>
      </c>
      <c r="F39" s="131">
        <f>ROUND((SUM(BG92:BG94)),2)</f>
        <v>0</v>
      </c>
      <c r="G39" s="35"/>
      <c r="H39" s="35"/>
      <c r="I39" s="132">
        <v>0.21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15" t="s">
        <v>47</v>
      </c>
      <c r="F40" s="131">
        <f>ROUND((SUM(BH92:BH94)),2)</f>
        <v>0</v>
      </c>
      <c r="G40" s="35"/>
      <c r="H40" s="35"/>
      <c r="I40" s="132">
        <v>0.15</v>
      </c>
      <c r="J40" s="131">
        <f>0</f>
        <v>0</v>
      </c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15" t="s">
        <v>48</v>
      </c>
      <c r="F41" s="131">
        <f>ROUND((SUM(BI92:BI94)),2)</f>
        <v>0</v>
      </c>
      <c r="G41" s="35"/>
      <c r="H41" s="35"/>
      <c r="I41" s="132">
        <v>0</v>
      </c>
      <c r="J41" s="131">
        <f>0</f>
        <v>0</v>
      </c>
      <c r="K41" s="35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 hidden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 hidden="1">
      <c r="A43" s="35"/>
      <c r="B43" s="40"/>
      <c r="C43" s="133"/>
      <c r="D43" s="134" t="s">
        <v>49</v>
      </c>
      <c r="E43" s="135"/>
      <c r="F43" s="135"/>
      <c r="G43" s="136" t="s">
        <v>50</v>
      </c>
      <c r="H43" s="137" t="s">
        <v>51</v>
      </c>
      <c r="I43" s="138"/>
      <c r="J43" s="139">
        <f>SUM(J34:J41)</f>
        <v>0</v>
      </c>
      <c r="K43" s="140"/>
      <c r="L43" s="117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 hidden="1">
      <c r="A44" s="35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ht="11.25" hidden="1"/>
    <row r="46" ht="11.25" hidden="1"/>
    <row r="47" ht="11.25" hidden="1"/>
    <row r="48" spans="1:31" s="2" customFormat="1" ht="6.95" customHeight="1" hidden="1">
      <c r="A48" s="35"/>
      <c r="B48" s="144"/>
      <c r="C48" s="145"/>
      <c r="D48" s="145"/>
      <c r="E48" s="145"/>
      <c r="F48" s="145"/>
      <c r="G48" s="145"/>
      <c r="H48" s="145"/>
      <c r="I48" s="146"/>
      <c r="J48" s="145"/>
      <c r="K48" s="145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24.95" customHeight="1" hidden="1">
      <c r="A49" s="35"/>
      <c r="B49" s="36"/>
      <c r="C49" s="24" t="s">
        <v>141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6.95" customHeight="1" hidden="1">
      <c r="A50" s="35"/>
      <c r="B50" s="36"/>
      <c r="C50" s="37"/>
      <c r="D50" s="37"/>
      <c r="E50" s="37"/>
      <c r="F50" s="37"/>
      <c r="G50" s="37"/>
      <c r="H50" s="3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 hidden="1">
      <c r="A51" s="35"/>
      <c r="B51" s="36"/>
      <c r="C51" s="30" t="s">
        <v>16</v>
      </c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 hidden="1">
      <c r="A52" s="35"/>
      <c r="B52" s="36"/>
      <c r="C52" s="37"/>
      <c r="D52" s="37"/>
      <c r="E52" s="326" t="str">
        <f>E7</f>
        <v>REKONSTRUKCE TĚLOCVIČNY TUL - TĚLOCVIČNA HARCOV- OBJEKT A</v>
      </c>
      <c r="F52" s="327"/>
      <c r="G52" s="327"/>
      <c r="H52" s="32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2:12" s="1" customFormat="1" ht="12" customHeight="1" hidden="1">
      <c r="B53" s="22"/>
      <c r="C53" s="30" t="s">
        <v>137</v>
      </c>
      <c r="D53" s="23"/>
      <c r="E53" s="23"/>
      <c r="F53" s="23"/>
      <c r="G53" s="23"/>
      <c r="H53" s="23"/>
      <c r="I53" s="109"/>
      <c r="J53" s="23"/>
      <c r="K53" s="23"/>
      <c r="L53" s="21"/>
    </row>
    <row r="54" spans="2:12" s="1" customFormat="1" ht="16.5" customHeight="1" hidden="1">
      <c r="B54" s="22"/>
      <c r="C54" s="23"/>
      <c r="D54" s="23"/>
      <c r="E54" s="326" t="s">
        <v>2288</v>
      </c>
      <c r="F54" s="303"/>
      <c r="G54" s="303"/>
      <c r="H54" s="303"/>
      <c r="I54" s="109"/>
      <c r="J54" s="23"/>
      <c r="K54" s="23"/>
      <c r="L54" s="21"/>
    </row>
    <row r="55" spans="2:12" s="1" customFormat="1" ht="12" customHeight="1" hidden="1">
      <c r="B55" s="22"/>
      <c r="C55" s="30" t="s">
        <v>139</v>
      </c>
      <c r="D55" s="23"/>
      <c r="E55" s="23"/>
      <c r="F55" s="23"/>
      <c r="G55" s="23"/>
      <c r="H55" s="23"/>
      <c r="I55" s="109"/>
      <c r="J55" s="23"/>
      <c r="K55" s="23"/>
      <c r="L55" s="21"/>
    </row>
    <row r="56" spans="1:31" s="2" customFormat="1" ht="16.5" customHeight="1" hidden="1">
      <c r="A56" s="35"/>
      <c r="B56" s="36"/>
      <c r="C56" s="37"/>
      <c r="D56" s="37"/>
      <c r="E56" s="330" t="s">
        <v>2384</v>
      </c>
      <c r="F56" s="328"/>
      <c r="G56" s="328"/>
      <c r="H56" s="328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2" customHeight="1" hidden="1">
      <c r="A57" s="35"/>
      <c r="B57" s="36"/>
      <c r="C57" s="30" t="s">
        <v>303</v>
      </c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6.5" customHeight="1" hidden="1">
      <c r="A58" s="35"/>
      <c r="B58" s="36"/>
      <c r="C58" s="37"/>
      <c r="D58" s="37"/>
      <c r="E58" s="274" t="str">
        <f>E13</f>
        <v>03 - Ostatní náklady</v>
      </c>
      <c r="F58" s="328"/>
      <c r="G58" s="328"/>
      <c r="H58" s="328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6.95" customHeight="1" hidden="1">
      <c r="A59" s="35"/>
      <c r="B59" s="36"/>
      <c r="C59" s="37"/>
      <c r="D59" s="37"/>
      <c r="E59" s="37"/>
      <c r="F59" s="37"/>
      <c r="G59" s="37"/>
      <c r="H59" s="37"/>
      <c r="I59" s="116"/>
      <c r="J59" s="37"/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2" customHeight="1" hidden="1">
      <c r="A60" s="35"/>
      <c r="B60" s="36"/>
      <c r="C60" s="30" t="s">
        <v>22</v>
      </c>
      <c r="D60" s="37"/>
      <c r="E60" s="37"/>
      <c r="F60" s="28" t="str">
        <f>F16</f>
        <v>Liberec</v>
      </c>
      <c r="G60" s="37"/>
      <c r="H60" s="37"/>
      <c r="I60" s="118" t="s">
        <v>24</v>
      </c>
      <c r="J60" s="60" t="str">
        <f>IF(J16="","",J16)</f>
        <v>4. 2. 2020</v>
      </c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 hidden="1">
      <c r="A61" s="35"/>
      <c r="B61" s="36"/>
      <c r="C61" s="37"/>
      <c r="D61" s="37"/>
      <c r="E61" s="37"/>
      <c r="F61" s="37"/>
      <c r="G61" s="37"/>
      <c r="H61" s="37"/>
      <c r="I61" s="116"/>
      <c r="J61" s="37"/>
      <c r="K61" s="37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25.7" customHeight="1" hidden="1">
      <c r="A62" s="35"/>
      <c r="B62" s="36"/>
      <c r="C62" s="30" t="s">
        <v>26</v>
      </c>
      <c r="D62" s="37"/>
      <c r="E62" s="37"/>
      <c r="F62" s="28" t="str">
        <f>E19</f>
        <v xml:space="preserve">Technická univerzita v Liberci </v>
      </c>
      <c r="G62" s="37"/>
      <c r="H62" s="37"/>
      <c r="I62" s="118" t="s">
        <v>32</v>
      </c>
      <c r="J62" s="33" t="str">
        <f>E25</f>
        <v>Ing.  Radovan  Novotný</v>
      </c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25.7" customHeight="1" hidden="1">
      <c r="A63" s="35"/>
      <c r="B63" s="36"/>
      <c r="C63" s="30" t="s">
        <v>30</v>
      </c>
      <c r="D63" s="37"/>
      <c r="E63" s="37"/>
      <c r="F63" s="28" t="str">
        <f>IF(E22="","",E22)</f>
        <v>Vyplň údaj</v>
      </c>
      <c r="G63" s="37"/>
      <c r="H63" s="37"/>
      <c r="I63" s="118" t="s">
        <v>35</v>
      </c>
      <c r="J63" s="33" t="str">
        <f>E28</f>
        <v>Propos Liberec s.r.o.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10.35" customHeight="1" hidden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29.25" customHeight="1" hidden="1">
      <c r="A65" s="35"/>
      <c r="B65" s="36"/>
      <c r="C65" s="147" t="s">
        <v>142</v>
      </c>
      <c r="D65" s="148"/>
      <c r="E65" s="148"/>
      <c r="F65" s="148"/>
      <c r="G65" s="148"/>
      <c r="H65" s="148"/>
      <c r="I65" s="149"/>
      <c r="J65" s="150" t="s">
        <v>143</v>
      </c>
      <c r="K65" s="148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10.35" customHeight="1" hidden="1">
      <c r="A66" s="35"/>
      <c r="B66" s="36"/>
      <c r="C66" s="37"/>
      <c r="D66" s="37"/>
      <c r="E66" s="37"/>
      <c r="F66" s="37"/>
      <c r="G66" s="37"/>
      <c r="H66" s="37"/>
      <c r="I66" s="116"/>
      <c r="J66" s="37"/>
      <c r="K66" s="37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47" s="2" customFormat="1" ht="22.9" customHeight="1" hidden="1">
      <c r="A67" s="35"/>
      <c r="B67" s="36"/>
      <c r="C67" s="151" t="s">
        <v>71</v>
      </c>
      <c r="D67" s="37"/>
      <c r="E67" s="37"/>
      <c r="F67" s="37"/>
      <c r="G67" s="37"/>
      <c r="H67" s="37"/>
      <c r="I67" s="116"/>
      <c r="J67" s="78">
        <f>J92</f>
        <v>0</v>
      </c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U67" s="18" t="s">
        <v>144</v>
      </c>
    </row>
    <row r="68" spans="2:12" s="9" customFormat="1" ht="24.95" customHeight="1" hidden="1">
      <c r="B68" s="152"/>
      <c r="C68" s="153"/>
      <c r="D68" s="154" t="s">
        <v>305</v>
      </c>
      <c r="E68" s="155"/>
      <c r="F68" s="155"/>
      <c r="G68" s="155"/>
      <c r="H68" s="155"/>
      <c r="I68" s="156"/>
      <c r="J68" s="157">
        <f>J93</f>
        <v>0</v>
      </c>
      <c r="K68" s="153"/>
      <c r="L68" s="158"/>
    </row>
    <row r="69" spans="1:31" s="2" customFormat="1" ht="21.75" customHeight="1" hidden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 hidden="1">
      <c r="A70" s="35"/>
      <c r="B70" s="48"/>
      <c r="C70" s="49"/>
      <c r="D70" s="49"/>
      <c r="E70" s="49"/>
      <c r="F70" s="49"/>
      <c r="G70" s="49"/>
      <c r="H70" s="49"/>
      <c r="I70" s="143"/>
      <c r="J70" s="49"/>
      <c r="K70" s="49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ht="11.25" hidden="1"/>
    <row r="72" ht="11.25" hidden="1"/>
    <row r="73" ht="11.25" hidden="1"/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146"/>
      <c r="J74" s="51"/>
      <c r="K74" s="51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26" t="str">
        <f>E7</f>
        <v>REKONSTRUKCE TĚLOCVIČNY TUL - TĚLOCVIČNA HARCOV- OBJEKT A</v>
      </c>
      <c r="F78" s="327"/>
      <c r="G78" s="327"/>
      <c r="H78" s="32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30" t="s">
        <v>137</v>
      </c>
      <c r="D79" s="23"/>
      <c r="E79" s="23"/>
      <c r="F79" s="23"/>
      <c r="G79" s="23"/>
      <c r="H79" s="23"/>
      <c r="I79" s="109"/>
      <c r="J79" s="23"/>
      <c r="K79" s="23"/>
      <c r="L79" s="21"/>
    </row>
    <row r="80" spans="2:12" s="1" customFormat="1" ht="16.5" customHeight="1">
      <c r="B80" s="22"/>
      <c r="C80" s="23"/>
      <c r="D80" s="23"/>
      <c r="E80" s="326" t="s">
        <v>2288</v>
      </c>
      <c r="F80" s="303"/>
      <c r="G80" s="303"/>
      <c r="H80" s="303"/>
      <c r="I80" s="109"/>
      <c r="J80" s="23"/>
      <c r="K80" s="23"/>
      <c r="L80" s="21"/>
    </row>
    <row r="81" spans="2:12" s="1" customFormat="1" ht="12" customHeight="1">
      <c r="B81" s="22"/>
      <c r="C81" s="30" t="s">
        <v>139</v>
      </c>
      <c r="D81" s="23"/>
      <c r="E81" s="23"/>
      <c r="F81" s="23"/>
      <c r="G81" s="23"/>
      <c r="H81" s="23"/>
      <c r="I81" s="109"/>
      <c r="J81" s="23"/>
      <c r="K81" s="23"/>
      <c r="L81" s="21"/>
    </row>
    <row r="82" spans="1:31" s="2" customFormat="1" ht="16.5" customHeight="1">
      <c r="A82" s="35"/>
      <c r="B82" s="36"/>
      <c r="C82" s="37"/>
      <c r="D82" s="37"/>
      <c r="E82" s="330" t="s">
        <v>2384</v>
      </c>
      <c r="F82" s="328"/>
      <c r="G82" s="328"/>
      <c r="H82" s="328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303</v>
      </c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274" t="str">
        <f>E13</f>
        <v>03 - Ostatní náklady</v>
      </c>
      <c r="F84" s="328"/>
      <c r="G84" s="328"/>
      <c r="H84" s="328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22</v>
      </c>
      <c r="D86" s="37"/>
      <c r="E86" s="37"/>
      <c r="F86" s="28" t="str">
        <f>F16</f>
        <v>Liberec</v>
      </c>
      <c r="G86" s="37"/>
      <c r="H86" s="37"/>
      <c r="I86" s="118" t="s">
        <v>24</v>
      </c>
      <c r="J86" s="60" t="str">
        <f>IF(J16="","",J16)</f>
        <v>4. 2. 2020</v>
      </c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25.7" customHeight="1">
      <c r="A88" s="35"/>
      <c r="B88" s="36"/>
      <c r="C88" s="30" t="s">
        <v>26</v>
      </c>
      <c r="D88" s="37"/>
      <c r="E88" s="37"/>
      <c r="F88" s="28" t="str">
        <f>E19</f>
        <v xml:space="preserve">Technická univerzita v Liberci </v>
      </c>
      <c r="G88" s="37"/>
      <c r="H88" s="37"/>
      <c r="I88" s="118" t="s">
        <v>32</v>
      </c>
      <c r="J88" s="33" t="str">
        <f>E25</f>
        <v>Ing.  Radovan  Novotný</v>
      </c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25.7" customHeight="1">
      <c r="A89" s="35"/>
      <c r="B89" s="36"/>
      <c r="C89" s="30" t="s">
        <v>30</v>
      </c>
      <c r="D89" s="37"/>
      <c r="E89" s="37"/>
      <c r="F89" s="28" t="str">
        <f>IF(E22="","",E22)</f>
        <v>Vyplň údaj</v>
      </c>
      <c r="G89" s="37"/>
      <c r="H89" s="37"/>
      <c r="I89" s="118" t="s">
        <v>35</v>
      </c>
      <c r="J89" s="33" t="str">
        <f>E28</f>
        <v>Propos Liberec s.r.o.</v>
      </c>
      <c r="K89" s="37"/>
      <c r="L89" s="11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65"/>
      <c r="B91" s="166"/>
      <c r="C91" s="167" t="s">
        <v>157</v>
      </c>
      <c r="D91" s="168" t="s">
        <v>58</v>
      </c>
      <c r="E91" s="168" t="s">
        <v>54</v>
      </c>
      <c r="F91" s="168" t="s">
        <v>55</v>
      </c>
      <c r="G91" s="168" t="s">
        <v>158</v>
      </c>
      <c r="H91" s="168" t="s">
        <v>159</v>
      </c>
      <c r="I91" s="169" t="s">
        <v>160</v>
      </c>
      <c r="J91" s="168" t="s">
        <v>143</v>
      </c>
      <c r="K91" s="170" t="s">
        <v>161</v>
      </c>
      <c r="L91" s="171"/>
      <c r="M91" s="69" t="s">
        <v>21</v>
      </c>
      <c r="N91" s="70" t="s">
        <v>43</v>
      </c>
      <c r="O91" s="70" t="s">
        <v>162</v>
      </c>
      <c r="P91" s="70" t="s">
        <v>163</v>
      </c>
      <c r="Q91" s="70" t="s">
        <v>164</v>
      </c>
      <c r="R91" s="70" t="s">
        <v>165</v>
      </c>
      <c r="S91" s="70" t="s">
        <v>166</v>
      </c>
      <c r="T91" s="71" t="s">
        <v>167</v>
      </c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</row>
    <row r="92" spans="1:63" s="2" customFormat="1" ht="22.9" customHeight="1">
      <c r="A92" s="35"/>
      <c r="B92" s="36"/>
      <c r="C92" s="76" t="s">
        <v>168</v>
      </c>
      <c r="D92" s="37"/>
      <c r="E92" s="37"/>
      <c r="F92" s="37"/>
      <c r="G92" s="37"/>
      <c r="H92" s="37"/>
      <c r="I92" s="116"/>
      <c r="J92" s="172">
        <f>BK92</f>
        <v>0</v>
      </c>
      <c r="K92" s="37"/>
      <c r="L92" s="40"/>
      <c r="M92" s="72"/>
      <c r="N92" s="173"/>
      <c r="O92" s="73"/>
      <c r="P92" s="174">
        <f>P93</f>
        <v>0</v>
      </c>
      <c r="Q92" s="73"/>
      <c r="R92" s="174">
        <f>R93</f>
        <v>0</v>
      </c>
      <c r="S92" s="73"/>
      <c r="T92" s="175">
        <f>T93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72</v>
      </c>
      <c r="AU92" s="18" t="s">
        <v>144</v>
      </c>
      <c r="BK92" s="176">
        <f>BK93</f>
        <v>0</v>
      </c>
    </row>
    <row r="93" spans="2:63" s="12" customFormat="1" ht="25.9" customHeight="1">
      <c r="B93" s="177"/>
      <c r="C93" s="178"/>
      <c r="D93" s="179" t="s">
        <v>72</v>
      </c>
      <c r="E93" s="180" t="s">
        <v>306</v>
      </c>
      <c r="F93" s="180" t="s">
        <v>89</v>
      </c>
      <c r="G93" s="178"/>
      <c r="H93" s="178"/>
      <c r="I93" s="181"/>
      <c r="J93" s="182">
        <f>BK93</f>
        <v>0</v>
      </c>
      <c r="K93" s="178"/>
      <c r="L93" s="183"/>
      <c r="M93" s="184"/>
      <c r="N93" s="185"/>
      <c r="O93" s="185"/>
      <c r="P93" s="186">
        <f>P94</f>
        <v>0</v>
      </c>
      <c r="Q93" s="185"/>
      <c r="R93" s="186">
        <f>R94</f>
        <v>0</v>
      </c>
      <c r="S93" s="185"/>
      <c r="T93" s="187">
        <f>T94</f>
        <v>0</v>
      </c>
      <c r="AR93" s="188" t="s">
        <v>214</v>
      </c>
      <c r="AT93" s="189" t="s">
        <v>72</v>
      </c>
      <c r="AU93" s="189" t="s">
        <v>73</v>
      </c>
      <c r="AY93" s="188" t="s">
        <v>171</v>
      </c>
      <c r="BK93" s="190">
        <f>BK94</f>
        <v>0</v>
      </c>
    </row>
    <row r="94" spans="1:65" s="2" customFormat="1" ht="16.5" customHeight="1">
      <c r="A94" s="35"/>
      <c r="B94" s="36"/>
      <c r="C94" s="193" t="s">
        <v>80</v>
      </c>
      <c r="D94" s="193" t="s">
        <v>173</v>
      </c>
      <c r="E94" s="194" t="s">
        <v>319</v>
      </c>
      <c r="F94" s="195" t="s">
        <v>320</v>
      </c>
      <c r="G94" s="196" t="s">
        <v>308</v>
      </c>
      <c r="H94" s="197">
        <v>1</v>
      </c>
      <c r="I94" s="198"/>
      <c r="J94" s="199">
        <f>ROUND(I94*H94,2)</f>
        <v>0</v>
      </c>
      <c r="K94" s="195" t="s">
        <v>21</v>
      </c>
      <c r="L94" s="40"/>
      <c r="M94" s="242" t="s">
        <v>21</v>
      </c>
      <c r="N94" s="243" t="s">
        <v>44</v>
      </c>
      <c r="O94" s="244"/>
      <c r="P94" s="245">
        <f>O94*H94</f>
        <v>0</v>
      </c>
      <c r="Q94" s="245">
        <v>0</v>
      </c>
      <c r="R94" s="245">
        <f>Q94*H94</f>
        <v>0</v>
      </c>
      <c r="S94" s="245">
        <v>0</v>
      </c>
      <c r="T94" s="24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309</v>
      </c>
      <c r="AT94" s="204" t="s">
        <v>173</v>
      </c>
      <c r="AU94" s="204" t="s">
        <v>80</v>
      </c>
      <c r="AY94" s="18" t="s">
        <v>171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80</v>
      </c>
      <c r="BK94" s="205">
        <f>ROUND(I94*H94,2)</f>
        <v>0</v>
      </c>
      <c r="BL94" s="18" t="s">
        <v>309</v>
      </c>
      <c r="BM94" s="204" t="s">
        <v>2388</v>
      </c>
    </row>
    <row r="95" spans="1:31" s="2" customFormat="1" ht="6.95" customHeight="1">
      <c r="A95" s="35"/>
      <c r="B95" s="48"/>
      <c r="C95" s="49"/>
      <c r="D95" s="49"/>
      <c r="E95" s="49"/>
      <c r="F95" s="49"/>
      <c r="G95" s="49"/>
      <c r="H95" s="49"/>
      <c r="I95" s="143"/>
      <c r="J95" s="49"/>
      <c r="K95" s="49"/>
      <c r="L95" s="40"/>
      <c r="M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</sheetData>
  <sheetProtection algorithmName="SHA-512" hashValue="iagMeAW69/yrHfwHCHeCo4CzlahgYMczLlaJPZf+s2F5lU7DvURXl6PwAxYZ5oKkRjcbZZaE5rYAiw9vWRZw3Q==" saltValue="M8AgN5xndd5Qvok1XLBoyv1kLlinm/ldAvlLQUj3lQbE8UmvdNGrtNISSLm0Jw86D8hr/4G7zDZBql9W3rEf3A==" spinCount="100000" sheet="1" objects="1" scenarios="1" formatColumns="0" formatRows="0" autoFilter="0"/>
  <autoFilter ref="C91:K94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87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 hidden="1">
      <c r="B4" s="21"/>
      <c r="D4" s="113" t="s">
        <v>136</v>
      </c>
      <c r="I4" s="109"/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I5" s="109"/>
      <c r="L5" s="21"/>
    </row>
    <row r="6" spans="2:12" s="1" customFormat="1" ht="12" customHeight="1" hidden="1">
      <c r="B6" s="21"/>
      <c r="D6" s="115" t="s">
        <v>16</v>
      </c>
      <c r="I6" s="109"/>
      <c r="L6" s="21"/>
    </row>
    <row r="7" spans="2:12" s="1" customFormat="1" ht="16.5" customHeight="1" hidden="1">
      <c r="B7" s="21"/>
      <c r="E7" s="319" t="str">
        <f>'Rekapitulace stavby'!K6</f>
        <v>REKONSTRUKCE TĚLOCVIČNY TUL - TĚLOCVIČNA HARCOV- OBJEKT A</v>
      </c>
      <c r="F7" s="320"/>
      <c r="G7" s="320"/>
      <c r="H7" s="320"/>
      <c r="I7" s="109"/>
      <c r="L7" s="21"/>
    </row>
    <row r="8" spans="2:12" s="1" customFormat="1" ht="12" customHeight="1" hidden="1">
      <c r="B8" s="21"/>
      <c r="D8" s="115" t="s">
        <v>137</v>
      </c>
      <c r="I8" s="109"/>
      <c r="L8" s="21"/>
    </row>
    <row r="9" spans="1:31" s="2" customFormat="1" ht="16.5" customHeight="1" hidden="1">
      <c r="A9" s="35"/>
      <c r="B9" s="40"/>
      <c r="C9" s="35"/>
      <c r="D9" s="35"/>
      <c r="E9" s="319" t="s">
        <v>138</v>
      </c>
      <c r="F9" s="321"/>
      <c r="G9" s="321"/>
      <c r="H9" s="32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 hidden="1">
      <c r="A10" s="35"/>
      <c r="B10" s="40"/>
      <c r="C10" s="35"/>
      <c r="D10" s="115" t="s">
        <v>139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 hidden="1">
      <c r="A11" s="35"/>
      <c r="B11" s="40"/>
      <c r="C11" s="35"/>
      <c r="D11" s="35"/>
      <c r="E11" s="322" t="s">
        <v>140</v>
      </c>
      <c r="F11" s="321"/>
      <c r="G11" s="321"/>
      <c r="H11" s="32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 hidden="1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 hidden="1">
      <c r="A13" s="35"/>
      <c r="B13" s="40"/>
      <c r="C13" s="35"/>
      <c r="D13" s="115" t="s">
        <v>18</v>
      </c>
      <c r="E13" s="35"/>
      <c r="F13" s="104" t="s">
        <v>19</v>
      </c>
      <c r="G13" s="35"/>
      <c r="H13" s="35"/>
      <c r="I13" s="118" t="s">
        <v>20</v>
      </c>
      <c r="J13" s="104" t="s">
        <v>21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15" t="s">
        <v>22</v>
      </c>
      <c r="E14" s="35"/>
      <c r="F14" s="104" t="s">
        <v>23</v>
      </c>
      <c r="G14" s="35"/>
      <c r="H14" s="35"/>
      <c r="I14" s="118" t="s">
        <v>24</v>
      </c>
      <c r="J14" s="119" t="str">
        <f>'Rekapitulace stavby'!AN8</f>
        <v>4. 2. 2020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 hidden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15" t="s">
        <v>26</v>
      </c>
      <c r="E16" s="35"/>
      <c r="F16" s="35"/>
      <c r="G16" s="35"/>
      <c r="H16" s="35"/>
      <c r="I16" s="118" t="s">
        <v>27</v>
      </c>
      <c r="J16" s="104" t="s">
        <v>21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 hidden="1">
      <c r="A17" s="35"/>
      <c r="B17" s="40"/>
      <c r="C17" s="35"/>
      <c r="D17" s="35"/>
      <c r="E17" s="104" t="s">
        <v>28</v>
      </c>
      <c r="F17" s="35"/>
      <c r="G17" s="35"/>
      <c r="H17" s="35"/>
      <c r="I17" s="118" t="s">
        <v>29</v>
      </c>
      <c r="J17" s="104" t="s">
        <v>21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 hidden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 hidden="1">
      <c r="A19" s="35"/>
      <c r="B19" s="40"/>
      <c r="C19" s="35"/>
      <c r="D19" s="115" t="s">
        <v>30</v>
      </c>
      <c r="E19" s="35"/>
      <c r="F19" s="35"/>
      <c r="G19" s="35"/>
      <c r="H19" s="35"/>
      <c r="I19" s="118" t="s">
        <v>27</v>
      </c>
      <c r="J19" s="31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 hidden="1">
      <c r="A20" s="35"/>
      <c r="B20" s="40"/>
      <c r="C20" s="35"/>
      <c r="D20" s="35"/>
      <c r="E20" s="323" t="str">
        <f>'Rekapitulace stavby'!E14</f>
        <v>Vyplň údaj</v>
      </c>
      <c r="F20" s="324"/>
      <c r="G20" s="324"/>
      <c r="H20" s="324"/>
      <c r="I20" s="118" t="s">
        <v>29</v>
      </c>
      <c r="J20" s="31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 hidden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 hidden="1">
      <c r="A22" s="35"/>
      <c r="B22" s="40"/>
      <c r="C22" s="35"/>
      <c r="D22" s="115" t="s">
        <v>32</v>
      </c>
      <c r="E22" s="35"/>
      <c r="F22" s="35"/>
      <c r="G22" s="35"/>
      <c r="H22" s="35"/>
      <c r="I22" s="118" t="s">
        <v>27</v>
      </c>
      <c r="J22" s="104" t="s">
        <v>21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 hidden="1">
      <c r="A23" s="35"/>
      <c r="B23" s="40"/>
      <c r="C23" s="35"/>
      <c r="D23" s="35"/>
      <c r="E23" s="104" t="s">
        <v>33</v>
      </c>
      <c r="F23" s="35"/>
      <c r="G23" s="35"/>
      <c r="H23" s="35"/>
      <c r="I23" s="118" t="s">
        <v>29</v>
      </c>
      <c r="J23" s="104" t="s">
        <v>21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 hidden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 hidden="1">
      <c r="A25" s="35"/>
      <c r="B25" s="40"/>
      <c r="C25" s="35"/>
      <c r="D25" s="115" t="s">
        <v>35</v>
      </c>
      <c r="E25" s="35"/>
      <c r="F25" s="35"/>
      <c r="G25" s="35"/>
      <c r="H25" s="35"/>
      <c r="I25" s="118" t="s">
        <v>27</v>
      </c>
      <c r="J25" s="104" t="s">
        <v>21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 hidden="1">
      <c r="A26" s="35"/>
      <c r="B26" s="40"/>
      <c r="C26" s="35"/>
      <c r="D26" s="35"/>
      <c r="E26" s="104" t="s">
        <v>36</v>
      </c>
      <c r="F26" s="35"/>
      <c r="G26" s="35"/>
      <c r="H26" s="35"/>
      <c r="I26" s="118" t="s">
        <v>29</v>
      </c>
      <c r="J26" s="104" t="s">
        <v>21</v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 hidden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 hidden="1">
      <c r="A28" s="35"/>
      <c r="B28" s="40"/>
      <c r="C28" s="35"/>
      <c r="D28" s="115" t="s">
        <v>37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 hidden="1">
      <c r="A29" s="120"/>
      <c r="B29" s="121"/>
      <c r="C29" s="120"/>
      <c r="D29" s="120"/>
      <c r="E29" s="325" t="s">
        <v>21</v>
      </c>
      <c r="F29" s="325"/>
      <c r="G29" s="325"/>
      <c r="H29" s="325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 hidden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 hidden="1">
      <c r="A32" s="35"/>
      <c r="B32" s="40"/>
      <c r="C32" s="35"/>
      <c r="D32" s="126" t="s">
        <v>39</v>
      </c>
      <c r="E32" s="35"/>
      <c r="F32" s="35"/>
      <c r="G32" s="35"/>
      <c r="H32" s="35"/>
      <c r="I32" s="116"/>
      <c r="J32" s="127">
        <f>ROUND(J96,2)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35"/>
      <c r="F34" s="128" t="s">
        <v>41</v>
      </c>
      <c r="G34" s="35"/>
      <c r="H34" s="35"/>
      <c r="I34" s="129" t="s">
        <v>40</v>
      </c>
      <c r="J34" s="128" t="s">
        <v>42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130" t="s">
        <v>43</v>
      </c>
      <c r="E35" s="115" t="s">
        <v>44</v>
      </c>
      <c r="F35" s="131">
        <f>ROUND((SUM(BE96:BE183)),2)</f>
        <v>0</v>
      </c>
      <c r="G35" s="35"/>
      <c r="H35" s="35"/>
      <c r="I35" s="132">
        <v>0.21</v>
      </c>
      <c r="J35" s="131">
        <f>ROUND(((SUM(BE96:BE183))*I35),2)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45</v>
      </c>
      <c r="F36" s="131">
        <f>ROUND((SUM(BF96:BF183)),2)</f>
        <v>0</v>
      </c>
      <c r="G36" s="35"/>
      <c r="H36" s="35"/>
      <c r="I36" s="132">
        <v>0.15</v>
      </c>
      <c r="J36" s="131">
        <f>ROUND(((SUM(BF96:BF183))*I36),2)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46</v>
      </c>
      <c r="F37" s="131">
        <f>ROUND((SUM(BG96:BG183)),2)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47</v>
      </c>
      <c r="F38" s="131">
        <f>ROUND((SUM(BH96:BH183)),2)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48</v>
      </c>
      <c r="F39" s="131">
        <f>ROUND((SUM(BI96:BI183)),2)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 hidden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 hidden="1">
      <c r="A41" s="35"/>
      <c r="B41" s="40"/>
      <c r="C41" s="133"/>
      <c r="D41" s="134" t="s">
        <v>49</v>
      </c>
      <c r="E41" s="135"/>
      <c r="F41" s="135"/>
      <c r="G41" s="136" t="s">
        <v>50</v>
      </c>
      <c r="H41" s="137" t="s">
        <v>51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 hidden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ht="11.25" hidden="1"/>
    <row r="44" ht="11.25" hidden="1"/>
    <row r="45" ht="11.25" hidden="1"/>
    <row r="46" spans="1:31" s="2" customFormat="1" ht="6.95" customHeight="1" hidden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 hidden="1">
      <c r="A47" s="35"/>
      <c r="B47" s="36"/>
      <c r="C47" s="24" t="s">
        <v>141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 hidden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30" t="s">
        <v>16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 hidden="1">
      <c r="A50" s="35"/>
      <c r="B50" s="36"/>
      <c r="C50" s="37"/>
      <c r="D50" s="37"/>
      <c r="E50" s="326" t="str">
        <f>E7</f>
        <v>REKONSTRUKCE TĚLOCVIČNY TUL - TĚLOCVIČNA HARCOV- OBJEKT A</v>
      </c>
      <c r="F50" s="327"/>
      <c r="G50" s="327"/>
      <c r="H50" s="32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 hidden="1">
      <c r="B51" s="22"/>
      <c r="C51" s="30" t="s">
        <v>137</v>
      </c>
      <c r="D51" s="23"/>
      <c r="E51" s="23"/>
      <c r="F51" s="23"/>
      <c r="G51" s="23"/>
      <c r="H51" s="23"/>
      <c r="I51" s="109"/>
      <c r="J51" s="23"/>
      <c r="K51" s="23"/>
      <c r="L51" s="21"/>
    </row>
    <row r="52" spans="1:31" s="2" customFormat="1" ht="16.5" customHeight="1" hidden="1">
      <c r="A52" s="35"/>
      <c r="B52" s="36"/>
      <c r="C52" s="37"/>
      <c r="D52" s="37"/>
      <c r="E52" s="326" t="s">
        <v>138</v>
      </c>
      <c r="F52" s="328"/>
      <c r="G52" s="328"/>
      <c r="H52" s="328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 hidden="1">
      <c r="A53" s="35"/>
      <c r="B53" s="36"/>
      <c r="C53" s="30" t="s">
        <v>139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 hidden="1">
      <c r="A54" s="35"/>
      <c r="B54" s="36"/>
      <c r="C54" s="37"/>
      <c r="D54" s="37"/>
      <c r="E54" s="274" t="str">
        <f>E11</f>
        <v>D1.1.neznei - Architektonicko stavební řešení</v>
      </c>
      <c r="F54" s="328"/>
      <c r="G54" s="328"/>
      <c r="H54" s="328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 hidden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 hidden="1">
      <c r="A56" s="35"/>
      <c r="B56" s="36"/>
      <c r="C56" s="30" t="s">
        <v>22</v>
      </c>
      <c r="D56" s="37"/>
      <c r="E56" s="37"/>
      <c r="F56" s="28" t="str">
        <f>F14</f>
        <v>Liberec</v>
      </c>
      <c r="G56" s="37"/>
      <c r="H56" s="37"/>
      <c r="I56" s="118" t="s">
        <v>24</v>
      </c>
      <c r="J56" s="60" t="str">
        <f>IF(J14="","",J14)</f>
        <v>4. 2. 2020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 hidden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5.7" customHeight="1" hidden="1">
      <c r="A58" s="35"/>
      <c r="B58" s="36"/>
      <c r="C58" s="30" t="s">
        <v>26</v>
      </c>
      <c r="D58" s="37"/>
      <c r="E58" s="37"/>
      <c r="F58" s="28" t="str">
        <f>E17</f>
        <v xml:space="preserve">Technická univerzita v Liberci </v>
      </c>
      <c r="G58" s="37"/>
      <c r="H58" s="37"/>
      <c r="I58" s="118" t="s">
        <v>32</v>
      </c>
      <c r="J58" s="33" t="str">
        <f>E23</f>
        <v>Ing.  Radovan  Novotný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5.7" customHeight="1" hidden="1">
      <c r="A59" s="35"/>
      <c r="B59" s="36"/>
      <c r="C59" s="30" t="s">
        <v>30</v>
      </c>
      <c r="D59" s="37"/>
      <c r="E59" s="37"/>
      <c r="F59" s="28" t="str">
        <f>IF(E20="","",E20)</f>
        <v>Vyplň údaj</v>
      </c>
      <c r="G59" s="37"/>
      <c r="H59" s="37"/>
      <c r="I59" s="118" t="s">
        <v>35</v>
      </c>
      <c r="J59" s="33" t="str">
        <f>E26</f>
        <v>Propos Liberec s.r.o.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 hidden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 hidden="1">
      <c r="A61" s="35"/>
      <c r="B61" s="36"/>
      <c r="C61" s="147" t="s">
        <v>142</v>
      </c>
      <c r="D61" s="148"/>
      <c r="E61" s="148"/>
      <c r="F61" s="148"/>
      <c r="G61" s="148"/>
      <c r="H61" s="148"/>
      <c r="I61" s="149"/>
      <c r="J61" s="150" t="s">
        <v>143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 hidden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 hidden="1">
      <c r="A63" s="35"/>
      <c r="B63" s="36"/>
      <c r="C63" s="151" t="s">
        <v>71</v>
      </c>
      <c r="D63" s="37"/>
      <c r="E63" s="37"/>
      <c r="F63" s="37"/>
      <c r="G63" s="37"/>
      <c r="H63" s="37"/>
      <c r="I63" s="116"/>
      <c r="J63" s="78">
        <f>J96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144</v>
      </c>
    </row>
    <row r="64" spans="2:12" s="9" customFormat="1" ht="24.95" customHeight="1" hidden="1">
      <c r="B64" s="152"/>
      <c r="C64" s="153"/>
      <c r="D64" s="154" t="s">
        <v>145</v>
      </c>
      <c r="E64" s="155"/>
      <c r="F64" s="155"/>
      <c r="G64" s="155"/>
      <c r="H64" s="155"/>
      <c r="I64" s="156"/>
      <c r="J64" s="157">
        <f>J97</f>
        <v>0</v>
      </c>
      <c r="K64" s="153"/>
      <c r="L64" s="158"/>
    </row>
    <row r="65" spans="2:12" s="10" customFormat="1" ht="19.9" customHeight="1" hidden="1">
      <c r="B65" s="159"/>
      <c r="C65" s="98"/>
      <c r="D65" s="160" t="s">
        <v>146</v>
      </c>
      <c r="E65" s="161"/>
      <c r="F65" s="161"/>
      <c r="G65" s="161"/>
      <c r="H65" s="161"/>
      <c r="I65" s="162"/>
      <c r="J65" s="163">
        <f>J98</f>
        <v>0</v>
      </c>
      <c r="K65" s="98"/>
      <c r="L65" s="164"/>
    </row>
    <row r="66" spans="2:12" s="10" customFormat="1" ht="19.9" customHeight="1" hidden="1">
      <c r="B66" s="159"/>
      <c r="C66" s="98"/>
      <c r="D66" s="160" t="s">
        <v>147</v>
      </c>
      <c r="E66" s="161"/>
      <c r="F66" s="161"/>
      <c r="G66" s="161"/>
      <c r="H66" s="161"/>
      <c r="I66" s="162"/>
      <c r="J66" s="163">
        <f>J103</f>
        <v>0</v>
      </c>
      <c r="K66" s="98"/>
      <c r="L66" s="164"/>
    </row>
    <row r="67" spans="2:12" s="10" customFormat="1" ht="19.9" customHeight="1" hidden="1">
      <c r="B67" s="159"/>
      <c r="C67" s="98"/>
      <c r="D67" s="160" t="s">
        <v>148</v>
      </c>
      <c r="E67" s="161"/>
      <c r="F67" s="161"/>
      <c r="G67" s="161"/>
      <c r="H67" s="161"/>
      <c r="I67" s="162"/>
      <c r="J67" s="163">
        <f>J112</f>
        <v>0</v>
      </c>
      <c r="K67" s="98"/>
      <c r="L67" s="164"/>
    </row>
    <row r="68" spans="2:12" s="10" customFormat="1" ht="19.9" customHeight="1" hidden="1">
      <c r="B68" s="159"/>
      <c r="C68" s="98"/>
      <c r="D68" s="160" t="s">
        <v>149</v>
      </c>
      <c r="E68" s="161"/>
      <c r="F68" s="161"/>
      <c r="G68" s="161"/>
      <c r="H68" s="161"/>
      <c r="I68" s="162"/>
      <c r="J68" s="163">
        <f>J142</f>
        <v>0</v>
      </c>
      <c r="K68" s="98"/>
      <c r="L68" s="164"/>
    </row>
    <row r="69" spans="2:12" s="10" customFormat="1" ht="19.9" customHeight="1" hidden="1">
      <c r="B69" s="159"/>
      <c r="C69" s="98"/>
      <c r="D69" s="160" t="s">
        <v>150</v>
      </c>
      <c r="E69" s="161"/>
      <c r="F69" s="161"/>
      <c r="G69" s="161"/>
      <c r="H69" s="161"/>
      <c r="I69" s="162"/>
      <c r="J69" s="163">
        <f>J149</f>
        <v>0</v>
      </c>
      <c r="K69" s="98"/>
      <c r="L69" s="164"/>
    </row>
    <row r="70" spans="2:12" s="9" customFormat="1" ht="24.95" customHeight="1" hidden="1">
      <c r="B70" s="152"/>
      <c r="C70" s="153"/>
      <c r="D70" s="154" t="s">
        <v>151</v>
      </c>
      <c r="E70" s="155"/>
      <c r="F70" s="155"/>
      <c r="G70" s="155"/>
      <c r="H70" s="155"/>
      <c r="I70" s="156"/>
      <c r="J70" s="157">
        <f>J151</f>
        <v>0</v>
      </c>
      <c r="K70" s="153"/>
      <c r="L70" s="158"/>
    </row>
    <row r="71" spans="2:12" s="10" customFormat="1" ht="19.9" customHeight="1" hidden="1">
      <c r="B71" s="159"/>
      <c r="C71" s="98"/>
      <c r="D71" s="160" t="s">
        <v>152</v>
      </c>
      <c r="E71" s="161"/>
      <c r="F71" s="161"/>
      <c r="G71" s="161"/>
      <c r="H71" s="161"/>
      <c r="I71" s="162"/>
      <c r="J71" s="163">
        <f>J152</f>
        <v>0</v>
      </c>
      <c r="K71" s="98"/>
      <c r="L71" s="164"/>
    </row>
    <row r="72" spans="2:12" s="10" customFormat="1" ht="19.9" customHeight="1" hidden="1">
      <c r="B72" s="159"/>
      <c r="C72" s="98"/>
      <c r="D72" s="160" t="s">
        <v>153</v>
      </c>
      <c r="E72" s="161"/>
      <c r="F72" s="161"/>
      <c r="G72" s="161"/>
      <c r="H72" s="161"/>
      <c r="I72" s="162"/>
      <c r="J72" s="163">
        <f>J157</f>
        <v>0</v>
      </c>
      <c r="K72" s="98"/>
      <c r="L72" s="164"/>
    </row>
    <row r="73" spans="2:12" s="10" customFormat="1" ht="19.9" customHeight="1" hidden="1">
      <c r="B73" s="159"/>
      <c r="C73" s="98"/>
      <c r="D73" s="160" t="s">
        <v>154</v>
      </c>
      <c r="E73" s="161"/>
      <c r="F73" s="161"/>
      <c r="G73" s="161"/>
      <c r="H73" s="161"/>
      <c r="I73" s="162"/>
      <c r="J73" s="163">
        <f>J162</f>
        <v>0</v>
      </c>
      <c r="K73" s="98"/>
      <c r="L73" s="164"/>
    </row>
    <row r="74" spans="2:12" s="10" customFormat="1" ht="19.9" customHeight="1" hidden="1">
      <c r="B74" s="159"/>
      <c r="C74" s="98"/>
      <c r="D74" s="160" t="s">
        <v>155</v>
      </c>
      <c r="E74" s="161"/>
      <c r="F74" s="161"/>
      <c r="G74" s="161"/>
      <c r="H74" s="161"/>
      <c r="I74" s="162"/>
      <c r="J74" s="163">
        <f>J167</f>
        <v>0</v>
      </c>
      <c r="K74" s="98"/>
      <c r="L74" s="164"/>
    </row>
    <row r="75" spans="1:31" s="2" customFormat="1" ht="21.75" customHeight="1" hidden="1">
      <c r="A75" s="35"/>
      <c r="B75" s="36"/>
      <c r="C75" s="37"/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 hidden="1">
      <c r="A76" s="35"/>
      <c r="B76" s="48"/>
      <c r="C76" s="49"/>
      <c r="D76" s="49"/>
      <c r="E76" s="49"/>
      <c r="F76" s="49"/>
      <c r="G76" s="49"/>
      <c r="H76" s="49"/>
      <c r="I76" s="143"/>
      <c r="J76" s="49"/>
      <c r="K76" s="49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t="11.25" hidden="1"/>
    <row r="78" ht="11.25" hidden="1"/>
    <row r="79" ht="11.25" hidden="1"/>
    <row r="80" spans="1:31" s="2" customFormat="1" ht="6.95" customHeight="1">
      <c r="A80" s="35"/>
      <c r="B80" s="50"/>
      <c r="C80" s="51"/>
      <c r="D80" s="51"/>
      <c r="E80" s="51"/>
      <c r="F80" s="51"/>
      <c r="G80" s="51"/>
      <c r="H80" s="51"/>
      <c r="I80" s="146"/>
      <c r="J80" s="51"/>
      <c r="K80" s="51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4.95" customHeight="1">
      <c r="A81" s="35"/>
      <c r="B81" s="36"/>
      <c r="C81" s="24" t="s">
        <v>156</v>
      </c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16</v>
      </c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326" t="str">
        <f>E7</f>
        <v>REKONSTRUKCE TĚLOCVIČNY TUL - TĚLOCVIČNA HARCOV- OBJEKT A</v>
      </c>
      <c r="F84" s="327"/>
      <c r="G84" s="327"/>
      <c r="H84" s="327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2:12" s="1" customFormat="1" ht="12" customHeight="1">
      <c r="B85" s="22"/>
      <c r="C85" s="30" t="s">
        <v>137</v>
      </c>
      <c r="D85" s="23"/>
      <c r="E85" s="23"/>
      <c r="F85" s="23"/>
      <c r="G85" s="23"/>
      <c r="H85" s="23"/>
      <c r="I85" s="109"/>
      <c r="J85" s="23"/>
      <c r="K85" s="23"/>
      <c r="L85" s="21"/>
    </row>
    <row r="86" spans="1:31" s="2" customFormat="1" ht="16.5" customHeight="1">
      <c r="A86" s="35"/>
      <c r="B86" s="36"/>
      <c r="C86" s="37"/>
      <c r="D86" s="37"/>
      <c r="E86" s="326" t="s">
        <v>138</v>
      </c>
      <c r="F86" s="328"/>
      <c r="G86" s="328"/>
      <c r="H86" s="328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30" t="s">
        <v>139</v>
      </c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7"/>
      <c r="D88" s="37"/>
      <c r="E88" s="274" t="str">
        <f>E11</f>
        <v>D1.1.neznei - Architektonicko stavební řešení</v>
      </c>
      <c r="F88" s="328"/>
      <c r="G88" s="328"/>
      <c r="H88" s="328"/>
      <c r="I88" s="116"/>
      <c r="J88" s="37"/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7"/>
      <c r="D89" s="37"/>
      <c r="E89" s="37"/>
      <c r="F89" s="37"/>
      <c r="G89" s="37"/>
      <c r="H89" s="37"/>
      <c r="I89" s="116"/>
      <c r="J89" s="37"/>
      <c r="K89" s="37"/>
      <c r="L89" s="11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22</v>
      </c>
      <c r="D90" s="37"/>
      <c r="E90" s="37"/>
      <c r="F90" s="28" t="str">
        <f>F14</f>
        <v>Liberec</v>
      </c>
      <c r="G90" s="37"/>
      <c r="H90" s="37"/>
      <c r="I90" s="118" t="s">
        <v>24</v>
      </c>
      <c r="J90" s="60" t="str">
        <f>IF(J14="","",J14)</f>
        <v>4. 2. 2020</v>
      </c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7"/>
      <c r="D91" s="37"/>
      <c r="E91" s="37"/>
      <c r="F91" s="37"/>
      <c r="G91" s="37"/>
      <c r="H91" s="37"/>
      <c r="I91" s="116"/>
      <c r="J91" s="37"/>
      <c r="K91" s="37"/>
      <c r="L91" s="11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" customHeight="1">
      <c r="A92" s="35"/>
      <c r="B92" s="36"/>
      <c r="C92" s="30" t="s">
        <v>26</v>
      </c>
      <c r="D92" s="37"/>
      <c r="E92" s="37"/>
      <c r="F92" s="28" t="str">
        <f>E17</f>
        <v xml:space="preserve">Technická univerzita v Liberci </v>
      </c>
      <c r="G92" s="37"/>
      <c r="H92" s="37"/>
      <c r="I92" s="118" t="s">
        <v>32</v>
      </c>
      <c r="J92" s="33" t="str">
        <f>E23</f>
        <v>Ing.  Radovan  Novotný</v>
      </c>
      <c r="K92" s="37"/>
      <c r="L92" s="11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>
      <c r="A93" s="35"/>
      <c r="B93" s="36"/>
      <c r="C93" s="30" t="s">
        <v>30</v>
      </c>
      <c r="D93" s="37"/>
      <c r="E93" s="37"/>
      <c r="F93" s="28" t="str">
        <f>IF(E20="","",E20)</f>
        <v>Vyplň údaj</v>
      </c>
      <c r="G93" s="37"/>
      <c r="H93" s="37"/>
      <c r="I93" s="118" t="s">
        <v>35</v>
      </c>
      <c r="J93" s="33" t="str">
        <f>E26</f>
        <v>Propos Liberec s.r.o.</v>
      </c>
      <c r="K93" s="37"/>
      <c r="L93" s="11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7"/>
      <c r="D94" s="37"/>
      <c r="E94" s="37"/>
      <c r="F94" s="37"/>
      <c r="G94" s="37"/>
      <c r="H94" s="37"/>
      <c r="I94" s="116"/>
      <c r="J94" s="37"/>
      <c r="K94" s="37"/>
      <c r="L94" s="11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11" customFormat="1" ht="29.25" customHeight="1">
      <c r="A95" s="165"/>
      <c r="B95" s="166"/>
      <c r="C95" s="167" t="s">
        <v>157</v>
      </c>
      <c r="D95" s="168" t="s">
        <v>58</v>
      </c>
      <c r="E95" s="168" t="s">
        <v>54</v>
      </c>
      <c r="F95" s="168" t="s">
        <v>55</v>
      </c>
      <c r="G95" s="168" t="s">
        <v>158</v>
      </c>
      <c r="H95" s="168" t="s">
        <v>159</v>
      </c>
      <c r="I95" s="169" t="s">
        <v>160</v>
      </c>
      <c r="J95" s="168" t="s">
        <v>143</v>
      </c>
      <c r="K95" s="170" t="s">
        <v>161</v>
      </c>
      <c r="L95" s="171"/>
      <c r="M95" s="69" t="s">
        <v>21</v>
      </c>
      <c r="N95" s="70" t="s">
        <v>43</v>
      </c>
      <c r="O95" s="70" t="s">
        <v>162</v>
      </c>
      <c r="P95" s="70" t="s">
        <v>163</v>
      </c>
      <c r="Q95" s="70" t="s">
        <v>164</v>
      </c>
      <c r="R95" s="70" t="s">
        <v>165</v>
      </c>
      <c r="S95" s="70" t="s">
        <v>166</v>
      </c>
      <c r="T95" s="71" t="s">
        <v>167</v>
      </c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</row>
    <row r="96" spans="1:63" s="2" customFormat="1" ht="22.9" customHeight="1">
      <c r="A96" s="35"/>
      <c r="B96" s="36"/>
      <c r="C96" s="76" t="s">
        <v>168</v>
      </c>
      <c r="D96" s="37"/>
      <c r="E96" s="37"/>
      <c r="F96" s="37"/>
      <c r="G96" s="37"/>
      <c r="H96" s="37"/>
      <c r="I96" s="116"/>
      <c r="J96" s="172">
        <f>BK96</f>
        <v>0</v>
      </c>
      <c r="K96" s="37"/>
      <c r="L96" s="40"/>
      <c r="M96" s="72"/>
      <c r="N96" s="173"/>
      <c r="O96" s="73"/>
      <c r="P96" s="174">
        <f>P97+P151</f>
        <v>0</v>
      </c>
      <c r="Q96" s="73"/>
      <c r="R96" s="174">
        <f>R97+R151</f>
        <v>7.05977513</v>
      </c>
      <c r="S96" s="73"/>
      <c r="T96" s="175">
        <f>T97+T151</f>
        <v>4.655349999999999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72</v>
      </c>
      <c r="AU96" s="18" t="s">
        <v>144</v>
      </c>
      <c r="BK96" s="176">
        <f>BK97+BK151</f>
        <v>0</v>
      </c>
    </row>
    <row r="97" spans="2:63" s="12" customFormat="1" ht="25.9" customHeight="1">
      <c r="B97" s="177"/>
      <c r="C97" s="178"/>
      <c r="D97" s="179" t="s">
        <v>72</v>
      </c>
      <c r="E97" s="180" t="s">
        <v>169</v>
      </c>
      <c r="F97" s="180" t="s">
        <v>170</v>
      </c>
      <c r="G97" s="178"/>
      <c r="H97" s="178"/>
      <c r="I97" s="181"/>
      <c r="J97" s="182">
        <f>BK97</f>
        <v>0</v>
      </c>
      <c r="K97" s="178"/>
      <c r="L97" s="183"/>
      <c r="M97" s="184"/>
      <c r="N97" s="185"/>
      <c r="O97" s="185"/>
      <c r="P97" s="186">
        <f>P98+P103+P112+P142+P149</f>
        <v>0</v>
      </c>
      <c r="Q97" s="185"/>
      <c r="R97" s="186">
        <f>R98+R103+R112+R142+R149</f>
        <v>0.31541198000000004</v>
      </c>
      <c r="S97" s="185"/>
      <c r="T97" s="187">
        <f>T98+T103+T112+T142+T149</f>
        <v>4.65375</v>
      </c>
      <c r="AR97" s="188" t="s">
        <v>80</v>
      </c>
      <c r="AT97" s="189" t="s">
        <v>72</v>
      </c>
      <c r="AU97" s="189" t="s">
        <v>73</v>
      </c>
      <c r="AY97" s="188" t="s">
        <v>171</v>
      </c>
      <c r="BK97" s="190">
        <f>BK98+BK103+BK112+BK142+BK149</f>
        <v>0</v>
      </c>
    </row>
    <row r="98" spans="2:63" s="12" customFormat="1" ht="22.9" customHeight="1">
      <c r="B98" s="177"/>
      <c r="C98" s="178"/>
      <c r="D98" s="179" t="s">
        <v>72</v>
      </c>
      <c r="E98" s="191" t="s">
        <v>92</v>
      </c>
      <c r="F98" s="191" t="s">
        <v>172</v>
      </c>
      <c r="G98" s="178"/>
      <c r="H98" s="178"/>
      <c r="I98" s="181"/>
      <c r="J98" s="192">
        <f>BK98</f>
        <v>0</v>
      </c>
      <c r="K98" s="178"/>
      <c r="L98" s="183"/>
      <c r="M98" s="184"/>
      <c r="N98" s="185"/>
      <c r="O98" s="185"/>
      <c r="P98" s="186">
        <f>SUM(P99:P102)</f>
        <v>0</v>
      </c>
      <c r="Q98" s="185"/>
      <c r="R98" s="186">
        <f>SUM(R99:R102)</f>
        <v>0.29468</v>
      </c>
      <c r="S98" s="185"/>
      <c r="T98" s="187">
        <f>SUM(T99:T102)</f>
        <v>0</v>
      </c>
      <c r="AR98" s="188" t="s">
        <v>80</v>
      </c>
      <c r="AT98" s="189" t="s">
        <v>72</v>
      </c>
      <c r="AU98" s="189" t="s">
        <v>80</v>
      </c>
      <c r="AY98" s="188" t="s">
        <v>171</v>
      </c>
      <c r="BK98" s="190">
        <f>SUM(BK99:BK102)</f>
        <v>0</v>
      </c>
    </row>
    <row r="99" spans="1:65" s="2" customFormat="1" ht="21.75" customHeight="1">
      <c r="A99" s="35"/>
      <c r="B99" s="36"/>
      <c r="C99" s="193" t="s">
        <v>80</v>
      </c>
      <c r="D99" s="193" t="s">
        <v>173</v>
      </c>
      <c r="E99" s="194" t="s">
        <v>174</v>
      </c>
      <c r="F99" s="195" t="s">
        <v>175</v>
      </c>
      <c r="G99" s="196" t="s">
        <v>176</v>
      </c>
      <c r="H99" s="197">
        <v>4</v>
      </c>
      <c r="I99" s="198"/>
      <c r="J99" s="199">
        <f>ROUND(I99*H99,2)</f>
        <v>0</v>
      </c>
      <c r="K99" s="195" t="s">
        <v>177</v>
      </c>
      <c r="L99" s="40"/>
      <c r="M99" s="200" t="s">
        <v>21</v>
      </c>
      <c r="N99" s="201" t="s">
        <v>44</v>
      </c>
      <c r="O99" s="65"/>
      <c r="P99" s="202">
        <f>O99*H99</f>
        <v>0</v>
      </c>
      <c r="Q99" s="202">
        <v>0.07367</v>
      </c>
      <c r="R99" s="202">
        <f>Q99*H99</f>
        <v>0.29468</v>
      </c>
      <c r="S99" s="202">
        <v>0</v>
      </c>
      <c r="T99" s="203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178</v>
      </c>
      <c r="AT99" s="204" t="s">
        <v>173</v>
      </c>
      <c r="AU99" s="204" t="s">
        <v>82</v>
      </c>
      <c r="AY99" s="18" t="s">
        <v>171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8" t="s">
        <v>80</v>
      </c>
      <c r="BK99" s="205">
        <f>ROUND(I99*H99,2)</f>
        <v>0</v>
      </c>
      <c r="BL99" s="18" t="s">
        <v>178</v>
      </c>
      <c r="BM99" s="204" t="s">
        <v>179</v>
      </c>
    </row>
    <row r="100" spans="2:51" s="13" customFormat="1" ht="11.25">
      <c r="B100" s="206"/>
      <c r="C100" s="207"/>
      <c r="D100" s="208" t="s">
        <v>180</v>
      </c>
      <c r="E100" s="209" t="s">
        <v>21</v>
      </c>
      <c r="F100" s="210" t="s">
        <v>181</v>
      </c>
      <c r="G100" s="207"/>
      <c r="H100" s="209" t="s">
        <v>21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180</v>
      </c>
      <c r="AU100" s="216" t="s">
        <v>82</v>
      </c>
      <c r="AV100" s="13" t="s">
        <v>80</v>
      </c>
      <c r="AW100" s="13" t="s">
        <v>34</v>
      </c>
      <c r="AX100" s="13" t="s">
        <v>73</v>
      </c>
      <c r="AY100" s="216" t="s">
        <v>171</v>
      </c>
    </row>
    <row r="101" spans="2:51" s="14" customFormat="1" ht="11.25">
      <c r="B101" s="217"/>
      <c r="C101" s="218"/>
      <c r="D101" s="208" t="s">
        <v>180</v>
      </c>
      <c r="E101" s="219" t="s">
        <v>21</v>
      </c>
      <c r="F101" s="220" t="s">
        <v>178</v>
      </c>
      <c r="G101" s="218"/>
      <c r="H101" s="221">
        <v>4</v>
      </c>
      <c r="I101" s="222"/>
      <c r="J101" s="218"/>
      <c r="K101" s="218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180</v>
      </c>
      <c r="AU101" s="227" t="s">
        <v>82</v>
      </c>
      <c r="AV101" s="14" t="s">
        <v>82</v>
      </c>
      <c r="AW101" s="14" t="s">
        <v>34</v>
      </c>
      <c r="AX101" s="14" t="s">
        <v>73</v>
      </c>
      <c r="AY101" s="227" t="s">
        <v>171</v>
      </c>
    </row>
    <row r="102" spans="2:51" s="15" customFormat="1" ht="11.25">
      <c r="B102" s="228"/>
      <c r="C102" s="229"/>
      <c r="D102" s="208" t="s">
        <v>180</v>
      </c>
      <c r="E102" s="230" t="s">
        <v>21</v>
      </c>
      <c r="F102" s="231" t="s">
        <v>182</v>
      </c>
      <c r="G102" s="229"/>
      <c r="H102" s="232">
        <v>4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180</v>
      </c>
      <c r="AU102" s="238" t="s">
        <v>82</v>
      </c>
      <c r="AV102" s="15" t="s">
        <v>178</v>
      </c>
      <c r="AW102" s="15" t="s">
        <v>34</v>
      </c>
      <c r="AX102" s="15" t="s">
        <v>80</v>
      </c>
      <c r="AY102" s="238" t="s">
        <v>171</v>
      </c>
    </row>
    <row r="103" spans="2:63" s="12" customFormat="1" ht="22.9" customHeight="1">
      <c r="B103" s="177"/>
      <c r="C103" s="178"/>
      <c r="D103" s="179" t="s">
        <v>72</v>
      </c>
      <c r="E103" s="191" t="s">
        <v>183</v>
      </c>
      <c r="F103" s="191" t="s">
        <v>184</v>
      </c>
      <c r="G103" s="178"/>
      <c r="H103" s="178"/>
      <c r="I103" s="181"/>
      <c r="J103" s="192">
        <f>BK103</f>
        <v>0</v>
      </c>
      <c r="K103" s="178"/>
      <c r="L103" s="183"/>
      <c r="M103" s="184"/>
      <c r="N103" s="185"/>
      <c r="O103" s="185"/>
      <c r="P103" s="186">
        <f>SUM(P104:P111)</f>
        <v>0</v>
      </c>
      <c r="Q103" s="185"/>
      <c r="R103" s="186">
        <f>SUM(R104:R111)</f>
        <v>0.012397680000000001</v>
      </c>
      <c r="S103" s="185"/>
      <c r="T103" s="187">
        <f>SUM(T104:T111)</f>
        <v>0</v>
      </c>
      <c r="AR103" s="188" t="s">
        <v>80</v>
      </c>
      <c r="AT103" s="189" t="s">
        <v>72</v>
      </c>
      <c r="AU103" s="189" t="s">
        <v>80</v>
      </c>
      <c r="AY103" s="188" t="s">
        <v>171</v>
      </c>
      <c r="BK103" s="190">
        <f>SUM(BK104:BK111)</f>
        <v>0</v>
      </c>
    </row>
    <row r="104" spans="1:65" s="2" customFormat="1" ht="21.75" customHeight="1">
      <c r="A104" s="35"/>
      <c r="B104" s="36"/>
      <c r="C104" s="193" t="s">
        <v>82</v>
      </c>
      <c r="D104" s="193" t="s">
        <v>173</v>
      </c>
      <c r="E104" s="194" t="s">
        <v>185</v>
      </c>
      <c r="F104" s="195" t="s">
        <v>186</v>
      </c>
      <c r="G104" s="196" t="s">
        <v>187</v>
      </c>
      <c r="H104" s="197">
        <v>4.626</v>
      </c>
      <c r="I104" s="198"/>
      <c r="J104" s="199">
        <f>ROUND(I104*H104,2)</f>
        <v>0</v>
      </c>
      <c r="K104" s="195" t="s">
        <v>21</v>
      </c>
      <c r="L104" s="40"/>
      <c r="M104" s="200" t="s">
        <v>21</v>
      </c>
      <c r="N104" s="201" t="s">
        <v>44</v>
      </c>
      <c r="O104" s="65"/>
      <c r="P104" s="202">
        <f>O104*H104</f>
        <v>0</v>
      </c>
      <c r="Q104" s="202">
        <v>0.00268</v>
      </c>
      <c r="R104" s="202">
        <f>Q104*H104</f>
        <v>0.012397680000000001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178</v>
      </c>
      <c r="AT104" s="204" t="s">
        <v>173</v>
      </c>
      <c r="AU104" s="204" t="s">
        <v>82</v>
      </c>
      <c r="AY104" s="18" t="s">
        <v>171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8" t="s">
        <v>80</v>
      </c>
      <c r="BK104" s="205">
        <f>ROUND(I104*H104,2)</f>
        <v>0</v>
      </c>
      <c r="BL104" s="18" t="s">
        <v>178</v>
      </c>
      <c r="BM104" s="204" t="s">
        <v>188</v>
      </c>
    </row>
    <row r="105" spans="2:51" s="14" customFormat="1" ht="11.25">
      <c r="B105" s="217"/>
      <c r="C105" s="218"/>
      <c r="D105" s="208" t="s">
        <v>180</v>
      </c>
      <c r="E105" s="219" t="s">
        <v>21</v>
      </c>
      <c r="F105" s="220" t="s">
        <v>189</v>
      </c>
      <c r="G105" s="218"/>
      <c r="H105" s="221">
        <v>1.5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180</v>
      </c>
      <c r="AU105" s="227" t="s">
        <v>82</v>
      </c>
      <c r="AV105" s="14" t="s">
        <v>82</v>
      </c>
      <c r="AW105" s="14" t="s">
        <v>34</v>
      </c>
      <c r="AX105" s="14" t="s">
        <v>73</v>
      </c>
      <c r="AY105" s="227" t="s">
        <v>171</v>
      </c>
    </row>
    <row r="106" spans="2:51" s="13" customFormat="1" ht="11.25">
      <c r="B106" s="206"/>
      <c r="C106" s="207"/>
      <c r="D106" s="208" t="s">
        <v>180</v>
      </c>
      <c r="E106" s="209" t="s">
        <v>21</v>
      </c>
      <c r="F106" s="210" t="s">
        <v>190</v>
      </c>
      <c r="G106" s="207"/>
      <c r="H106" s="209" t="s">
        <v>21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180</v>
      </c>
      <c r="AU106" s="216" t="s">
        <v>82</v>
      </c>
      <c r="AV106" s="13" t="s">
        <v>80</v>
      </c>
      <c r="AW106" s="13" t="s">
        <v>34</v>
      </c>
      <c r="AX106" s="13" t="s">
        <v>73</v>
      </c>
      <c r="AY106" s="216" t="s">
        <v>171</v>
      </c>
    </row>
    <row r="107" spans="2:51" s="14" customFormat="1" ht="11.25">
      <c r="B107" s="217"/>
      <c r="C107" s="218"/>
      <c r="D107" s="208" t="s">
        <v>180</v>
      </c>
      <c r="E107" s="219" t="s">
        <v>21</v>
      </c>
      <c r="F107" s="220" t="s">
        <v>191</v>
      </c>
      <c r="G107" s="218"/>
      <c r="H107" s="221">
        <v>0.851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180</v>
      </c>
      <c r="AU107" s="227" t="s">
        <v>82</v>
      </c>
      <c r="AV107" s="14" t="s">
        <v>82</v>
      </c>
      <c r="AW107" s="14" t="s">
        <v>34</v>
      </c>
      <c r="AX107" s="14" t="s">
        <v>73</v>
      </c>
      <c r="AY107" s="227" t="s">
        <v>171</v>
      </c>
    </row>
    <row r="108" spans="2:51" s="14" customFormat="1" ht="11.25">
      <c r="B108" s="217"/>
      <c r="C108" s="218"/>
      <c r="D108" s="208" t="s">
        <v>180</v>
      </c>
      <c r="E108" s="219" t="s">
        <v>21</v>
      </c>
      <c r="F108" s="220" t="s">
        <v>192</v>
      </c>
      <c r="G108" s="218"/>
      <c r="H108" s="221">
        <v>1.775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180</v>
      </c>
      <c r="AU108" s="227" t="s">
        <v>82</v>
      </c>
      <c r="AV108" s="14" t="s">
        <v>82</v>
      </c>
      <c r="AW108" s="14" t="s">
        <v>34</v>
      </c>
      <c r="AX108" s="14" t="s">
        <v>73</v>
      </c>
      <c r="AY108" s="227" t="s">
        <v>171</v>
      </c>
    </row>
    <row r="109" spans="2:51" s="13" customFormat="1" ht="11.25">
      <c r="B109" s="206"/>
      <c r="C109" s="207"/>
      <c r="D109" s="208" t="s">
        <v>180</v>
      </c>
      <c r="E109" s="209" t="s">
        <v>21</v>
      </c>
      <c r="F109" s="210" t="s">
        <v>193</v>
      </c>
      <c r="G109" s="207"/>
      <c r="H109" s="209" t="s">
        <v>21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180</v>
      </c>
      <c r="AU109" s="216" t="s">
        <v>82</v>
      </c>
      <c r="AV109" s="13" t="s">
        <v>80</v>
      </c>
      <c r="AW109" s="13" t="s">
        <v>34</v>
      </c>
      <c r="AX109" s="13" t="s">
        <v>73</v>
      </c>
      <c r="AY109" s="216" t="s">
        <v>171</v>
      </c>
    </row>
    <row r="110" spans="2:51" s="14" customFormat="1" ht="11.25">
      <c r="B110" s="217"/>
      <c r="C110" s="218"/>
      <c r="D110" s="208" t="s">
        <v>180</v>
      </c>
      <c r="E110" s="219" t="s">
        <v>21</v>
      </c>
      <c r="F110" s="220" t="s">
        <v>194</v>
      </c>
      <c r="G110" s="218"/>
      <c r="H110" s="221">
        <v>0.5</v>
      </c>
      <c r="I110" s="222"/>
      <c r="J110" s="218"/>
      <c r="K110" s="218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180</v>
      </c>
      <c r="AU110" s="227" t="s">
        <v>82</v>
      </c>
      <c r="AV110" s="14" t="s">
        <v>82</v>
      </c>
      <c r="AW110" s="14" t="s">
        <v>34</v>
      </c>
      <c r="AX110" s="14" t="s">
        <v>73</v>
      </c>
      <c r="AY110" s="227" t="s">
        <v>171</v>
      </c>
    </row>
    <row r="111" spans="2:51" s="15" customFormat="1" ht="11.25">
      <c r="B111" s="228"/>
      <c r="C111" s="229"/>
      <c r="D111" s="208" t="s">
        <v>180</v>
      </c>
      <c r="E111" s="230" t="s">
        <v>21</v>
      </c>
      <c r="F111" s="231" t="s">
        <v>182</v>
      </c>
      <c r="G111" s="229"/>
      <c r="H111" s="232">
        <v>4.6259999999999994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180</v>
      </c>
      <c r="AU111" s="238" t="s">
        <v>82</v>
      </c>
      <c r="AV111" s="15" t="s">
        <v>178</v>
      </c>
      <c r="AW111" s="15" t="s">
        <v>34</v>
      </c>
      <c r="AX111" s="15" t="s">
        <v>80</v>
      </c>
      <c r="AY111" s="238" t="s">
        <v>171</v>
      </c>
    </row>
    <row r="112" spans="2:63" s="12" customFormat="1" ht="22.9" customHeight="1">
      <c r="B112" s="177"/>
      <c r="C112" s="178"/>
      <c r="D112" s="179" t="s">
        <v>72</v>
      </c>
      <c r="E112" s="191" t="s">
        <v>195</v>
      </c>
      <c r="F112" s="191" t="s">
        <v>196</v>
      </c>
      <c r="G112" s="178"/>
      <c r="H112" s="178"/>
      <c r="I112" s="181"/>
      <c r="J112" s="192">
        <f>BK112</f>
        <v>0</v>
      </c>
      <c r="K112" s="178"/>
      <c r="L112" s="183"/>
      <c r="M112" s="184"/>
      <c r="N112" s="185"/>
      <c r="O112" s="185"/>
      <c r="P112" s="186">
        <f>SUM(P113:P141)</f>
        <v>0</v>
      </c>
      <c r="Q112" s="185"/>
      <c r="R112" s="186">
        <f>SUM(R113:R141)</f>
        <v>0.0083343</v>
      </c>
      <c r="S112" s="185"/>
      <c r="T112" s="187">
        <f>SUM(T113:T141)</f>
        <v>4.65375</v>
      </c>
      <c r="AR112" s="188" t="s">
        <v>80</v>
      </c>
      <c r="AT112" s="189" t="s">
        <v>72</v>
      </c>
      <c r="AU112" s="189" t="s">
        <v>80</v>
      </c>
      <c r="AY112" s="188" t="s">
        <v>171</v>
      </c>
      <c r="BK112" s="190">
        <f>SUM(BK113:BK141)</f>
        <v>0</v>
      </c>
    </row>
    <row r="113" spans="1:65" s="2" customFormat="1" ht="16.5" customHeight="1">
      <c r="A113" s="35"/>
      <c r="B113" s="36"/>
      <c r="C113" s="193" t="s">
        <v>92</v>
      </c>
      <c r="D113" s="193" t="s">
        <v>173</v>
      </c>
      <c r="E113" s="194" t="s">
        <v>197</v>
      </c>
      <c r="F113" s="195" t="s">
        <v>198</v>
      </c>
      <c r="G113" s="196" t="s">
        <v>199</v>
      </c>
      <c r="H113" s="197">
        <v>204.66</v>
      </c>
      <c r="I113" s="198"/>
      <c r="J113" s="199">
        <f>ROUND(I113*H113,2)</f>
        <v>0</v>
      </c>
      <c r="K113" s="195" t="s">
        <v>21</v>
      </c>
      <c r="L113" s="40"/>
      <c r="M113" s="200" t="s">
        <v>21</v>
      </c>
      <c r="N113" s="201" t="s">
        <v>44</v>
      </c>
      <c r="O113" s="65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178</v>
      </c>
      <c r="AT113" s="204" t="s">
        <v>173</v>
      </c>
      <c r="AU113" s="204" t="s">
        <v>82</v>
      </c>
      <c r="AY113" s="18" t="s">
        <v>171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8" t="s">
        <v>80</v>
      </c>
      <c r="BK113" s="205">
        <f>ROUND(I113*H113,2)</f>
        <v>0</v>
      </c>
      <c r="BL113" s="18" t="s">
        <v>178</v>
      </c>
      <c r="BM113" s="204" t="s">
        <v>200</v>
      </c>
    </row>
    <row r="114" spans="2:51" s="13" customFormat="1" ht="11.25">
      <c r="B114" s="206"/>
      <c r="C114" s="207"/>
      <c r="D114" s="208" t="s">
        <v>180</v>
      </c>
      <c r="E114" s="209" t="s">
        <v>21</v>
      </c>
      <c r="F114" s="210" t="s">
        <v>201</v>
      </c>
      <c r="G114" s="207"/>
      <c r="H114" s="209" t="s">
        <v>21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180</v>
      </c>
      <c r="AU114" s="216" t="s">
        <v>82</v>
      </c>
      <c r="AV114" s="13" t="s">
        <v>80</v>
      </c>
      <c r="AW114" s="13" t="s">
        <v>34</v>
      </c>
      <c r="AX114" s="13" t="s">
        <v>73</v>
      </c>
      <c r="AY114" s="216" t="s">
        <v>171</v>
      </c>
    </row>
    <row r="115" spans="2:51" s="14" customFormat="1" ht="11.25">
      <c r="B115" s="217"/>
      <c r="C115" s="218"/>
      <c r="D115" s="208" t="s">
        <v>180</v>
      </c>
      <c r="E115" s="219" t="s">
        <v>21</v>
      </c>
      <c r="F115" s="220" t="s">
        <v>202</v>
      </c>
      <c r="G115" s="218"/>
      <c r="H115" s="221">
        <v>65.34</v>
      </c>
      <c r="I115" s="222"/>
      <c r="J115" s="218"/>
      <c r="K115" s="218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180</v>
      </c>
      <c r="AU115" s="227" t="s">
        <v>82</v>
      </c>
      <c r="AV115" s="14" t="s">
        <v>82</v>
      </c>
      <c r="AW115" s="14" t="s">
        <v>34</v>
      </c>
      <c r="AX115" s="14" t="s">
        <v>73</v>
      </c>
      <c r="AY115" s="227" t="s">
        <v>171</v>
      </c>
    </row>
    <row r="116" spans="2:51" s="14" customFormat="1" ht="11.25">
      <c r="B116" s="217"/>
      <c r="C116" s="218"/>
      <c r="D116" s="208" t="s">
        <v>180</v>
      </c>
      <c r="E116" s="219" t="s">
        <v>21</v>
      </c>
      <c r="F116" s="220" t="s">
        <v>203</v>
      </c>
      <c r="G116" s="218"/>
      <c r="H116" s="221">
        <v>139.32</v>
      </c>
      <c r="I116" s="222"/>
      <c r="J116" s="218"/>
      <c r="K116" s="218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180</v>
      </c>
      <c r="AU116" s="227" t="s">
        <v>82</v>
      </c>
      <c r="AV116" s="14" t="s">
        <v>82</v>
      </c>
      <c r="AW116" s="14" t="s">
        <v>34</v>
      </c>
      <c r="AX116" s="14" t="s">
        <v>73</v>
      </c>
      <c r="AY116" s="227" t="s">
        <v>171</v>
      </c>
    </row>
    <row r="117" spans="2:51" s="15" customFormat="1" ht="11.25">
      <c r="B117" s="228"/>
      <c r="C117" s="229"/>
      <c r="D117" s="208" t="s">
        <v>180</v>
      </c>
      <c r="E117" s="230" t="s">
        <v>21</v>
      </c>
      <c r="F117" s="231" t="s">
        <v>182</v>
      </c>
      <c r="G117" s="229"/>
      <c r="H117" s="232">
        <v>204.66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180</v>
      </c>
      <c r="AU117" s="238" t="s">
        <v>82</v>
      </c>
      <c r="AV117" s="15" t="s">
        <v>178</v>
      </c>
      <c r="AW117" s="15" t="s">
        <v>34</v>
      </c>
      <c r="AX117" s="15" t="s">
        <v>80</v>
      </c>
      <c r="AY117" s="238" t="s">
        <v>171</v>
      </c>
    </row>
    <row r="118" spans="1:65" s="2" customFormat="1" ht="21.75" customHeight="1">
      <c r="A118" s="35"/>
      <c r="B118" s="36"/>
      <c r="C118" s="193" t="s">
        <v>178</v>
      </c>
      <c r="D118" s="193" t="s">
        <v>173</v>
      </c>
      <c r="E118" s="194" t="s">
        <v>204</v>
      </c>
      <c r="F118" s="195" t="s">
        <v>205</v>
      </c>
      <c r="G118" s="196" t="s">
        <v>187</v>
      </c>
      <c r="H118" s="197">
        <v>64.11</v>
      </c>
      <c r="I118" s="198"/>
      <c r="J118" s="199">
        <f>ROUND(I118*H118,2)</f>
        <v>0</v>
      </c>
      <c r="K118" s="195" t="s">
        <v>177</v>
      </c>
      <c r="L118" s="40"/>
      <c r="M118" s="200" t="s">
        <v>21</v>
      </c>
      <c r="N118" s="201" t="s">
        <v>44</v>
      </c>
      <c r="O118" s="65"/>
      <c r="P118" s="202">
        <f>O118*H118</f>
        <v>0</v>
      </c>
      <c r="Q118" s="202">
        <v>0.00013</v>
      </c>
      <c r="R118" s="202">
        <f>Q118*H118</f>
        <v>0.0083343</v>
      </c>
      <c r="S118" s="202">
        <v>0</v>
      </c>
      <c r="T118" s="203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178</v>
      </c>
      <c r="AT118" s="204" t="s">
        <v>173</v>
      </c>
      <c r="AU118" s="204" t="s">
        <v>82</v>
      </c>
      <c r="AY118" s="18" t="s">
        <v>171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8" t="s">
        <v>80</v>
      </c>
      <c r="BK118" s="205">
        <f>ROUND(I118*H118,2)</f>
        <v>0</v>
      </c>
      <c r="BL118" s="18" t="s">
        <v>178</v>
      </c>
      <c r="BM118" s="204" t="s">
        <v>206</v>
      </c>
    </row>
    <row r="119" spans="2:51" s="13" customFormat="1" ht="11.25">
      <c r="B119" s="206"/>
      <c r="C119" s="207"/>
      <c r="D119" s="208" t="s">
        <v>180</v>
      </c>
      <c r="E119" s="209" t="s">
        <v>21</v>
      </c>
      <c r="F119" s="210" t="s">
        <v>207</v>
      </c>
      <c r="G119" s="207"/>
      <c r="H119" s="209" t="s">
        <v>21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180</v>
      </c>
      <c r="AU119" s="216" t="s">
        <v>82</v>
      </c>
      <c r="AV119" s="13" t="s">
        <v>80</v>
      </c>
      <c r="AW119" s="13" t="s">
        <v>34</v>
      </c>
      <c r="AX119" s="13" t="s">
        <v>73</v>
      </c>
      <c r="AY119" s="216" t="s">
        <v>171</v>
      </c>
    </row>
    <row r="120" spans="2:51" s="13" customFormat="1" ht="11.25">
      <c r="B120" s="206"/>
      <c r="C120" s="207"/>
      <c r="D120" s="208" t="s">
        <v>180</v>
      </c>
      <c r="E120" s="209" t="s">
        <v>21</v>
      </c>
      <c r="F120" s="210" t="s">
        <v>208</v>
      </c>
      <c r="G120" s="207"/>
      <c r="H120" s="209" t="s">
        <v>21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180</v>
      </c>
      <c r="AU120" s="216" t="s">
        <v>82</v>
      </c>
      <c r="AV120" s="13" t="s">
        <v>80</v>
      </c>
      <c r="AW120" s="13" t="s">
        <v>34</v>
      </c>
      <c r="AX120" s="13" t="s">
        <v>73</v>
      </c>
      <c r="AY120" s="216" t="s">
        <v>171</v>
      </c>
    </row>
    <row r="121" spans="2:51" s="14" customFormat="1" ht="11.25">
      <c r="B121" s="217"/>
      <c r="C121" s="218"/>
      <c r="D121" s="208" t="s">
        <v>180</v>
      </c>
      <c r="E121" s="219" t="s">
        <v>21</v>
      </c>
      <c r="F121" s="220" t="s">
        <v>209</v>
      </c>
      <c r="G121" s="218"/>
      <c r="H121" s="221">
        <v>13.79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180</v>
      </c>
      <c r="AU121" s="227" t="s">
        <v>82</v>
      </c>
      <c r="AV121" s="14" t="s">
        <v>82</v>
      </c>
      <c r="AW121" s="14" t="s">
        <v>34</v>
      </c>
      <c r="AX121" s="14" t="s">
        <v>73</v>
      </c>
      <c r="AY121" s="227" t="s">
        <v>171</v>
      </c>
    </row>
    <row r="122" spans="2:51" s="14" customFormat="1" ht="11.25">
      <c r="B122" s="217"/>
      <c r="C122" s="218"/>
      <c r="D122" s="208" t="s">
        <v>180</v>
      </c>
      <c r="E122" s="219" t="s">
        <v>21</v>
      </c>
      <c r="F122" s="220" t="s">
        <v>210</v>
      </c>
      <c r="G122" s="218"/>
      <c r="H122" s="221">
        <v>26.05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180</v>
      </c>
      <c r="AU122" s="227" t="s">
        <v>82</v>
      </c>
      <c r="AV122" s="14" t="s">
        <v>82</v>
      </c>
      <c r="AW122" s="14" t="s">
        <v>34</v>
      </c>
      <c r="AX122" s="14" t="s">
        <v>73</v>
      </c>
      <c r="AY122" s="227" t="s">
        <v>171</v>
      </c>
    </row>
    <row r="123" spans="2:51" s="14" customFormat="1" ht="11.25">
      <c r="B123" s="217"/>
      <c r="C123" s="218"/>
      <c r="D123" s="208" t="s">
        <v>180</v>
      </c>
      <c r="E123" s="219" t="s">
        <v>21</v>
      </c>
      <c r="F123" s="220" t="s">
        <v>211</v>
      </c>
      <c r="G123" s="218"/>
      <c r="H123" s="221">
        <v>12.27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180</v>
      </c>
      <c r="AU123" s="227" t="s">
        <v>82</v>
      </c>
      <c r="AV123" s="14" t="s">
        <v>82</v>
      </c>
      <c r="AW123" s="14" t="s">
        <v>34</v>
      </c>
      <c r="AX123" s="14" t="s">
        <v>73</v>
      </c>
      <c r="AY123" s="227" t="s">
        <v>171</v>
      </c>
    </row>
    <row r="124" spans="2:51" s="13" customFormat="1" ht="11.25">
      <c r="B124" s="206"/>
      <c r="C124" s="207"/>
      <c r="D124" s="208" t="s">
        <v>180</v>
      </c>
      <c r="E124" s="209" t="s">
        <v>21</v>
      </c>
      <c r="F124" s="210" t="s">
        <v>212</v>
      </c>
      <c r="G124" s="207"/>
      <c r="H124" s="209" t="s">
        <v>21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180</v>
      </c>
      <c r="AU124" s="216" t="s">
        <v>82</v>
      </c>
      <c r="AV124" s="13" t="s">
        <v>80</v>
      </c>
      <c r="AW124" s="13" t="s">
        <v>34</v>
      </c>
      <c r="AX124" s="13" t="s">
        <v>73</v>
      </c>
      <c r="AY124" s="216" t="s">
        <v>171</v>
      </c>
    </row>
    <row r="125" spans="2:51" s="14" customFormat="1" ht="11.25">
      <c r="B125" s="217"/>
      <c r="C125" s="218"/>
      <c r="D125" s="208" t="s">
        <v>180</v>
      </c>
      <c r="E125" s="219" t="s">
        <v>21</v>
      </c>
      <c r="F125" s="220" t="s">
        <v>213</v>
      </c>
      <c r="G125" s="218"/>
      <c r="H125" s="221">
        <v>12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180</v>
      </c>
      <c r="AU125" s="227" t="s">
        <v>82</v>
      </c>
      <c r="AV125" s="14" t="s">
        <v>82</v>
      </c>
      <c r="AW125" s="14" t="s">
        <v>34</v>
      </c>
      <c r="AX125" s="14" t="s">
        <v>73</v>
      </c>
      <c r="AY125" s="227" t="s">
        <v>171</v>
      </c>
    </row>
    <row r="126" spans="2:51" s="15" customFormat="1" ht="11.25">
      <c r="B126" s="228"/>
      <c r="C126" s="229"/>
      <c r="D126" s="208" t="s">
        <v>180</v>
      </c>
      <c r="E126" s="230" t="s">
        <v>21</v>
      </c>
      <c r="F126" s="231" t="s">
        <v>182</v>
      </c>
      <c r="G126" s="229"/>
      <c r="H126" s="232">
        <v>64.11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180</v>
      </c>
      <c r="AU126" s="238" t="s">
        <v>82</v>
      </c>
      <c r="AV126" s="15" t="s">
        <v>178</v>
      </c>
      <c r="AW126" s="15" t="s">
        <v>34</v>
      </c>
      <c r="AX126" s="15" t="s">
        <v>80</v>
      </c>
      <c r="AY126" s="238" t="s">
        <v>171</v>
      </c>
    </row>
    <row r="127" spans="1:65" s="2" customFormat="1" ht="21.75" customHeight="1">
      <c r="A127" s="35"/>
      <c r="B127" s="36"/>
      <c r="C127" s="193" t="s">
        <v>214</v>
      </c>
      <c r="D127" s="193" t="s">
        <v>173</v>
      </c>
      <c r="E127" s="194" t="s">
        <v>215</v>
      </c>
      <c r="F127" s="195" t="s">
        <v>216</v>
      </c>
      <c r="G127" s="196" t="s">
        <v>199</v>
      </c>
      <c r="H127" s="197">
        <v>1.79</v>
      </c>
      <c r="I127" s="198"/>
      <c r="J127" s="199">
        <f>ROUND(I127*H127,2)</f>
        <v>0</v>
      </c>
      <c r="K127" s="195" t="s">
        <v>177</v>
      </c>
      <c r="L127" s="40"/>
      <c r="M127" s="200" t="s">
        <v>21</v>
      </c>
      <c r="N127" s="201" t="s">
        <v>44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1.8</v>
      </c>
      <c r="T127" s="203">
        <f>S127*H127</f>
        <v>3.222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178</v>
      </c>
      <c r="AT127" s="204" t="s">
        <v>173</v>
      </c>
      <c r="AU127" s="204" t="s">
        <v>82</v>
      </c>
      <c r="AY127" s="18" t="s">
        <v>171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8" t="s">
        <v>80</v>
      </c>
      <c r="BK127" s="205">
        <f>ROUND(I127*H127,2)</f>
        <v>0</v>
      </c>
      <c r="BL127" s="18" t="s">
        <v>178</v>
      </c>
      <c r="BM127" s="204" t="s">
        <v>217</v>
      </c>
    </row>
    <row r="128" spans="2:51" s="13" customFormat="1" ht="11.25">
      <c r="B128" s="206"/>
      <c r="C128" s="207"/>
      <c r="D128" s="208" t="s">
        <v>180</v>
      </c>
      <c r="E128" s="209" t="s">
        <v>21</v>
      </c>
      <c r="F128" s="210" t="s">
        <v>218</v>
      </c>
      <c r="G128" s="207"/>
      <c r="H128" s="209" t="s">
        <v>21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180</v>
      </c>
      <c r="AU128" s="216" t="s">
        <v>82</v>
      </c>
      <c r="AV128" s="13" t="s">
        <v>80</v>
      </c>
      <c r="AW128" s="13" t="s">
        <v>34</v>
      </c>
      <c r="AX128" s="13" t="s">
        <v>73</v>
      </c>
      <c r="AY128" s="216" t="s">
        <v>171</v>
      </c>
    </row>
    <row r="129" spans="2:51" s="13" customFormat="1" ht="11.25">
      <c r="B129" s="206"/>
      <c r="C129" s="207"/>
      <c r="D129" s="208" t="s">
        <v>180</v>
      </c>
      <c r="E129" s="209" t="s">
        <v>21</v>
      </c>
      <c r="F129" s="210" t="s">
        <v>219</v>
      </c>
      <c r="G129" s="207"/>
      <c r="H129" s="209" t="s">
        <v>21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180</v>
      </c>
      <c r="AU129" s="216" t="s">
        <v>82</v>
      </c>
      <c r="AV129" s="13" t="s">
        <v>80</v>
      </c>
      <c r="AW129" s="13" t="s">
        <v>34</v>
      </c>
      <c r="AX129" s="13" t="s">
        <v>73</v>
      </c>
      <c r="AY129" s="216" t="s">
        <v>171</v>
      </c>
    </row>
    <row r="130" spans="2:51" s="14" customFormat="1" ht="11.25">
      <c r="B130" s="217"/>
      <c r="C130" s="218"/>
      <c r="D130" s="208" t="s">
        <v>180</v>
      </c>
      <c r="E130" s="219" t="s">
        <v>21</v>
      </c>
      <c r="F130" s="220" t="s">
        <v>220</v>
      </c>
      <c r="G130" s="218"/>
      <c r="H130" s="221">
        <v>1.79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180</v>
      </c>
      <c r="AU130" s="227" t="s">
        <v>82</v>
      </c>
      <c r="AV130" s="14" t="s">
        <v>82</v>
      </c>
      <c r="AW130" s="14" t="s">
        <v>34</v>
      </c>
      <c r="AX130" s="14" t="s">
        <v>73</v>
      </c>
      <c r="AY130" s="227" t="s">
        <v>171</v>
      </c>
    </row>
    <row r="131" spans="2:51" s="15" customFormat="1" ht="11.25">
      <c r="B131" s="228"/>
      <c r="C131" s="229"/>
      <c r="D131" s="208" t="s">
        <v>180</v>
      </c>
      <c r="E131" s="230" t="s">
        <v>21</v>
      </c>
      <c r="F131" s="231" t="s">
        <v>182</v>
      </c>
      <c r="G131" s="229"/>
      <c r="H131" s="232">
        <v>1.79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180</v>
      </c>
      <c r="AU131" s="238" t="s">
        <v>82</v>
      </c>
      <c r="AV131" s="15" t="s">
        <v>178</v>
      </c>
      <c r="AW131" s="15" t="s">
        <v>34</v>
      </c>
      <c r="AX131" s="15" t="s">
        <v>80</v>
      </c>
      <c r="AY131" s="238" t="s">
        <v>171</v>
      </c>
    </row>
    <row r="132" spans="1:65" s="2" customFormat="1" ht="21.75" customHeight="1">
      <c r="A132" s="35"/>
      <c r="B132" s="36"/>
      <c r="C132" s="193" t="s">
        <v>183</v>
      </c>
      <c r="D132" s="193" t="s">
        <v>173</v>
      </c>
      <c r="E132" s="194" t="s">
        <v>221</v>
      </c>
      <c r="F132" s="195" t="s">
        <v>222</v>
      </c>
      <c r="G132" s="196" t="s">
        <v>187</v>
      </c>
      <c r="H132" s="197">
        <v>0.93</v>
      </c>
      <c r="I132" s="198"/>
      <c r="J132" s="199">
        <f>ROUND(I132*H132,2)</f>
        <v>0</v>
      </c>
      <c r="K132" s="195" t="s">
        <v>177</v>
      </c>
      <c r="L132" s="40"/>
      <c r="M132" s="200" t="s">
        <v>21</v>
      </c>
      <c r="N132" s="201" t="s">
        <v>44</v>
      </c>
      <c r="O132" s="65"/>
      <c r="P132" s="202">
        <f>O132*H132</f>
        <v>0</v>
      </c>
      <c r="Q132" s="202">
        <v>0</v>
      </c>
      <c r="R132" s="202">
        <f>Q132*H132</f>
        <v>0</v>
      </c>
      <c r="S132" s="202">
        <v>0.055</v>
      </c>
      <c r="T132" s="203">
        <f>S132*H132</f>
        <v>0.05115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178</v>
      </c>
      <c r="AT132" s="204" t="s">
        <v>173</v>
      </c>
      <c r="AU132" s="204" t="s">
        <v>82</v>
      </c>
      <c r="AY132" s="18" t="s">
        <v>171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8" t="s">
        <v>80</v>
      </c>
      <c r="BK132" s="205">
        <f>ROUND(I132*H132,2)</f>
        <v>0</v>
      </c>
      <c r="BL132" s="18" t="s">
        <v>178</v>
      </c>
      <c r="BM132" s="204" t="s">
        <v>223</v>
      </c>
    </row>
    <row r="133" spans="2:51" s="13" customFormat="1" ht="11.25">
      <c r="B133" s="206"/>
      <c r="C133" s="207"/>
      <c r="D133" s="208" t="s">
        <v>180</v>
      </c>
      <c r="E133" s="209" t="s">
        <v>21</v>
      </c>
      <c r="F133" s="210" t="s">
        <v>207</v>
      </c>
      <c r="G133" s="207"/>
      <c r="H133" s="209" t="s">
        <v>21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180</v>
      </c>
      <c r="AU133" s="216" t="s">
        <v>82</v>
      </c>
      <c r="AV133" s="13" t="s">
        <v>80</v>
      </c>
      <c r="AW133" s="13" t="s">
        <v>34</v>
      </c>
      <c r="AX133" s="13" t="s">
        <v>73</v>
      </c>
      <c r="AY133" s="216" t="s">
        <v>171</v>
      </c>
    </row>
    <row r="134" spans="2:51" s="13" customFormat="1" ht="11.25">
      <c r="B134" s="206"/>
      <c r="C134" s="207"/>
      <c r="D134" s="208" t="s">
        <v>180</v>
      </c>
      <c r="E134" s="209" t="s">
        <v>21</v>
      </c>
      <c r="F134" s="210" t="s">
        <v>218</v>
      </c>
      <c r="G134" s="207"/>
      <c r="H134" s="209" t="s">
        <v>21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180</v>
      </c>
      <c r="AU134" s="216" t="s">
        <v>82</v>
      </c>
      <c r="AV134" s="13" t="s">
        <v>80</v>
      </c>
      <c r="AW134" s="13" t="s">
        <v>34</v>
      </c>
      <c r="AX134" s="13" t="s">
        <v>73</v>
      </c>
      <c r="AY134" s="216" t="s">
        <v>171</v>
      </c>
    </row>
    <row r="135" spans="2:51" s="14" customFormat="1" ht="11.25">
      <c r="B135" s="217"/>
      <c r="C135" s="218"/>
      <c r="D135" s="208" t="s">
        <v>180</v>
      </c>
      <c r="E135" s="219" t="s">
        <v>21</v>
      </c>
      <c r="F135" s="220" t="s">
        <v>224</v>
      </c>
      <c r="G135" s="218"/>
      <c r="H135" s="221">
        <v>0.93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180</v>
      </c>
      <c r="AU135" s="227" t="s">
        <v>82</v>
      </c>
      <c r="AV135" s="14" t="s">
        <v>82</v>
      </c>
      <c r="AW135" s="14" t="s">
        <v>34</v>
      </c>
      <c r="AX135" s="14" t="s">
        <v>73</v>
      </c>
      <c r="AY135" s="227" t="s">
        <v>171</v>
      </c>
    </row>
    <row r="136" spans="2:51" s="15" customFormat="1" ht="11.25">
      <c r="B136" s="228"/>
      <c r="C136" s="229"/>
      <c r="D136" s="208" t="s">
        <v>180</v>
      </c>
      <c r="E136" s="230" t="s">
        <v>21</v>
      </c>
      <c r="F136" s="231" t="s">
        <v>182</v>
      </c>
      <c r="G136" s="229"/>
      <c r="H136" s="232">
        <v>0.93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180</v>
      </c>
      <c r="AU136" s="238" t="s">
        <v>82</v>
      </c>
      <c r="AV136" s="15" t="s">
        <v>178</v>
      </c>
      <c r="AW136" s="15" t="s">
        <v>34</v>
      </c>
      <c r="AX136" s="15" t="s">
        <v>80</v>
      </c>
      <c r="AY136" s="238" t="s">
        <v>171</v>
      </c>
    </row>
    <row r="137" spans="1:65" s="2" customFormat="1" ht="21.75" customHeight="1">
      <c r="A137" s="35"/>
      <c r="B137" s="36"/>
      <c r="C137" s="193" t="s">
        <v>225</v>
      </c>
      <c r="D137" s="193" t="s">
        <v>173</v>
      </c>
      <c r="E137" s="194" t="s">
        <v>226</v>
      </c>
      <c r="F137" s="195" t="s">
        <v>227</v>
      </c>
      <c r="G137" s="196" t="s">
        <v>199</v>
      </c>
      <c r="H137" s="197">
        <v>0.767</v>
      </c>
      <c r="I137" s="198"/>
      <c r="J137" s="199">
        <f>ROUND(I137*H137,2)</f>
        <v>0</v>
      </c>
      <c r="K137" s="195" t="s">
        <v>177</v>
      </c>
      <c r="L137" s="40"/>
      <c r="M137" s="200" t="s">
        <v>21</v>
      </c>
      <c r="N137" s="201" t="s">
        <v>44</v>
      </c>
      <c r="O137" s="65"/>
      <c r="P137" s="202">
        <f>O137*H137</f>
        <v>0</v>
      </c>
      <c r="Q137" s="202">
        <v>0</v>
      </c>
      <c r="R137" s="202">
        <f>Q137*H137</f>
        <v>0</v>
      </c>
      <c r="S137" s="202">
        <v>1.8</v>
      </c>
      <c r="T137" s="203">
        <f>S137*H137</f>
        <v>1.3806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178</v>
      </c>
      <c r="AT137" s="204" t="s">
        <v>173</v>
      </c>
      <c r="AU137" s="204" t="s">
        <v>82</v>
      </c>
      <c r="AY137" s="18" t="s">
        <v>171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8" t="s">
        <v>80</v>
      </c>
      <c r="BK137" s="205">
        <f>ROUND(I137*H137,2)</f>
        <v>0</v>
      </c>
      <c r="BL137" s="18" t="s">
        <v>178</v>
      </c>
      <c r="BM137" s="204" t="s">
        <v>228</v>
      </c>
    </row>
    <row r="138" spans="2:51" s="13" customFormat="1" ht="11.25">
      <c r="B138" s="206"/>
      <c r="C138" s="207"/>
      <c r="D138" s="208" t="s">
        <v>180</v>
      </c>
      <c r="E138" s="209" t="s">
        <v>21</v>
      </c>
      <c r="F138" s="210" t="s">
        <v>218</v>
      </c>
      <c r="G138" s="207"/>
      <c r="H138" s="209" t="s">
        <v>21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180</v>
      </c>
      <c r="AU138" s="216" t="s">
        <v>82</v>
      </c>
      <c r="AV138" s="13" t="s">
        <v>80</v>
      </c>
      <c r="AW138" s="13" t="s">
        <v>34</v>
      </c>
      <c r="AX138" s="13" t="s">
        <v>73</v>
      </c>
      <c r="AY138" s="216" t="s">
        <v>171</v>
      </c>
    </row>
    <row r="139" spans="2:51" s="13" customFormat="1" ht="11.25">
      <c r="B139" s="206"/>
      <c r="C139" s="207"/>
      <c r="D139" s="208" t="s">
        <v>180</v>
      </c>
      <c r="E139" s="209" t="s">
        <v>21</v>
      </c>
      <c r="F139" s="210" t="s">
        <v>219</v>
      </c>
      <c r="G139" s="207"/>
      <c r="H139" s="209" t="s">
        <v>21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180</v>
      </c>
      <c r="AU139" s="216" t="s">
        <v>82</v>
      </c>
      <c r="AV139" s="13" t="s">
        <v>80</v>
      </c>
      <c r="AW139" s="13" t="s">
        <v>34</v>
      </c>
      <c r="AX139" s="13" t="s">
        <v>73</v>
      </c>
      <c r="AY139" s="216" t="s">
        <v>171</v>
      </c>
    </row>
    <row r="140" spans="2:51" s="14" customFormat="1" ht="11.25">
      <c r="B140" s="217"/>
      <c r="C140" s="218"/>
      <c r="D140" s="208" t="s">
        <v>180</v>
      </c>
      <c r="E140" s="219" t="s">
        <v>21</v>
      </c>
      <c r="F140" s="220" t="s">
        <v>229</v>
      </c>
      <c r="G140" s="218"/>
      <c r="H140" s="221">
        <v>0.767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180</v>
      </c>
      <c r="AU140" s="227" t="s">
        <v>82</v>
      </c>
      <c r="AV140" s="14" t="s">
        <v>82</v>
      </c>
      <c r="AW140" s="14" t="s">
        <v>34</v>
      </c>
      <c r="AX140" s="14" t="s">
        <v>73</v>
      </c>
      <c r="AY140" s="227" t="s">
        <v>171</v>
      </c>
    </row>
    <row r="141" spans="2:51" s="15" customFormat="1" ht="11.25">
      <c r="B141" s="228"/>
      <c r="C141" s="229"/>
      <c r="D141" s="208" t="s">
        <v>180</v>
      </c>
      <c r="E141" s="230" t="s">
        <v>21</v>
      </c>
      <c r="F141" s="231" t="s">
        <v>182</v>
      </c>
      <c r="G141" s="229"/>
      <c r="H141" s="232">
        <v>0.767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180</v>
      </c>
      <c r="AU141" s="238" t="s">
        <v>82</v>
      </c>
      <c r="AV141" s="15" t="s">
        <v>178</v>
      </c>
      <c r="AW141" s="15" t="s">
        <v>34</v>
      </c>
      <c r="AX141" s="15" t="s">
        <v>80</v>
      </c>
      <c r="AY141" s="238" t="s">
        <v>171</v>
      </c>
    </row>
    <row r="142" spans="2:63" s="12" customFormat="1" ht="22.9" customHeight="1">
      <c r="B142" s="177"/>
      <c r="C142" s="178"/>
      <c r="D142" s="179" t="s">
        <v>72</v>
      </c>
      <c r="E142" s="191" t="s">
        <v>230</v>
      </c>
      <c r="F142" s="191" t="s">
        <v>231</v>
      </c>
      <c r="G142" s="178"/>
      <c r="H142" s="178"/>
      <c r="I142" s="181"/>
      <c r="J142" s="192">
        <f>BK142</f>
        <v>0</v>
      </c>
      <c r="K142" s="178"/>
      <c r="L142" s="183"/>
      <c r="M142" s="184"/>
      <c r="N142" s="185"/>
      <c r="O142" s="185"/>
      <c r="P142" s="186">
        <f>SUM(P143:P148)</f>
        <v>0</v>
      </c>
      <c r="Q142" s="185"/>
      <c r="R142" s="186">
        <f>SUM(R143:R148)</f>
        <v>0</v>
      </c>
      <c r="S142" s="185"/>
      <c r="T142" s="187">
        <f>SUM(T143:T148)</f>
        <v>0</v>
      </c>
      <c r="AR142" s="188" t="s">
        <v>80</v>
      </c>
      <c r="AT142" s="189" t="s">
        <v>72</v>
      </c>
      <c r="AU142" s="189" t="s">
        <v>80</v>
      </c>
      <c r="AY142" s="188" t="s">
        <v>171</v>
      </c>
      <c r="BK142" s="190">
        <f>SUM(BK143:BK148)</f>
        <v>0</v>
      </c>
    </row>
    <row r="143" spans="1:65" s="2" customFormat="1" ht="21.75" customHeight="1">
      <c r="A143" s="35"/>
      <c r="B143" s="36"/>
      <c r="C143" s="193" t="s">
        <v>232</v>
      </c>
      <c r="D143" s="193" t="s">
        <v>173</v>
      </c>
      <c r="E143" s="194" t="s">
        <v>233</v>
      </c>
      <c r="F143" s="195" t="s">
        <v>234</v>
      </c>
      <c r="G143" s="196" t="s">
        <v>235</v>
      </c>
      <c r="H143" s="197">
        <v>4.655</v>
      </c>
      <c r="I143" s="198"/>
      <c r="J143" s="199">
        <f>ROUND(I143*H143,2)</f>
        <v>0</v>
      </c>
      <c r="K143" s="195" t="s">
        <v>177</v>
      </c>
      <c r="L143" s="40"/>
      <c r="M143" s="200" t="s">
        <v>21</v>
      </c>
      <c r="N143" s="201" t="s">
        <v>44</v>
      </c>
      <c r="O143" s="65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178</v>
      </c>
      <c r="AT143" s="204" t="s">
        <v>173</v>
      </c>
      <c r="AU143" s="204" t="s">
        <v>82</v>
      </c>
      <c r="AY143" s="18" t="s">
        <v>171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8" t="s">
        <v>80</v>
      </c>
      <c r="BK143" s="205">
        <f>ROUND(I143*H143,2)</f>
        <v>0</v>
      </c>
      <c r="BL143" s="18" t="s">
        <v>178</v>
      </c>
      <c r="BM143" s="204" t="s">
        <v>236</v>
      </c>
    </row>
    <row r="144" spans="1:65" s="2" customFormat="1" ht="16.5" customHeight="1">
      <c r="A144" s="35"/>
      <c r="B144" s="36"/>
      <c r="C144" s="193" t="s">
        <v>195</v>
      </c>
      <c r="D144" s="193" t="s">
        <v>173</v>
      </c>
      <c r="E144" s="194" t="s">
        <v>237</v>
      </c>
      <c r="F144" s="195" t="s">
        <v>238</v>
      </c>
      <c r="G144" s="196" t="s">
        <v>235</v>
      </c>
      <c r="H144" s="197">
        <v>4.942</v>
      </c>
      <c r="I144" s="198"/>
      <c r="J144" s="199">
        <f>ROUND(I144*H144,2)</f>
        <v>0</v>
      </c>
      <c r="K144" s="195" t="s">
        <v>21</v>
      </c>
      <c r="L144" s="40"/>
      <c r="M144" s="200" t="s">
        <v>21</v>
      </c>
      <c r="N144" s="201" t="s">
        <v>44</v>
      </c>
      <c r="O144" s="65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178</v>
      </c>
      <c r="AT144" s="204" t="s">
        <v>173</v>
      </c>
      <c r="AU144" s="204" t="s">
        <v>82</v>
      </c>
      <c r="AY144" s="18" t="s">
        <v>171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8" t="s">
        <v>80</v>
      </c>
      <c r="BK144" s="205">
        <f>ROUND(I144*H144,2)</f>
        <v>0</v>
      </c>
      <c r="BL144" s="18" t="s">
        <v>178</v>
      </c>
      <c r="BM144" s="204" t="s">
        <v>239</v>
      </c>
    </row>
    <row r="145" spans="1:65" s="2" customFormat="1" ht="16.5" customHeight="1">
      <c r="A145" s="35"/>
      <c r="B145" s="36"/>
      <c r="C145" s="193" t="s">
        <v>240</v>
      </c>
      <c r="D145" s="193" t="s">
        <v>173</v>
      </c>
      <c r="E145" s="194" t="s">
        <v>241</v>
      </c>
      <c r="F145" s="195" t="s">
        <v>242</v>
      </c>
      <c r="G145" s="196" t="s">
        <v>235</v>
      </c>
      <c r="H145" s="197">
        <v>4.655</v>
      </c>
      <c r="I145" s="198"/>
      <c r="J145" s="199">
        <f>ROUND(I145*H145,2)</f>
        <v>0</v>
      </c>
      <c r="K145" s="195" t="s">
        <v>177</v>
      </c>
      <c r="L145" s="40"/>
      <c r="M145" s="200" t="s">
        <v>21</v>
      </c>
      <c r="N145" s="201" t="s">
        <v>44</v>
      </c>
      <c r="O145" s="65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178</v>
      </c>
      <c r="AT145" s="204" t="s">
        <v>173</v>
      </c>
      <c r="AU145" s="204" t="s">
        <v>82</v>
      </c>
      <c r="AY145" s="18" t="s">
        <v>171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8" t="s">
        <v>80</v>
      </c>
      <c r="BK145" s="205">
        <f>ROUND(I145*H145,2)</f>
        <v>0</v>
      </c>
      <c r="BL145" s="18" t="s">
        <v>178</v>
      </c>
      <c r="BM145" s="204" t="s">
        <v>243</v>
      </c>
    </row>
    <row r="146" spans="1:65" s="2" customFormat="1" ht="21.75" customHeight="1">
      <c r="A146" s="35"/>
      <c r="B146" s="36"/>
      <c r="C146" s="193" t="s">
        <v>244</v>
      </c>
      <c r="D146" s="193" t="s">
        <v>173</v>
      </c>
      <c r="E146" s="194" t="s">
        <v>245</v>
      </c>
      <c r="F146" s="195" t="s">
        <v>246</v>
      </c>
      <c r="G146" s="196" t="s">
        <v>235</v>
      </c>
      <c r="H146" s="197">
        <v>4.942</v>
      </c>
      <c r="I146" s="198"/>
      <c r="J146" s="199">
        <f>ROUND(I146*H146,2)</f>
        <v>0</v>
      </c>
      <c r="K146" s="195" t="s">
        <v>177</v>
      </c>
      <c r="L146" s="40"/>
      <c r="M146" s="200" t="s">
        <v>21</v>
      </c>
      <c r="N146" s="201" t="s">
        <v>44</v>
      </c>
      <c r="O146" s="65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178</v>
      </c>
      <c r="AT146" s="204" t="s">
        <v>173</v>
      </c>
      <c r="AU146" s="204" t="s">
        <v>82</v>
      </c>
      <c r="AY146" s="18" t="s">
        <v>171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8" t="s">
        <v>80</v>
      </c>
      <c r="BK146" s="205">
        <f>ROUND(I146*H146,2)</f>
        <v>0</v>
      </c>
      <c r="BL146" s="18" t="s">
        <v>178</v>
      </c>
      <c r="BM146" s="204" t="s">
        <v>247</v>
      </c>
    </row>
    <row r="147" spans="2:51" s="14" customFormat="1" ht="11.25">
      <c r="B147" s="217"/>
      <c r="C147" s="218"/>
      <c r="D147" s="208" t="s">
        <v>180</v>
      </c>
      <c r="E147" s="219" t="s">
        <v>21</v>
      </c>
      <c r="F147" s="220" t="s">
        <v>248</v>
      </c>
      <c r="G147" s="218"/>
      <c r="H147" s="221">
        <v>4.942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180</v>
      </c>
      <c r="AU147" s="227" t="s">
        <v>82</v>
      </c>
      <c r="AV147" s="14" t="s">
        <v>82</v>
      </c>
      <c r="AW147" s="14" t="s">
        <v>34</v>
      </c>
      <c r="AX147" s="14" t="s">
        <v>73</v>
      </c>
      <c r="AY147" s="227" t="s">
        <v>171</v>
      </c>
    </row>
    <row r="148" spans="2:51" s="15" customFormat="1" ht="11.25">
      <c r="B148" s="228"/>
      <c r="C148" s="229"/>
      <c r="D148" s="208" t="s">
        <v>180</v>
      </c>
      <c r="E148" s="230" t="s">
        <v>21</v>
      </c>
      <c r="F148" s="231" t="s">
        <v>182</v>
      </c>
      <c r="G148" s="229"/>
      <c r="H148" s="232">
        <v>4.942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180</v>
      </c>
      <c r="AU148" s="238" t="s">
        <v>82</v>
      </c>
      <c r="AV148" s="15" t="s">
        <v>178</v>
      </c>
      <c r="AW148" s="15" t="s">
        <v>34</v>
      </c>
      <c r="AX148" s="15" t="s">
        <v>80</v>
      </c>
      <c r="AY148" s="238" t="s">
        <v>171</v>
      </c>
    </row>
    <row r="149" spans="2:63" s="12" customFormat="1" ht="22.9" customHeight="1">
      <c r="B149" s="177"/>
      <c r="C149" s="178"/>
      <c r="D149" s="179" t="s">
        <v>72</v>
      </c>
      <c r="E149" s="191" t="s">
        <v>249</v>
      </c>
      <c r="F149" s="191" t="s">
        <v>250</v>
      </c>
      <c r="G149" s="178"/>
      <c r="H149" s="178"/>
      <c r="I149" s="181"/>
      <c r="J149" s="192">
        <f>BK149</f>
        <v>0</v>
      </c>
      <c r="K149" s="178"/>
      <c r="L149" s="183"/>
      <c r="M149" s="184"/>
      <c r="N149" s="185"/>
      <c r="O149" s="185"/>
      <c r="P149" s="186">
        <f>P150</f>
        <v>0</v>
      </c>
      <c r="Q149" s="185"/>
      <c r="R149" s="186">
        <f>R150</f>
        <v>0</v>
      </c>
      <c r="S149" s="185"/>
      <c r="T149" s="187">
        <f>T150</f>
        <v>0</v>
      </c>
      <c r="AR149" s="188" t="s">
        <v>80</v>
      </c>
      <c r="AT149" s="189" t="s">
        <v>72</v>
      </c>
      <c r="AU149" s="189" t="s">
        <v>80</v>
      </c>
      <c r="AY149" s="188" t="s">
        <v>171</v>
      </c>
      <c r="BK149" s="190">
        <f>BK150</f>
        <v>0</v>
      </c>
    </row>
    <row r="150" spans="1:65" s="2" customFormat="1" ht="21.75" customHeight="1">
      <c r="A150" s="35"/>
      <c r="B150" s="36"/>
      <c r="C150" s="193" t="s">
        <v>251</v>
      </c>
      <c r="D150" s="193" t="s">
        <v>173</v>
      </c>
      <c r="E150" s="194" t="s">
        <v>252</v>
      </c>
      <c r="F150" s="195" t="s">
        <v>253</v>
      </c>
      <c r="G150" s="196" t="s">
        <v>235</v>
      </c>
      <c r="H150" s="197">
        <v>0.315</v>
      </c>
      <c r="I150" s="198"/>
      <c r="J150" s="199">
        <f>ROUND(I150*H150,2)</f>
        <v>0</v>
      </c>
      <c r="K150" s="195" t="s">
        <v>177</v>
      </c>
      <c r="L150" s="40"/>
      <c r="M150" s="200" t="s">
        <v>21</v>
      </c>
      <c r="N150" s="201" t="s">
        <v>44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178</v>
      </c>
      <c r="AT150" s="204" t="s">
        <v>173</v>
      </c>
      <c r="AU150" s="204" t="s">
        <v>82</v>
      </c>
      <c r="AY150" s="18" t="s">
        <v>171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8" t="s">
        <v>80</v>
      </c>
      <c r="BK150" s="205">
        <f>ROUND(I150*H150,2)</f>
        <v>0</v>
      </c>
      <c r="BL150" s="18" t="s">
        <v>178</v>
      </c>
      <c r="BM150" s="204" t="s">
        <v>254</v>
      </c>
    </row>
    <row r="151" spans="2:63" s="12" customFormat="1" ht="25.9" customHeight="1">
      <c r="B151" s="177"/>
      <c r="C151" s="178"/>
      <c r="D151" s="179" t="s">
        <v>72</v>
      </c>
      <c r="E151" s="180" t="s">
        <v>255</v>
      </c>
      <c r="F151" s="180" t="s">
        <v>256</v>
      </c>
      <c r="G151" s="178"/>
      <c r="H151" s="178"/>
      <c r="I151" s="181"/>
      <c r="J151" s="182">
        <f>BK151</f>
        <v>0</v>
      </c>
      <c r="K151" s="178"/>
      <c r="L151" s="183"/>
      <c r="M151" s="184"/>
      <c r="N151" s="185"/>
      <c r="O151" s="185"/>
      <c r="P151" s="186">
        <f>P152+P157+P162+P167</f>
        <v>0</v>
      </c>
      <c r="Q151" s="185"/>
      <c r="R151" s="186">
        <f>R152+R157+R162+R167</f>
        <v>6.74436315</v>
      </c>
      <c r="S151" s="185"/>
      <c r="T151" s="187">
        <f>T152+T157+T162+T167</f>
        <v>0.0016</v>
      </c>
      <c r="AR151" s="188" t="s">
        <v>82</v>
      </c>
      <c r="AT151" s="189" t="s">
        <v>72</v>
      </c>
      <c r="AU151" s="189" t="s">
        <v>73</v>
      </c>
      <c r="AY151" s="188" t="s">
        <v>171</v>
      </c>
      <c r="BK151" s="190">
        <f>BK152+BK157+BK162+BK167</f>
        <v>0</v>
      </c>
    </row>
    <row r="152" spans="2:63" s="12" customFormat="1" ht="22.9" customHeight="1">
      <c r="B152" s="177"/>
      <c r="C152" s="178"/>
      <c r="D152" s="179" t="s">
        <v>72</v>
      </c>
      <c r="E152" s="191" t="s">
        <v>257</v>
      </c>
      <c r="F152" s="191" t="s">
        <v>258</v>
      </c>
      <c r="G152" s="178"/>
      <c r="H152" s="178"/>
      <c r="I152" s="181"/>
      <c r="J152" s="192">
        <f>BK152</f>
        <v>0</v>
      </c>
      <c r="K152" s="178"/>
      <c r="L152" s="183"/>
      <c r="M152" s="184"/>
      <c r="N152" s="185"/>
      <c r="O152" s="185"/>
      <c r="P152" s="186">
        <f>SUM(P153:P156)</f>
        <v>0</v>
      </c>
      <c r="Q152" s="185"/>
      <c r="R152" s="186">
        <f>SUM(R153:R156)</f>
        <v>0.01155</v>
      </c>
      <c r="S152" s="185"/>
      <c r="T152" s="187">
        <f>SUM(T153:T156)</f>
        <v>0</v>
      </c>
      <c r="AR152" s="188" t="s">
        <v>82</v>
      </c>
      <c r="AT152" s="189" t="s">
        <v>72</v>
      </c>
      <c r="AU152" s="189" t="s">
        <v>80</v>
      </c>
      <c r="AY152" s="188" t="s">
        <v>171</v>
      </c>
      <c r="BK152" s="190">
        <f>SUM(BK153:BK156)</f>
        <v>0</v>
      </c>
    </row>
    <row r="153" spans="1:65" s="2" customFormat="1" ht="21.75" customHeight="1">
      <c r="A153" s="35"/>
      <c r="B153" s="36"/>
      <c r="C153" s="193" t="s">
        <v>259</v>
      </c>
      <c r="D153" s="193" t="s">
        <v>173</v>
      </c>
      <c r="E153" s="194" t="s">
        <v>260</v>
      </c>
      <c r="F153" s="195" t="s">
        <v>261</v>
      </c>
      <c r="G153" s="196" t="s">
        <v>262</v>
      </c>
      <c r="H153" s="197">
        <v>11</v>
      </c>
      <c r="I153" s="198"/>
      <c r="J153" s="199">
        <f>ROUND(I153*H153,2)</f>
        <v>0</v>
      </c>
      <c r="K153" s="195" t="s">
        <v>21</v>
      </c>
      <c r="L153" s="40"/>
      <c r="M153" s="200" t="s">
        <v>21</v>
      </c>
      <c r="N153" s="201" t="s">
        <v>44</v>
      </c>
      <c r="O153" s="65"/>
      <c r="P153" s="202">
        <f>O153*H153</f>
        <v>0</v>
      </c>
      <c r="Q153" s="202">
        <v>0.00105</v>
      </c>
      <c r="R153" s="202">
        <f>Q153*H153</f>
        <v>0.01155</v>
      </c>
      <c r="S153" s="202">
        <v>0</v>
      </c>
      <c r="T153" s="20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263</v>
      </c>
      <c r="AT153" s="204" t="s">
        <v>173</v>
      </c>
      <c r="AU153" s="204" t="s">
        <v>82</v>
      </c>
      <c r="AY153" s="18" t="s">
        <v>171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8" t="s">
        <v>80</v>
      </c>
      <c r="BK153" s="205">
        <f>ROUND(I153*H153,2)</f>
        <v>0</v>
      </c>
      <c r="BL153" s="18" t="s">
        <v>263</v>
      </c>
      <c r="BM153" s="204" t="s">
        <v>264</v>
      </c>
    </row>
    <row r="154" spans="2:51" s="13" customFormat="1" ht="11.25">
      <c r="B154" s="206"/>
      <c r="C154" s="207"/>
      <c r="D154" s="208" t="s">
        <v>180</v>
      </c>
      <c r="E154" s="209" t="s">
        <v>21</v>
      </c>
      <c r="F154" s="210" t="s">
        <v>265</v>
      </c>
      <c r="G154" s="207"/>
      <c r="H154" s="209" t="s">
        <v>21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180</v>
      </c>
      <c r="AU154" s="216" t="s">
        <v>82</v>
      </c>
      <c r="AV154" s="13" t="s">
        <v>80</v>
      </c>
      <c r="AW154" s="13" t="s">
        <v>34</v>
      </c>
      <c r="AX154" s="13" t="s">
        <v>73</v>
      </c>
      <c r="AY154" s="216" t="s">
        <v>171</v>
      </c>
    </row>
    <row r="155" spans="2:51" s="14" customFormat="1" ht="11.25">
      <c r="B155" s="217"/>
      <c r="C155" s="218"/>
      <c r="D155" s="208" t="s">
        <v>180</v>
      </c>
      <c r="E155" s="219" t="s">
        <v>21</v>
      </c>
      <c r="F155" s="220" t="s">
        <v>266</v>
      </c>
      <c r="G155" s="218"/>
      <c r="H155" s="221">
        <v>11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180</v>
      </c>
      <c r="AU155" s="227" t="s">
        <v>82</v>
      </c>
      <c r="AV155" s="14" t="s">
        <v>82</v>
      </c>
      <c r="AW155" s="14" t="s">
        <v>34</v>
      </c>
      <c r="AX155" s="14" t="s">
        <v>73</v>
      </c>
      <c r="AY155" s="227" t="s">
        <v>171</v>
      </c>
    </row>
    <row r="156" spans="2:51" s="15" customFormat="1" ht="11.25">
      <c r="B156" s="228"/>
      <c r="C156" s="229"/>
      <c r="D156" s="208" t="s">
        <v>180</v>
      </c>
      <c r="E156" s="230" t="s">
        <v>21</v>
      </c>
      <c r="F156" s="231" t="s">
        <v>182</v>
      </c>
      <c r="G156" s="229"/>
      <c r="H156" s="232">
        <v>11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180</v>
      </c>
      <c r="AU156" s="238" t="s">
        <v>82</v>
      </c>
      <c r="AV156" s="15" t="s">
        <v>178</v>
      </c>
      <c r="AW156" s="15" t="s">
        <v>34</v>
      </c>
      <c r="AX156" s="15" t="s">
        <v>80</v>
      </c>
      <c r="AY156" s="238" t="s">
        <v>171</v>
      </c>
    </row>
    <row r="157" spans="2:63" s="12" customFormat="1" ht="22.9" customHeight="1">
      <c r="B157" s="177"/>
      <c r="C157" s="178"/>
      <c r="D157" s="179" t="s">
        <v>72</v>
      </c>
      <c r="E157" s="191" t="s">
        <v>267</v>
      </c>
      <c r="F157" s="191" t="s">
        <v>268</v>
      </c>
      <c r="G157" s="178"/>
      <c r="H157" s="178"/>
      <c r="I157" s="181"/>
      <c r="J157" s="192">
        <f>BK157</f>
        <v>0</v>
      </c>
      <c r="K157" s="178"/>
      <c r="L157" s="183"/>
      <c r="M157" s="184"/>
      <c r="N157" s="185"/>
      <c r="O157" s="185"/>
      <c r="P157" s="186">
        <f>SUM(P158:P161)</f>
        <v>0</v>
      </c>
      <c r="Q157" s="185"/>
      <c r="R157" s="186">
        <f>SUM(R158:R161)</f>
        <v>0</v>
      </c>
      <c r="S157" s="185"/>
      <c r="T157" s="187">
        <f>SUM(T158:T161)</f>
        <v>0</v>
      </c>
      <c r="AR157" s="188" t="s">
        <v>82</v>
      </c>
      <c r="AT157" s="189" t="s">
        <v>72</v>
      </c>
      <c r="AU157" s="189" t="s">
        <v>80</v>
      </c>
      <c r="AY157" s="188" t="s">
        <v>171</v>
      </c>
      <c r="BK157" s="190">
        <f>SUM(BK158:BK161)</f>
        <v>0</v>
      </c>
    </row>
    <row r="158" spans="1:65" s="2" customFormat="1" ht="21.75" customHeight="1">
      <c r="A158" s="35"/>
      <c r="B158" s="36"/>
      <c r="C158" s="193" t="s">
        <v>269</v>
      </c>
      <c r="D158" s="193" t="s">
        <v>173</v>
      </c>
      <c r="E158" s="194" t="s">
        <v>270</v>
      </c>
      <c r="F158" s="195" t="s">
        <v>271</v>
      </c>
      <c r="G158" s="196" t="s">
        <v>272</v>
      </c>
      <c r="H158" s="197">
        <v>1</v>
      </c>
      <c r="I158" s="198"/>
      <c r="J158" s="199">
        <f>ROUND(I158*H158,2)</f>
        <v>0</v>
      </c>
      <c r="K158" s="195" t="s">
        <v>21</v>
      </c>
      <c r="L158" s="40"/>
      <c r="M158" s="200" t="s">
        <v>21</v>
      </c>
      <c r="N158" s="201" t="s">
        <v>44</v>
      </c>
      <c r="O158" s="65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263</v>
      </c>
      <c r="AT158" s="204" t="s">
        <v>173</v>
      </c>
      <c r="AU158" s="204" t="s">
        <v>82</v>
      </c>
      <c r="AY158" s="18" t="s">
        <v>171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8" t="s">
        <v>80</v>
      </c>
      <c r="BK158" s="205">
        <f>ROUND(I158*H158,2)</f>
        <v>0</v>
      </c>
      <c r="BL158" s="18" t="s">
        <v>263</v>
      </c>
      <c r="BM158" s="204" t="s">
        <v>273</v>
      </c>
    </row>
    <row r="159" spans="1:65" s="2" customFormat="1" ht="21.75" customHeight="1">
      <c r="A159" s="35"/>
      <c r="B159" s="36"/>
      <c r="C159" s="193" t="s">
        <v>8</v>
      </c>
      <c r="D159" s="193" t="s">
        <v>173</v>
      </c>
      <c r="E159" s="194" t="s">
        <v>274</v>
      </c>
      <c r="F159" s="195" t="s">
        <v>275</v>
      </c>
      <c r="G159" s="196" t="s">
        <v>272</v>
      </c>
      <c r="H159" s="197">
        <v>1</v>
      </c>
      <c r="I159" s="198"/>
      <c r="J159" s="199">
        <f>ROUND(I159*H159,2)</f>
        <v>0</v>
      </c>
      <c r="K159" s="195" t="s">
        <v>21</v>
      </c>
      <c r="L159" s="40"/>
      <c r="M159" s="200" t="s">
        <v>21</v>
      </c>
      <c r="N159" s="201" t="s">
        <v>44</v>
      </c>
      <c r="O159" s="65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263</v>
      </c>
      <c r="AT159" s="204" t="s">
        <v>173</v>
      </c>
      <c r="AU159" s="204" t="s">
        <v>82</v>
      </c>
      <c r="AY159" s="18" t="s">
        <v>171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8" t="s">
        <v>80</v>
      </c>
      <c r="BK159" s="205">
        <f>ROUND(I159*H159,2)</f>
        <v>0</v>
      </c>
      <c r="BL159" s="18" t="s">
        <v>263</v>
      </c>
      <c r="BM159" s="204" t="s">
        <v>276</v>
      </c>
    </row>
    <row r="160" spans="1:65" s="2" customFormat="1" ht="21.75" customHeight="1">
      <c r="A160" s="35"/>
      <c r="B160" s="36"/>
      <c r="C160" s="193" t="s">
        <v>263</v>
      </c>
      <c r="D160" s="193" t="s">
        <v>173</v>
      </c>
      <c r="E160" s="194" t="s">
        <v>277</v>
      </c>
      <c r="F160" s="195" t="s">
        <v>278</v>
      </c>
      <c r="G160" s="196" t="s">
        <v>272</v>
      </c>
      <c r="H160" s="197">
        <v>1</v>
      </c>
      <c r="I160" s="198"/>
      <c r="J160" s="199">
        <f>ROUND(I160*H160,2)</f>
        <v>0</v>
      </c>
      <c r="K160" s="195" t="s">
        <v>21</v>
      </c>
      <c r="L160" s="40"/>
      <c r="M160" s="200" t="s">
        <v>21</v>
      </c>
      <c r="N160" s="201" t="s">
        <v>44</v>
      </c>
      <c r="O160" s="65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4" t="s">
        <v>263</v>
      </c>
      <c r="AT160" s="204" t="s">
        <v>173</v>
      </c>
      <c r="AU160" s="204" t="s">
        <v>82</v>
      </c>
      <c r="AY160" s="18" t="s">
        <v>171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18" t="s">
        <v>80</v>
      </c>
      <c r="BK160" s="205">
        <f>ROUND(I160*H160,2)</f>
        <v>0</v>
      </c>
      <c r="BL160" s="18" t="s">
        <v>263</v>
      </c>
      <c r="BM160" s="204" t="s">
        <v>279</v>
      </c>
    </row>
    <row r="161" spans="1:65" s="2" customFormat="1" ht="21.75" customHeight="1">
      <c r="A161" s="35"/>
      <c r="B161" s="36"/>
      <c r="C161" s="193" t="s">
        <v>280</v>
      </c>
      <c r="D161" s="193" t="s">
        <v>173</v>
      </c>
      <c r="E161" s="194" t="s">
        <v>281</v>
      </c>
      <c r="F161" s="195" t="s">
        <v>282</v>
      </c>
      <c r="G161" s="196" t="s">
        <v>272</v>
      </c>
      <c r="H161" s="197">
        <v>1</v>
      </c>
      <c r="I161" s="198"/>
      <c r="J161" s="199">
        <f>ROUND(I161*H161,2)</f>
        <v>0</v>
      </c>
      <c r="K161" s="195" t="s">
        <v>21</v>
      </c>
      <c r="L161" s="40"/>
      <c r="M161" s="200" t="s">
        <v>21</v>
      </c>
      <c r="N161" s="201" t="s">
        <v>44</v>
      </c>
      <c r="O161" s="65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263</v>
      </c>
      <c r="AT161" s="204" t="s">
        <v>173</v>
      </c>
      <c r="AU161" s="204" t="s">
        <v>82</v>
      </c>
      <c r="AY161" s="18" t="s">
        <v>171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8" t="s">
        <v>80</v>
      </c>
      <c r="BK161" s="205">
        <f>ROUND(I161*H161,2)</f>
        <v>0</v>
      </c>
      <c r="BL161" s="18" t="s">
        <v>263</v>
      </c>
      <c r="BM161" s="204" t="s">
        <v>283</v>
      </c>
    </row>
    <row r="162" spans="2:63" s="12" customFormat="1" ht="22.9" customHeight="1">
      <c r="B162" s="177"/>
      <c r="C162" s="178"/>
      <c r="D162" s="179" t="s">
        <v>72</v>
      </c>
      <c r="E162" s="191" t="s">
        <v>284</v>
      </c>
      <c r="F162" s="191" t="s">
        <v>285</v>
      </c>
      <c r="G162" s="178"/>
      <c r="H162" s="178"/>
      <c r="I162" s="181"/>
      <c r="J162" s="192">
        <f>BK162</f>
        <v>0</v>
      </c>
      <c r="K162" s="178"/>
      <c r="L162" s="183"/>
      <c r="M162" s="184"/>
      <c r="N162" s="185"/>
      <c r="O162" s="185"/>
      <c r="P162" s="186">
        <f>SUM(P163:P166)</f>
        <v>0</v>
      </c>
      <c r="Q162" s="185"/>
      <c r="R162" s="186">
        <f>SUM(R163:R166)</f>
        <v>0</v>
      </c>
      <c r="S162" s="185"/>
      <c r="T162" s="187">
        <f>SUM(T163:T166)</f>
        <v>0.0016</v>
      </c>
      <c r="AR162" s="188" t="s">
        <v>82</v>
      </c>
      <c r="AT162" s="189" t="s">
        <v>72</v>
      </c>
      <c r="AU162" s="189" t="s">
        <v>80</v>
      </c>
      <c r="AY162" s="188" t="s">
        <v>171</v>
      </c>
      <c r="BK162" s="190">
        <f>SUM(BK163:BK166)</f>
        <v>0</v>
      </c>
    </row>
    <row r="163" spans="1:65" s="2" customFormat="1" ht="16.5" customHeight="1">
      <c r="A163" s="35"/>
      <c r="B163" s="36"/>
      <c r="C163" s="193" t="s">
        <v>286</v>
      </c>
      <c r="D163" s="193" t="s">
        <v>173</v>
      </c>
      <c r="E163" s="194" t="s">
        <v>287</v>
      </c>
      <c r="F163" s="195" t="s">
        <v>288</v>
      </c>
      <c r="G163" s="196" t="s">
        <v>176</v>
      </c>
      <c r="H163" s="197">
        <v>4</v>
      </c>
      <c r="I163" s="198"/>
      <c r="J163" s="199">
        <f>ROUND(I163*H163,2)</f>
        <v>0</v>
      </c>
      <c r="K163" s="195" t="s">
        <v>177</v>
      </c>
      <c r="L163" s="40"/>
      <c r="M163" s="200" t="s">
        <v>21</v>
      </c>
      <c r="N163" s="201" t="s">
        <v>44</v>
      </c>
      <c r="O163" s="65"/>
      <c r="P163" s="202">
        <f>O163*H163</f>
        <v>0</v>
      </c>
      <c r="Q163" s="202">
        <v>0</v>
      </c>
      <c r="R163" s="202">
        <f>Q163*H163</f>
        <v>0</v>
      </c>
      <c r="S163" s="202">
        <v>0.0004</v>
      </c>
      <c r="T163" s="203">
        <f>S163*H163</f>
        <v>0.0016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263</v>
      </c>
      <c r="AT163" s="204" t="s">
        <v>173</v>
      </c>
      <c r="AU163" s="204" t="s">
        <v>82</v>
      </c>
      <c r="AY163" s="18" t="s">
        <v>171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18" t="s">
        <v>80</v>
      </c>
      <c r="BK163" s="205">
        <f>ROUND(I163*H163,2)</f>
        <v>0</v>
      </c>
      <c r="BL163" s="18" t="s">
        <v>263</v>
      </c>
      <c r="BM163" s="204" t="s">
        <v>289</v>
      </c>
    </row>
    <row r="164" spans="2:51" s="13" customFormat="1" ht="11.25">
      <c r="B164" s="206"/>
      <c r="C164" s="207"/>
      <c r="D164" s="208" t="s">
        <v>180</v>
      </c>
      <c r="E164" s="209" t="s">
        <v>21</v>
      </c>
      <c r="F164" s="210" t="s">
        <v>218</v>
      </c>
      <c r="G164" s="207"/>
      <c r="H164" s="209" t="s">
        <v>21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180</v>
      </c>
      <c r="AU164" s="216" t="s">
        <v>82</v>
      </c>
      <c r="AV164" s="13" t="s">
        <v>80</v>
      </c>
      <c r="AW164" s="13" t="s">
        <v>34</v>
      </c>
      <c r="AX164" s="13" t="s">
        <v>73</v>
      </c>
      <c r="AY164" s="216" t="s">
        <v>171</v>
      </c>
    </row>
    <row r="165" spans="2:51" s="14" customFormat="1" ht="11.25">
      <c r="B165" s="217"/>
      <c r="C165" s="218"/>
      <c r="D165" s="208" t="s">
        <v>180</v>
      </c>
      <c r="E165" s="219" t="s">
        <v>21</v>
      </c>
      <c r="F165" s="220" t="s">
        <v>178</v>
      </c>
      <c r="G165" s="218"/>
      <c r="H165" s="221">
        <v>4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180</v>
      </c>
      <c r="AU165" s="227" t="s">
        <v>82</v>
      </c>
      <c r="AV165" s="14" t="s">
        <v>82</v>
      </c>
      <c r="AW165" s="14" t="s">
        <v>34</v>
      </c>
      <c r="AX165" s="14" t="s">
        <v>73</v>
      </c>
      <c r="AY165" s="227" t="s">
        <v>171</v>
      </c>
    </row>
    <row r="166" spans="2:51" s="15" customFormat="1" ht="11.25">
      <c r="B166" s="228"/>
      <c r="C166" s="229"/>
      <c r="D166" s="208" t="s">
        <v>180</v>
      </c>
      <c r="E166" s="230" t="s">
        <v>21</v>
      </c>
      <c r="F166" s="231" t="s">
        <v>182</v>
      </c>
      <c r="G166" s="229"/>
      <c r="H166" s="232">
        <v>4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180</v>
      </c>
      <c r="AU166" s="238" t="s">
        <v>82</v>
      </c>
      <c r="AV166" s="15" t="s">
        <v>178</v>
      </c>
      <c r="AW166" s="15" t="s">
        <v>34</v>
      </c>
      <c r="AX166" s="15" t="s">
        <v>80</v>
      </c>
      <c r="AY166" s="238" t="s">
        <v>171</v>
      </c>
    </row>
    <row r="167" spans="2:63" s="12" customFormat="1" ht="22.9" customHeight="1">
      <c r="B167" s="177"/>
      <c r="C167" s="178"/>
      <c r="D167" s="179" t="s">
        <v>72</v>
      </c>
      <c r="E167" s="191" t="s">
        <v>290</v>
      </c>
      <c r="F167" s="191" t="s">
        <v>291</v>
      </c>
      <c r="G167" s="178"/>
      <c r="H167" s="178"/>
      <c r="I167" s="181"/>
      <c r="J167" s="192">
        <f>BK167</f>
        <v>0</v>
      </c>
      <c r="K167" s="178"/>
      <c r="L167" s="183"/>
      <c r="M167" s="184"/>
      <c r="N167" s="185"/>
      <c r="O167" s="185"/>
      <c r="P167" s="186">
        <f>SUM(P168:P183)</f>
        <v>0</v>
      </c>
      <c r="Q167" s="185"/>
      <c r="R167" s="186">
        <f>SUM(R168:R183)</f>
        <v>6.73281315</v>
      </c>
      <c r="S167" s="185"/>
      <c r="T167" s="187">
        <f>SUM(T168:T183)</f>
        <v>0</v>
      </c>
      <c r="AR167" s="188" t="s">
        <v>82</v>
      </c>
      <c r="AT167" s="189" t="s">
        <v>72</v>
      </c>
      <c r="AU167" s="189" t="s">
        <v>80</v>
      </c>
      <c r="AY167" s="188" t="s">
        <v>171</v>
      </c>
      <c r="BK167" s="190">
        <f>SUM(BK168:BK183)</f>
        <v>0</v>
      </c>
    </row>
    <row r="168" spans="1:65" s="2" customFormat="1" ht="16.5" customHeight="1">
      <c r="A168" s="35"/>
      <c r="B168" s="36"/>
      <c r="C168" s="193" t="s">
        <v>292</v>
      </c>
      <c r="D168" s="193" t="s">
        <v>173</v>
      </c>
      <c r="E168" s="194" t="s">
        <v>293</v>
      </c>
      <c r="F168" s="195" t="s">
        <v>294</v>
      </c>
      <c r="G168" s="196" t="s">
        <v>187</v>
      </c>
      <c r="H168" s="197">
        <v>106.515</v>
      </c>
      <c r="I168" s="198"/>
      <c r="J168" s="199">
        <f>ROUND(I168*H168,2)</f>
        <v>0</v>
      </c>
      <c r="K168" s="195" t="s">
        <v>21</v>
      </c>
      <c r="L168" s="40"/>
      <c r="M168" s="200" t="s">
        <v>21</v>
      </c>
      <c r="N168" s="201" t="s">
        <v>44</v>
      </c>
      <c r="O168" s="65"/>
      <c r="P168" s="202">
        <f>O168*H168</f>
        <v>0</v>
      </c>
      <c r="Q168" s="202">
        <v>0.063</v>
      </c>
      <c r="R168" s="202">
        <f>Q168*H168</f>
        <v>6.710445</v>
      </c>
      <c r="S168" s="202">
        <v>0</v>
      </c>
      <c r="T168" s="20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4" t="s">
        <v>263</v>
      </c>
      <c r="AT168" s="204" t="s">
        <v>173</v>
      </c>
      <c r="AU168" s="204" t="s">
        <v>82</v>
      </c>
      <c r="AY168" s="18" t="s">
        <v>171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18" t="s">
        <v>80</v>
      </c>
      <c r="BK168" s="205">
        <f>ROUND(I168*H168,2)</f>
        <v>0</v>
      </c>
      <c r="BL168" s="18" t="s">
        <v>263</v>
      </c>
      <c r="BM168" s="204" t="s">
        <v>295</v>
      </c>
    </row>
    <row r="169" spans="2:51" s="14" customFormat="1" ht="11.25">
      <c r="B169" s="217"/>
      <c r="C169" s="218"/>
      <c r="D169" s="208" t="s">
        <v>180</v>
      </c>
      <c r="E169" s="219" t="s">
        <v>21</v>
      </c>
      <c r="F169" s="220" t="s">
        <v>209</v>
      </c>
      <c r="G169" s="218"/>
      <c r="H169" s="221">
        <v>13.79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180</v>
      </c>
      <c r="AU169" s="227" t="s">
        <v>82</v>
      </c>
      <c r="AV169" s="14" t="s">
        <v>82</v>
      </c>
      <c r="AW169" s="14" t="s">
        <v>34</v>
      </c>
      <c r="AX169" s="14" t="s">
        <v>73</v>
      </c>
      <c r="AY169" s="227" t="s">
        <v>171</v>
      </c>
    </row>
    <row r="170" spans="2:51" s="14" customFormat="1" ht="11.25">
      <c r="B170" s="217"/>
      <c r="C170" s="218"/>
      <c r="D170" s="208" t="s">
        <v>180</v>
      </c>
      <c r="E170" s="219" t="s">
        <v>21</v>
      </c>
      <c r="F170" s="220" t="s">
        <v>210</v>
      </c>
      <c r="G170" s="218"/>
      <c r="H170" s="221">
        <v>26.05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180</v>
      </c>
      <c r="AU170" s="227" t="s">
        <v>82</v>
      </c>
      <c r="AV170" s="14" t="s">
        <v>82</v>
      </c>
      <c r="AW170" s="14" t="s">
        <v>34</v>
      </c>
      <c r="AX170" s="14" t="s">
        <v>73</v>
      </c>
      <c r="AY170" s="227" t="s">
        <v>171</v>
      </c>
    </row>
    <row r="171" spans="2:51" s="14" customFormat="1" ht="11.25">
      <c r="B171" s="217"/>
      <c r="C171" s="218"/>
      <c r="D171" s="208" t="s">
        <v>180</v>
      </c>
      <c r="E171" s="219" t="s">
        <v>21</v>
      </c>
      <c r="F171" s="220" t="s">
        <v>296</v>
      </c>
      <c r="G171" s="218"/>
      <c r="H171" s="221">
        <v>30.675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180</v>
      </c>
      <c r="AU171" s="227" t="s">
        <v>82</v>
      </c>
      <c r="AV171" s="14" t="s">
        <v>82</v>
      </c>
      <c r="AW171" s="14" t="s">
        <v>34</v>
      </c>
      <c r="AX171" s="14" t="s">
        <v>73</v>
      </c>
      <c r="AY171" s="227" t="s">
        <v>171</v>
      </c>
    </row>
    <row r="172" spans="2:51" s="13" customFormat="1" ht="11.25">
      <c r="B172" s="206"/>
      <c r="C172" s="207"/>
      <c r="D172" s="208" t="s">
        <v>180</v>
      </c>
      <c r="E172" s="209" t="s">
        <v>21</v>
      </c>
      <c r="F172" s="210" t="s">
        <v>212</v>
      </c>
      <c r="G172" s="207"/>
      <c r="H172" s="209" t="s">
        <v>21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180</v>
      </c>
      <c r="AU172" s="216" t="s">
        <v>82</v>
      </c>
      <c r="AV172" s="13" t="s">
        <v>80</v>
      </c>
      <c r="AW172" s="13" t="s">
        <v>34</v>
      </c>
      <c r="AX172" s="13" t="s">
        <v>73</v>
      </c>
      <c r="AY172" s="216" t="s">
        <v>171</v>
      </c>
    </row>
    <row r="173" spans="2:51" s="14" customFormat="1" ht="11.25">
      <c r="B173" s="217"/>
      <c r="C173" s="218"/>
      <c r="D173" s="208" t="s">
        <v>180</v>
      </c>
      <c r="E173" s="219" t="s">
        <v>21</v>
      </c>
      <c r="F173" s="220" t="s">
        <v>297</v>
      </c>
      <c r="G173" s="218"/>
      <c r="H173" s="221">
        <v>24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180</v>
      </c>
      <c r="AU173" s="227" t="s">
        <v>82</v>
      </c>
      <c r="AV173" s="14" t="s">
        <v>82</v>
      </c>
      <c r="AW173" s="14" t="s">
        <v>34</v>
      </c>
      <c r="AX173" s="14" t="s">
        <v>73</v>
      </c>
      <c r="AY173" s="227" t="s">
        <v>171</v>
      </c>
    </row>
    <row r="174" spans="2:51" s="14" customFormat="1" ht="11.25">
      <c r="B174" s="217"/>
      <c r="C174" s="218"/>
      <c r="D174" s="208" t="s">
        <v>180</v>
      </c>
      <c r="E174" s="219" t="s">
        <v>21</v>
      </c>
      <c r="F174" s="220" t="s">
        <v>213</v>
      </c>
      <c r="G174" s="218"/>
      <c r="H174" s="221">
        <v>12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180</v>
      </c>
      <c r="AU174" s="227" t="s">
        <v>82</v>
      </c>
      <c r="AV174" s="14" t="s">
        <v>82</v>
      </c>
      <c r="AW174" s="14" t="s">
        <v>34</v>
      </c>
      <c r="AX174" s="14" t="s">
        <v>73</v>
      </c>
      <c r="AY174" s="227" t="s">
        <v>171</v>
      </c>
    </row>
    <row r="175" spans="2:51" s="15" customFormat="1" ht="11.25">
      <c r="B175" s="228"/>
      <c r="C175" s="229"/>
      <c r="D175" s="208" t="s">
        <v>180</v>
      </c>
      <c r="E175" s="230" t="s">
        <v>21</v>
      </c>
      <c r="F175" s="231" t="s">
        <v>182</v>
      </c>
      <c r="G175" s="229"/>
      <c r="H175" s="232">
        <v>106.515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180</v>
      </c>
      <c r="AU175" s="238" t="s">
        <v>82</v>
      </c>
      <c r="AV175" s="15" t="s">
        <v>178</v>
      </c>
      <c r="AW175" s="15" t="s">
        <v>34</v>
      </c>
      <c r="AX175" s="15" t="s">
        <v>80</v>
      </c>
      <c r="AY175" s="238" t="s">
        <v>171</v>
      </c>
    </row>
    <row r="176" spans="1:65" s="2" customFormat="1" ht="16.5" customHeight="1">
      <c r="A176" s="35"/>
      <c r="B176" s="36"/>
      <c r="C176" s="193" t="s">
        <v>298</v>
      </c>
      <c r="D176" s="193" t="s">
        <v>173</v>
      </c>
      <c r="E176" s="194" t="s">
        <v>299</v>
      </c>
      <c r="F176" s="195" t="s">
        <v>300</v>
      </c>
      <c r="G176" s="196" t="s">
        <v>187</v>
      </c>
      <c r="H176" s="197">
        <v>106.515</v>
      </c>
      <c r="I176" s="198"/>
      <c r="J176" s="199">
        <f>ROUND(I176*H176,2)</f>
        <v>0</v>
      </c>
      <c r="K176" s="195" t="s">
        <v>21</v>
      </c>
      <c r="L176" s="40"/>
      <c r="M176" s="200" t="s">
        <v>21</v>
      </c>
      <c r="N176" s="201" t="s">
        <v>44</v>
      </c>
      <c r="O176" s="65"/>
      <c r="P176" s="202">
        <f>O176*H176</f>
        <v>0</v>
      </c>
      <c r="Q176" s="202">
        <v>0.00021</v>
      </c>
      <c r="R176" s="202">
        <f>Q176*H176</f>
        <v>0.02236815</v>
      </c>
      <c r="S176" s="202">
        <v>0</v>
      </c>
      <c r="T176" s="20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263</v>
      </c>
      <c r="AT176" s="204" t="s">
        <v>173</v>
      </c>
      <c r="AU176" s="204" t="s">
        <v>82</v>
      </c>
      <c r="AY176" s="18" t="s">
        <v>171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8" t="s">
        <v>80</v>
      </c>
      <c r="BK176" s="205">
        <f>ROUND(I176*H176,2)</f>
        <v>0</v>
      </c>
      <c r="BL176" s="18" t="s">
        <v>263</v>
      </c>
      <c r="BM176" s="204" t="s">
        <v>301</v>
      </c>
    </row>
    <row r="177" spans="2:51" s="14" customFormat="1" ht="11.25">
      <c r="B177" s="217"/>
      <c r="C177" s="218"/>
      <c r="D177" s="208" t="s">
        <v>180</v>
      </c>
      <c r="E177" s="219" t="s">
        <v>21</v>
      </c>
      <c r="F177" s="220" t="s">
        <v>209</v>
      </c>
      <c r="G177" s="218"/>
      <c r="H177" s="221">
        <v>13.79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180</v>
      </c>
      <c r="AU177" s="227" t="s">
        <v>82</v>
      </c>
      <c r="AV177" s="14" t="s">
        <v>82</v>
      </c>
      <c r="AW177" s="14" t="s">
        <v>34</v>
      </c>
      <c r="AX177" s="14" t="s">
        <v>73</v>
      </c>
      <c r="AY177" s="227" t="s">
        <v>171</v>
      </c>
    </row>
    <row r="178" spans="2:51" s="14" customFormat="1" ht="11.25">
      <c r="B178" s="217"/>
      <c r="C178" s="218"/>
      <c r="D178" s="208" t="s">
        <v>180</v>
      </c>
      <c r="E178" s="219" t="s">
        <v>21</v>
      </c>
      <c r="F178" s="220" t="s">
        <v>210</v>
      </c>
      <c r="G178" s="218"/>
      <c r="H178" s="221">
        <v>26.05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180</v>
      </c>
      <c r="AU178" s="227" t="s">
        <v>82</v>
      </c>
      <c r="AV178" s="14" t="s">
        <v>82</v>
      </c>
      <c r="AW178" s="14" t="s">
        <v>34</v>
      </c>
      <c r="AX178" s="14" t="s">
        <v>73</v>
      </c>
      <c r="AY178" s="227" t="s">
        <v>171</v>
      </c>
    </row>
    <row r="179" spans="2:51" s="14" customFormat="1" ht="11.25">
      <c r="B179" s="217"/>
      <c r="C179" s="218"/>
      <c r="D179" s="208" t="s">
        <v>180</v>
      </c>
      <c r="E179" s="219" t="s">
        <v>21</v>
      </c>
      <c r="F179" s="220" t="s">
        <v>296</v>
      </c>
      <c r="G179" s="218"/>
      <c r="H179" s="221">
        <v>30.675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180</v>
      </c>
      <c r="AU179" s="227" t="s">
        <v>82</v>
      </c>
      <c r="AV179" s="14" t="s">
        <v>82</v>
      </c>
      <c r="AW179" s="14" t="s">
        <v>34</v>
      </c>
      <c r="AX179" s="14" t="s">
        <v>73</v>
      </c>
      <c r="AY179" s="227" t="s">
        <v>171</v>
      </c>
    </row>
    <row r="180" spans="2:51" s="13" customFormat="1" ht="11.25">
      <c r="B180" s="206"/>
      <c r="C180" s="207"/>
      <c r="D180" s="208" t="s">
        <v>180</v>
      </c>
      <c r="E180" s="209" t="s">
        <v>21</v>
      </c>
      <c r="F180" s="210" t="s">
        <v>212</v>
      </c>
      <c r="G180" s="207"/>
      <c r="H180" s="209" t="s">
        <v>21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180</v>
      </c>
      <c r="AU180" s="216" t="s">
        <v>82</v>
      </c>
      <c r="AV180" s="13" t="s">
        <v>80</v>
      </c>
      <c r="AW180" s="13" t="s">
        <v>34</v>
      </c>
      <c r="AX180" s="13" t="s">
        <v>73</v>
      </c>
      <c r="AY180" s="216" t="s">
        <v>171</v>
      </c>
    </row>
    <row r="181" spans="2:51" s="14" customFormat="1" ht="11.25">
      <c r="B181" s="217"/>
      <c r="C181" s="218"/>
      <c r="D181" s="208" t="s">
        <v>180</v>
      </c>
      <c r="E181" s="219" t="s">
        <v>21</v>
      </c>
      <c r="F181" s="220" t="s">
        <v>297</v>
      </c>
      <c r="G181" s="218"/>
      <c r="H181" s="221">
        <v>24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180</v>
      </c>
      <c r="AU181" s="227" t="s">
        <v>82</v>
      </c>
      <c r="AV181" s="14" t="s">
        <v>82</v>
      </c>
      <c r="AW181" s="14" t="s">
        <v>34</v>
      </c>
      <c r="AX181" s="14" t="s">
        <v>73</v>
      </c>
      <c r="AY181" s="227" t="s">
        <v>171</v>
      </c>
    </row>
    <row r="182" spans="2:51" s="14" customFormat="1" ht="11.25">
      <c r="B182" s="217"/>
      <c r="C182" s="218"/>
      <c r="D182" s="208" t="s">
        <v>180</v>
      </c>
      <c r="E182" s="219" t="s">
        <v>21</v>
      </c>
      <c r="F182" s="220" t="s">
        <v>213</v>
      </c>
      <c r="G182" s="218"/>
      <c r="H182" s="221">
        <v>12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180</v>
      </c>
      <c r="AU182" s="227" t="s">
        <v>82</v>
      </c>
      <c r="AV182" s="14" t="s">
        <v>82</v>
      </c>
      <c r="AW182" s="14" t="s">
        <v>34</v>
      </c>
      <c r="AX182" s="14" t="s">
        <v>73</v>
      </c>
      <c r="AY182" s="227" t="s">
        <v>171</v>
      </c>
    </row>
    <row r="183" spans="2:51" s="15" customFormat="1" ht="11.25">
      <c r="B183" s="228"/>
      <c r="C183" s="229"/>
      <c r="D183" s="208" t="s">
        <v>180</v>
      </c>
      <c r="E183" s="230" t="s">
        <v>21</v>
      </c>
      <c r="F183" s="231" t="s">
        <v>182</v>
      </c>
      <c r="G183" s="229"/>
      <c r="H183" s="232">
        <v>106.515</v>
      </c>
      <c r="I183" s="233"/>
      <c r="J183" s="229"/>
      <c r="K183" s="229"/>
      <c r="L183" s="234"/>
      <c r="M183" s="239"/>
      <c r="N183" s="240"/>
      <c r="O183" s="240"/>
      <c r="P183" s="240"/>
      <c r="Q183" s="240"/>
      <c r="R183" s="240"/>
      <c r="S183" s="240"/>
      <c r="T183" s="241"/>
      <c r="AT183" s="238" t="s">
        <v>180</v>
      </c>
      <c r="AU183" s="238" t="s">
        <v>82</v>
      </c>
      <c r="AV183" s="15" t="s">
        <v>178</v>
      </c>
      <c r="AW183" s="15" t="s">
        <v>34</v>
      </c>
      <c r="AX183" s="15" t="s">
        <v>80</v>
      </c>
      <c r="AY183" s="238" t="s">
        <v>171</v>
      </c>
    </row>
    <row r="184" spans="1:31" s="2" customFormat="1" ht="6.95" customHeight="1">
      <c r="A184" s="35"/>
      <c r="B184" s="48"/>
      <c r="C184" s="49"/>
      <c r="D184" s="49"/>
      <c r="E184" s="49"/>
      <c r="F184" s="49"/>
      <c r="G184" s="49"/>
      <c r="H184" s="49"/>
      <c r="I184" s="143"/>
      <c r="J184" s="49"/>
      <c r="K184" s="49"/>
      <c r="L184" s="40"/>
      <c r="M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</row>
  </sheetData>
  <sheetProtection algorithmName="SHA-512" hashValue="GnX4uF3m74i4J9nwWhOCvvYCXP1ipRAk/AuVyQ8UbclVhEOwOUpj8H6HT48b9I9EA5FCcX4++ygHYCH5kKgICw==" saltValue="o5U/7DUMKpxwRDaB2/Oyh9/PTqx4XQfvW79UdC46qNVOcE6DxmBrl+RtOJSBjyqXEzBcjmhXBZvL3dzFcXcvzA==" spinCount="100000" sheet="1" objects="1" scenarios="1" formatColumns="0" formatRows="0" autoFilter="0"/>
  <autoFilter ref="C95:K183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93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 hidden="1">
      <c r="B4" s="21"/>
      <c r="D4" s="113" t="s">
        <v>136</v>
      </c>
      <c r="I4" s="109"/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I5" s="109"/>
      <c r="L5" s="21"/>
    </row>
    <row r="6" spans="2:12" s="1" customFormat="1" ht="12" customHeight="1" hidden="1">
      <c r="B6" s="21"/>
      <c r="D6" s="115" t="s">
        <v>16</v>
      </c>
      <c r="I6" s="109"/>
      <c r="L6" s="21"/>
    </row>
    <row r="7" spans="2:12" s="1" customFormat="1" ht="16.5" customHeight="1" hidden="1">
      <c r="B7" s="21"/>
      <c r="E7" s="319" t="str">
        <f>'Rekapitulace stavby'!K6</f>
        <v>REKONSTRUKCE TĚLOCVIČNY TUL - TĚLOCVIČNA HARCOV- OBJEKT A</v>
      </c>
      <c r="F7" s="320"/>
      <c r="G7" s="320"/>
      <c r="H7" s="320"/>
      <c r="I7" s="109"/>
      <c r="L7" s="21"/>
    </row>
    <row r="8" spans="2:12" ht="12.75" hidden="1">
      <c r="B8" s="21"/>
      <c r="D8" s="115" t="s">
        <v>137</v>
      </c>
      <c r="L8" s="21"/>
    </row>
    <row r="9" spans="2:12" s="1" customFormat="1" ht="16.5" customHeight="1" hidden="1">
      <c r="B9" s="21"/>
      <c r="E9" s="319" t="s">
        <v>138</v>
      </c>
      <c r="F9" s="318"/>
      <c r="G9" s="318"/>
      <c r="H9" s="318"/>
      <c r="I9" s="109"/>
      <c r="L9" s="21"/>
    </row>
    <row r="10" spans="2:12" s="1" customFormat="1" ht="12" customHeight="1" hidden="1">
      <c r="B10" s="21"/>
      <c r="D10" s="115" t="s">
        <v>139</v>
      </c>
      <c r="I10" s="109"/>
      <c r="L10" s="21"/>
    </row>
    <row r="11" spans="1:31" s="2" customFormat="1" ht="16.5" customHeight="1" hidden="1">
      <c r="A11" s="35"/>
      <c r="B11" s="40"/>
      <c r="C11" s="35"/>
      <c r="D11" s="35"/>
      <c r="E11" s="329" t="s">
        <v>302</v>
      </c>
      <c r="F11" s="321"/>
      <c r="G11" s="321"/>
      <c r="H11" s="32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5" t="s">
        <v>303</v>
      </c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 hidden="1">
      <c r="A13" s="35"/>
      <c r="B13" s="40"/>
      <c r="C13" s="35"/>
      <c r="D13" s="35"/>
      <c r="E13" s="322" t="s">
        <v>304</v>
      </c>
      <c r="F13" s="321"/>
      <c r="G13" s="321"/>
      <c r="H13" s="321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1.25" hidden="1">
      <c r="A14" s="35"/>
      <c r="B14" s="40"/>
      <c r="C14" s="35"/>
      <c r="D14" s="35"/>
      <c r="E14" s="35"/>
      <c r="F14" s="35"/>
      <c r="G14" s="35"/>
      <c r="H14" s="35"/>
      <c r="I14" s="116"/>
      <c r="J14" s="35"/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0"/>
      <c r="C15" s="35"/>
      <c r="D15" s="115" t="s">
        <v>18</v>
      </c>
      <c r="E15" s="35"/>
      <c r="F15" s="104" t="s">
        <v>19</v>
      </c>
      <c r="G15" s="35"/>
      <c r="H15" s="35"/>
      <c r="I15" s="118" t="s">
        <v>20</v>
      </c>
      <c r="J15" s="104" t="s">
        <v>21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15" t="s">
        <v>22</v>
      </c>
      <c r="E16" s="35"/>
      <c r="F16" s="104" t="s">
        <v>23</v>
      </c>
      <c r="G16" s="35"/>
      <c r="H16" s="35"/>
      <c r="I16" s="118" t="s">
        <v>24</v>
      </c>
      <c r="J16" s="119" t="str">
        <f>'Rekapitulace stavby'!AN8</f>
        <v>4. 2. 2020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 hidden="1">
      <c r="A17" s="35"/>
      <c r="B17" s="40"/>
      <c r="C17" s="35"/>
      <c r="D17" s="35"/>
      <c r="E17" s="35"/>
      <c r="F17" s="35"/>
      <c r="G17" s="35"/>
      <c r="H17" s="35"/>
      <c r="I17" s="116"/>
      <c r="J17" s="35"/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0"/>
      <c r="C18" s="35"/>
      <c r="D18" s="115" t="s">
        <v>26</v>
      </c>
      <c r="E18" s="35"/>
      <c r="F18" s="35"/>
      <c r="G18" s="35"/>
      <c r="H18" s="35"/>
      <c r="I18" s="118" t="s">
        <v>27</v>
      </c>
      <c r="J18" s="104" t="s">
        <v>21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0"/>
      <c r="C19" s="35"/>
      <c r="D19" s="35"/>
      <c r="E19" s="104" t="s">
        <v>28</v>
      </c>
      <c r="F19" s="35"/>
      <c r="G19" s="35"/>
      <c r="H19" s="35"/>
      <c r="I19" s="118" t="s">
        <v>29</v>
      </c>
      <c r="J19" s="104" t="s">
        <v>21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0"/>
      <c r="C20" s="35"/>
      <c r="D20" s="35"/>
      <c r="E20" s="35"/>
      <c r="F20" s="35"/>
      <c r="G20" s="35"/>
      <c r="H20" s="35"/>
      <c r="I20" s="116"/>
      <c r="J20" s="35"/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0"/>
      <c r="C21" s="35"/>
      <c r="D21" s="115" t="s">
        <v>30</v>
      </c>
      <c r="E21" s="35"/>
      <c r="F21" s="35"/>
      <c r="G21" s="35"/>
      <c r="H21" s="35"/>
      <c r="I21" s="118" t="s">
        <v>27</v>
      </c>
      <c r="J21" s="31" t="str">
        <f>'Rekapitulace stavby'!AN13</f>
        <v>Vyplň údaj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0"/>
      <c r="C22" s="35"/>
      <c r="D22" s="35"/>
      <c r="E22" s="323" t="str">
        <f>'Rekapitulace stavby'!E14</f>
        <v>Vyplň údaj</v>
      </c>
      <c r="F22" s="324"/>
      <c r="G22" s="324"/>
      <c r="H22" s="324"/>
      <c r="I22" s="118" t="s">
        <v>29</v>
      </c>
      <c r="J22" s="31" t="str">
        <f>'Rekapitulace stavby'!AN14</f>
        <v>Vyplň údaj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0"/>
      <c r="C23" s="35"/>
      <c r="D23" s="35"/>
      <c r="E23" s="35"/>
      <c r="F23" s="35"/>
      <c r="G23" s="35"/>
      <c r="H23" s="35"/>
      <c r="I23" s="116"/>
      <c r="J23" s="35"/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0"/>
      <c r="C24" s="35"/>
      <c r="D24" s="115" t="s">
        <v>32</v>
      </c>
      <c r="E24" s="35"/>
      <c r="F24" s="35"/>
      <c r="G24" s="35"/>
      <c r="H24" s="35"/>
      <c r="I24" s="118" t="s">
        <v>27</v>
      </c>
      <c r="J24" s="104" t="s">
        <v>21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 hidden="1">
      <c r="A25" s="35"/>
      <c r="B25" s="40"/>
      <c r="C25" s="35"/>
      <c r="D25" s="35"/>
      <c r="E25" s="104" t="s">
        <v>33</v>
      </c>
      <c r="F25" s="35"/>
      <c r="G25" s="35"/>
      <c r="H25" s="35"/>
      <c r="I25" s="118" t="s">
        <v>29</v>
      </c>
      <c r="J25" s="104" t="s">
        <v>21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 hidden="1">
      <c r="A26" s="35"/>
      <c r="B26" s="40"/>
      <c r="C26" s="35"/>
      <c r="D26" s="35"/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 hidden="1">
      <c r="A27" s="35"/>
      <c r="B27" s="40"/>
      <c r="C27" s="35"/>
      <c r="D27" s="115" t="s">
        <v>35</v>
      </c>
      <c r="E27" s="35"/>
      <c r="F27" s="35"/>
      <c r="G27" s="35"/>
      <c r="H27" s="35"/>
      <c r="I27" s="118" t="s">
        <v>27</v>
      </c>
      <c r="J27" s="104" t="s">
        <v>21</v>
      </c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 hidden="1">
      <c r="A28" s="35"/>
      <c r="B28" s="40"/>
      <c r="C28" s="35"/>
      <c r="D28" s="35"/>
      <c r="E28" s="104" t="s">
        <v>36</v>
      </c>
      <c r="F28" s="35"/>
      <c r="G28" s="35"/>
      <c r="H28" s="35"/>
      <c r="I28" s="118" t="s">
        <v>29</v>
      </c>
      <c r="J28" s="104" t="s">
        <v>21</v>
      </c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35"/>
      <c r="E29" s="35"/>
      <c r="F29" s="35"/>
      <c r="G29" s="35"/>
      <c r="H29" s="35"/>
      <c r="I29" s="116"/>
      <c r="J29" s="35"/>
      <c r="K29" s="35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 hidden="1">
      <c r="A30" s="35"/>
      <c r="B30" s="40"/>
      <c r="C30" s="35"/>
      <c r="D30" s="115" t="s">
        <v>37</v>
      </c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 hidden="1">
      <c r="A31" s="120"/>
      <c r="B31" s="121"/>
      <c r="C31" s="120"/>
      <c r="D31" s="120"/>
      <c r="E31" s="325" t="s">
        <v>21</v>
      </c>
      <c r="F31" s="325"/>
      <c r="G31" s="325"/>
      <c r="H31" s="325"/>
      <c r="I31" s="122"/>
      <c r="J31" s="120"/>
      <c r="K31" s="120"/>
      <c r="L31" s="123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2" customFormat="1" ht="6.95" customHeight="1" hidden="1">
      <c r="A32" s="35"/>
      <c r="B32" s="40"/>
      <c r="C32" s="35"/>
      <c r="D32" s="35"/>
      <c r="E32" s="35"/>
      <c r="F32" s="35"/>
      <c r="G32" s="35"/>
      <c r="H32" s="35"/>
      <c r="I32" s="116"/>
      <c r="J32" s="35"/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 hidden="1">
      <c r="A34" s="35"/>
      <c r="B34" s="40"/>
      <c r="C34" s="35"/>
      <c r="D34" s="126" t="s">
        <v>39</v>
      </c>
      <c r="E34" s="35"/>
      <c r="F34" s="35"/>
      <c r="G34" s="35"/>
      <c r="H34" s="35"/>
      <c r="I34" s="116"/>
      <c r="J34" s="127">
        <f>ROUND(J92,2)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 hidden="1">
      <c r="A35" s="35"/>
      <c r="B35" s="40"/>
      <c r="C35" s="35"/>
      <c r="D35" s="124"/>
      <c r="E35" s="124"/>
      <c r="F35" s="124"/>
      <c r="G35" s="124"/>
      <c r="H35" s="124"/>
      <c r="I35" s="125"/>
      <c r="J35" s="124"/>
      <c r="K35" s="124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35"/>
      <c r="F36" s="128" t="s">
        <v>41</v>
      </c>
      <c r="G36" s="35"/>
      <c r="H36" s="35"/>
      <c r="I36" s="129" t="s">
        <v>40</v>
      </c>
      <c r="J36" s="128" t="s">
        <v>42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130" t="s">
        <v>43</v>
      </c>
      <c r="E37" s="115" t="s">
        <v>44</v>
      </c>
      <c r="F37" s="131">
        <f>ROUND((SUM(BE92:BE94)),2)</f>
        <v>0</v>
      </c>
      <c r="G37" s="35"/>
      <c r="H37" s="35"/>
      <c r="I37" s="132">
        <v>0.21</v>
      </c>
      <c r="J37" s="131">
        <f>ROUND(((SUM(BE92:BE94))*I37),2)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45</v>
      </c>
      <c r="F38" s="131">
        <f>ROUND((SUM(BF92:BF94)),2)</f>
        <v>0</v>
      </c>
      <c r="G38" s="35"/>
      <c r="H38" s="35"/>
      <c r="I38" s="132">
        <v>0.15</v>
      </c>
      <c r="J38" s="131">
        <f>ROUND(((SUM(BF92:BF94))*I38),2)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46</v>
      </c>
      <c r="F39" s="131">
        <f>ROUND((SUM(BG92:BG94)),2)</f>
        <v>0</v>
      </c>
      <c r="G39" s="35"/>
      <c r="H39" s="35"/>
      <c r="I39" s="132">
        <v>0.21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15" t="s">
        <v>47</v>
      </c>
      <c r="F40" s="131">
        <f>ROUND((SUM(BH92:BH94)),2)</f>
        <v>0</v>
      </c>
      <c r="G40" s="35"/>
      <c r="H40" s="35"/>
      <c r="I40" s="132">
        <v>0.15</v>
      </c>
      <c r="J40" s="131">
        <f>0</f>
        <v>0</v>
      </c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15" t="s">
        <v>48</v>
      </c>
      <c r="F41" s="131">
        <f>ROUND((SUM(BI92:BI94)),2)</f>
        <v>0</v>
      </c>
      <c r="G41" s="35"/>
      <c r="H41" s="35"/>
      <c r="I41" s="132">
        <v>0</v>
      </c>
      <c r="J41" s="131">
        <f>0</f>
        <v>0</v>
      </c>
      <c r="K41" s="35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 hidden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 hidden="1">
      <c r="A43" s="35"/>
      <c r="B43" s="40"/>
      <c r="C43" s="133"/>
      <c r="D43" s="134" t="s">
        <v>49</v>
      </c>
      <c r="E43" s="135"/>
      <c r="F43" s="135"/>
      <c r="G43" s="136" t="s">
        <v>50</v>
      </c>
      <c r="H43" s="137" t="s">
        <v>51</v>
      </c>
      <c r="I43" s="138"/>
      <c r="J43" s="139">
        <f>SUM(J34:J41)</f>
        <v>0</v>
      </c>
      <c r="K43" s="140"/>
      <c r="L43" s="117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 hidden="1">
      <c r="A44" s="35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ht="11.25" hidden="1"/>
    <row r="46" ht="11.25" hidden="1"/>
    <row r="47" ht="11.25" hidden="1"/>
    <row r="48" spans="1:31" s="2" customFormat="1" ht="6.95" customHeight="1" hidden="1">
      <c r="A48" s="35"/>
      <c r="B48" s="144"/>
      <c r="C48" s="145"/>
      <c r="D48" s="145"/>
      <c r="E48" s="145"/>
      <c r="F48" s="145"/>
      <c r="G48" s="145"/>
      <c r="H48" s="145"/>
      <c r="I48" s="146"/>
      <c r="J48" s="145"/>
      <c r="K48" s="145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24.95" customHeight="1" hidden="1">
      <c r="A49" s="35"/>
      <c r="B49" s="36"/>
      <c r="C49" s="24" t="s">
        <v>141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6.95" customHeight="1" hidden="1">
      <c r="A50" s="35"/>
      <c r="B50" s="36"/>
      <c r="C50" s="37"/>
      <c r="D50" s="37"/>
      <c r="E50" s="37"/>
      <c r="F50" s="37"/>
      <c r="G50" s="37"/>
      <c r="H50" s="3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 hidden="1">
      <c r="A51" s="35"/>
      <c r="B51" s="36"/>
      <c r="C51" s="30" t="s">
        <v>16</v>
      </c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 hidden="1">
      <c r="A52" s="35"/>
      <c r="B52" s="36"/>
      <c r="C52" s="37"/>
      <c r="D52" s="37"/>
      <c r="E52" s="326" t="str">
        <f>E7</f>
        <v>REKONSTRUKCE TĚLOCVIČNY TUL - TĚLOCVIČNA HARCOV- OBJEKT A</v>
      </c>
      <c r="F52" s="327"/>
      <c r="G52" s="327"/>
      <c r="H52" s="32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2:12" s="1" customFormat="1" ht="12" customHeight="1" hidden="1">
      <c r="B53" s="22"/>
      <c r="C53" s="30" t="s">
        <v>137</v>
      </c>
      <c r="D53" s="23"/>
      <c r="E53" s="23"/>
      <c r="F53" s="23"/>
      <c r="G53" s="23"/>
      <c r="H53" s="23"/>
      <c r="I53" s="109"/>
      <c r="J53" s="23"/>
      <c r="K53" s="23"/>
      <c r="L53" s="21"/>
    </row>
    <row r="54" spans="2:12" s="1" customFormat="1" ht="16.5" customHeight="1" hidden="1">
      <c r="B54" s="22"/>
      <c r="C54" s="23"/>
      <c r="D54" s="23"/>
      <c r="E54" s="326" t="s">
        <v>138</v>
      </c>
      <c r="F54" s="303"/>
      <c r="G54" s="303"/>
      <c r="H54" s="303"/>
      <c r="I54" s="109"/>
      <c r="J54" s="23"/>
      <c r="K54" s="23"/>
      <c r="L54" s="21"/>
    </row>
    <row r="55" spans="2:12" s="1" customFormat="1" ht="12" customHeight="1" hidden="1">
      <c r="B55" s="22"/>
      <c r="C55" s="30" t="s">
        <v>139</v>
      </c>
      <c r="D55" s="23"/>
      <c r="E55" s="23"/>
      <c r="F55" s="23"/>
      <c r="G55" s="23"/>
      <c r="H55" s="23"/>
      <c r="I55" s="109"/>
      <c r="J55" s="23"/>
      <c r="K55" s="23"/>
      <c r="L55" s="21"/>
    </row>
    <row r="56" spans="1:31" s="2" customFormat="1" ht="16.5" customHeight="1" hidden="1">
      <c r="A56" s="35"/>
      <c r="B56" s="36"/>
      <c r="C56" s="37"/>
      <c r="D56" s="37"/>
      <c r="E56" s="330" t="s">
        <v>302</v>
      </c>
      <c r="F56" s="328"/>
      <c r="G56" s="328"/>
      <c r="H56" s="328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2" customHeight="1" hidden="1">
      <c r="A57" s="35"/>
      <c r="B57" s="36"/>
      <c r="C57" s="30" t="s">
        <v>303</v>
      </c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6.5" customHeight="1" hidden="1">
      <c r="A58" s="35"/>
      <c r="B58" s="36"/>
      <c r="C58" s="37"/>
      <c r="D58" s="37"/>
      <c r="E58" s="274" t="str">
        <f>E13</f>
        <v>01 - Zařízení staveniště</v>
      </c>
      <c r="F58" s="328"/>
      <c r="G58" s="328"/>
      <c r="H58" s="328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6.95" customHeight="1" hidden="1">
      <c r="A59" s="35"/>
      <c r="B59" s="36"/>
      <c r="C59" s="37"/>
      <c r="D59" s="37"/>
      <c r="E59" s="37"/>
      <c r="F59" s="37"/>
      <c r="G59" s="37"/>
      <c r="H59" s="37"/>
      <c r="I59" s="116"/>
      <c r="J59" s="37"/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2" customHeight="1" hidden="1">
      <c r="A60" s="35"/>
      <c r="B60" s="36"/>
      <c r="C60" s="30" t="s">
        <v>22</v>
      </c>
      <c r="D60" s="37"/>
      <c r="E60" s="37"/>
      <c r="F60" s="28" t="str">
        <f>F16</f>
        <v>Liberec</v>
      </c>
      <c r="G60" s="37"/>
      <c r="H60" s="37"/>
      <c r="I60" s="118" t="s">
        <v>24</v>
      </c>
      <c r="J60" s="60" t="str">
        <f>IF(J16="","",J16)</f>
        <v>4. 2. 2020</v>
      </c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 hidden="1">
      <c r="A61" s="35"/>
      <c r="B61" s="36"/>
      <c r="C61" s="37"/>
      <c r="D61" s="37"/>
      <c r="E61" s="37"/>
      <c r="F61" s="37"/>
      <c r="G61" s="37"/>
      <c r="H61" s="37"/>
      <c r="I61" s="116"/>
      <c r="J61" s="37"/>
      <c r="K61" s="37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25.7" customHeight="1" hidden="1">
      <c r="A62" s="35"/>
      <c r="B62" s="36"/>
      <c r="C62" s="30" t="s">
        <v>26</v>
      </c>
      <c r="D62" s="37"/>
      <c r="E62" s="37"/>
      <c r="F62" s="28" t="str">
        <f>E19</f>
        <v xml:space="preserve">Technická univerzita v Liberci </v>
      </c>
      <c r="G62" s="37"/>
      <c r="H62" s="37"/>
      <c r="I62" s="118" t="s">
        <v>32</v>
      </c>
      <c r="J62" s="33" t="str">
        <f>E25</f>
        <v>Ing.  Radovan  Novotný</v>
      </c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25.7" customHeight="1" hidden="1">
      <c r="A63" s="35"/>
      <c r="B63" s="36"/>
      <c r="C63" s="30" t="s">
        <v>30</v>
      </c>
      <c r="D63" s="37"/>
      <c r="E63" s="37"/>
      <c r="F63" s="28" t="str">
        <f>IF(E22="","",E22)</f>
        <v>Vyplň údaj</v>
      </c>
      <c r="G63" s="37"/>
      <c r="H63" s="37"/>
      <c r="I63" s="118" t="s">
        <v>35</v>
      </c>
      <c r="J63" s="33" t="str">
        <f>E28</f>
        <v>Propos Liberec s.r.o.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10.35" customHeight="1" hidden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29.25" customHeight="1" hidden="1">
      <c r="A65" s="35"/>
      <c r="B65" s="36"/>
      <c r="C65" s="147" t="s">
        <v>142</v>
      </c>
      <c r="D65" s="148"/>
      <c r="E65" s="148"/>
      <c r="F65" s="148"/>
      <c r="G65" s="148"/>
      <c r="H65" s="148"/>
      <c r="I65" s="149"/>
      <c r="J65" s="150" t="s">
        <v>143</v>
      </c>
      <c r="K65" s="148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10.35" customHeight="1" hidden="1">
      <c r="A66" s="35"/>
      <c r="B66" s="36"/>
      <c r="C66" s="37"/>
      <c r="D66" s="37"/>
      <c r="E66" s="37"/>
      <c r="F66" s="37"/>
      <c r="G66" s="37"/>
      <c r="H66" s="37"/>
      <c r="I66" s="116"/>
      <c r="J66" s="37"/>
      <c r="K66" s="37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47" s="2" customFormat="1" ht="22.9" customHeight="1" hidden="1">
      <c r="A67" s="35"/>
      <c r="B67" s="36"/>
      <c r="C67" s="151" t="s">
        <v>71</v>
      </c>
      <c r="D67" s="37"/>
      <c r="E67" s="37"/>
      <c r="F67" s="37"/>
      <c r="G67" s="37"/>
      <c r="H67" s="37"/>
      <c r="I67" s="116"/>
      <c r="J67" s="78">
        <f>J92</f>
        <v>0</v>
      </c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U67" s="18" t="s">
        <v>144</v>
      </c>
    </row>
    <row r="68" spans="2:12" s="9" customFormat="1" ht="24.95" customHeight="1" hidden="1">
      <c r="B68" s="152"/>
      <c r="C68" s="153"/>
      <c r="D68" s="154" t="s">
        <v>305</v>
      </c>
      <c r="E68" s="155"/>
      <c r="F68" s="155"/>
      <c r="G68" s="155"/>
      <c r="H68" s="155"/>
      <c r="I68" s="156"/>
      <c r="J68" s="157">
        <f>J93</f>
        <v>0</v>
      </c>
      <c r="K68" s="153"/>
      <c r="L68" s="158"/>
    </row>
    <row r="69" spans="1:31" s="2" customFormat="1" ht="21.75" customHeight="1" hidden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 hidden="1">
      <c r="A70" s="35"/>
      <c r="B70" s="48"/>
      <c r="C70" s="49"/>
      <c r="D70" s="49"/>
      <c r="E70" s="49"/>
      <c r="F70" s="49"/>
      <c r="G70" s="49"/>
      <c r="H70" s="49"/>
      <c r="I70" s="143"/>
      <c r="J70" s="49"/>
      <c r="K70" s="49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ht="11.25" hidden="1"/>
    <row r="72" ht="11.25" hidden="1"/>
    <row r="73" ht="11.25" hidden="1"/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146"/>
      <c r="J74" s="51"/>
      <c r="K74" s="51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26" t="str">
        <f>E7</f>
        <v>REKONSTRUKCE TĚLOCVIČNY TUL - TĚLOCVIČNA HARCOV- OBJEKT A</v>
      </c>
      <c r="F78" s="327"/>
      <c r="G78" s="327"/>
      <c r="H78" s="32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30" t="s">
        <v>137</v>
      </c>
      <c r="D79" s="23"/>
      <c r="E79" s="23"/>
      <c r="F79" s="23"/>
      <c r="G79" s="23"/>
      <c r="H79" s="23"/>
      <c r="I79" s="109"/>
      <c r="J79" s="23"/>
      <c r="K79" s="23"/>
      <c r="L79" s="21"/>
    </row>
    <row r="80" spans="2:12" s="1" customFormat="1" ht="16.5" customHeight="1">
      <c r="B80" s="22"/>
      <c r="C80" s="23"/>
      <c r="D80" s="23"/>
      <c r="E80" s="326" t="s">
        <v>138</v>
      </c>
      <c r="F80" s="303"/>
      <c r="G80" s="303"/>
      <c r="H80" s="303"/>
      <c r="I80" s="109"/>
      <c r="J80" s="23"/>
      <c r="K80" s="23"/>
      <c r="L80" s="21"/>
    </row>
    <row r="81" spans="2:12" s="1" customFormat="1" ht="12" customHeight="1">
      <c r="B81" s="22"/>
      <c r="C81" s="30" t="s">
        <v>139</v>
      </c>
      <c r="D81" s="23"/>
      <c r="E81" s="23"/>
      <c r="F81" s="23"/>
      <c r="G81" s="23"/>
      <c r="H81" s="23"/>
      <c r="I81" s="109"/>
      <c r="J81" s="23"/>
      <c r="K81" s="23"/>
      <c r="L81" s="21"/>
    </row>
    <row r="82" spans="1:31" s="2" customFormat="1" ht="16.5" customHeight="1">
      <c r="A82" s="35"/>
      <c r="B82" s="36"/>
      <c r="C82" s="37"/>
      <c r="D82" s="37"/>
      <c r="E82" s="330" t="s">
        <v>302</v>
      </c>
      <c r="F82" s="328"/>
      <c r="G82" s="328"/>
      <c r="H82" s="328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303</v>
      </c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274" t="str">
        <f>E13</f>
        <v>01 - Zařízení staveniště</v>
      </c>
      <c r="F84" s="328"/>
      <c r="G84" s="328"/>
      <c r="H84" s="328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22</v>
      </c>
      <c r="D86" s="37"/>
      <c r="E86" s="37"/>
      <c r="F86" s="28" t="str">
        <f>F16</f>
        <v>Liberec</v>
      </c>
      <c r="G86" s="37"/>
      <c r="H86" s="37"/>
      <c r="I86" s="118" t="s">
        <v>24</v>
      </c>
      <c r="J86" s="60" t="str">
        <f>IF(J16="","",J16)</f>
        <v>4. 2. 2020</v>
      </c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25.7" customHeight="1">
      <c r="A88" s="35"/>
      <c r="B88" s="36"/>
      <c r="C88" s="30" t="s">
        <v>26</v>
      </c>
      <c r="D88" s="37"/>
      <c r="E88" s="37"/>
      <c r="F88" s="28" t="str">
        <f>E19</f>
        <v xml:space="preserve">Technická univerzita v Liberci </v>
      </c>
      <c r="G88" s="37"/>
      <c r="H88" s="37"/>
      <c r="I88" s="118" t="s">
        <v>32</v>
      </c>
      <c r="J88" s="33" t="str">
        <f>E25</f>
        <v>Ing.  Radovan  Novotný</v>
      </c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25.7" customHeight="1">
      <c r="A89" s="35"/>
      <c r="B89" s="36"/>
      <c r="C89" s="30" t="s">
        <v>30</v>
      </c>
      <c r="D89" s="37"/>
      <c r="E89" s="37"/>
      <c r="F89" s="28" t="str">
        <f>IF(E22="","",E22)</f>
        <v>Vyplň údaj</v>
      </c>
      <c r="G89" s="37"/>
      <c r="H89" s="37"/>
      <c r="I89" s="118" t="s">
        <v>35</v>
      </c>
      <c r="J89" s="33" t="str">
        <f>E28</f>
        <v>Propos Liberec s.r.o.</v>
      </c>
      <c r="K89" s="37"/>
      <c r="L89" s="11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65"/>
      <c r="B91" s="166"/>
      <c r="C91" s="167" t="s">
        <v>157</v>
      </c>
      <c r="D91" s="168" t="s">
        <v>58</v>
      </c>
      <c r="E91" s="168" t="s">
        <v>54</v>
      </c>
      <c r="F91" s="168" t="s">
        <v>55</v>
      </c>
      <c r="G91" s="168" t="s">
        <v>158</v>
      </c>
      <c r="H91" s="168" t="s">
        <v>159</v>
      </c>
      <c r="I91" s="169" t="s">
        <v>160</v>
      </c>
      <c r="J91" s="168" t="s">
        <v>143</v>
      </c>
      <c r="K91" s="170" t="s">
        <v>161</v>
      </c>
      <c r="L91" s="171"/>
      <c r="M91" s="69" t="s">
        <v>21</v>
      </c>
      <c r="N91" s="70" t="s">
        <v>43</v>
      </c>
      <c r="O91" s="70" t="s">
        <v>162</v>
      </c>
      <c r="P91" s="70" t="s">
        <v>163</v>
      </c>
      <c r="Q91" s="70" t="s">
        <v>164</v>
      </c>
      <c r="R91" s="70" t="s">
        <v>165</v>
      </c>
      <c r="S91" s="70" t="s">
        <v>166</v>
      </c>
      <c r="T91" s="71" t="s">
        <v>167</v>
      </c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</row>
    <row r="92" spans="1:63" s="2" customFormat="1" ht="22.9" customHeight="1">
      <c r="A92" s="35"/>
      <c r="B92" s="36"/>
      <c r="C92" s="76" t="s">
        <v>168</v>
      </c>
      <c r="D92" s="37"/>
      <c r="E92" s="37"/>
      <c r="F92" s="37"/>
      <c r="G92" s="37"/>
      <c r="H92" s="37"/>
      <c r="I92" s="116"/>
      <c r="J92" s="172">
        <f>BK92</f>
        <v>0</v>
      </c>
      <c r="K92" s="37"/>
      <c r="L92" s="40"/>
      <c r="M92" s="72"/>
      <c r="N92" s="173"/>
      <c r="O92" s="73"/>
      <c r="P92" s="174">
        <f>P93</f>
        <v>0</v>
      </c>
      <c r="Q92" s="73"/>
      <c r="R92" s="174">
        <f>R93</f>
        <v>0</v>
      </c>
      <c r="S92" s="73"/>
      <c r="T92" s="175">
        <f>T93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72</v>
      </c>
      <c r="AU92" s="18" t="s">
        <v>144</v>
      </c>
      <c r="BK92" s="176">
        <f>BK93</f>
        <v>0</v>
      </c>
    </row>
    <row r="93" spans="2:63" s="12" customFormat="1" ht="25.9" customHeight="1">
      <c r="B93" s="177"/>
      <c r="C93" s="178"/>
      <c r="D93" s="179" t="s">
        <v>72</v>
      </c>
      <c r="E93" s="180" t="s">
        <v>306</v>
      </c>
      <c r="F93" s="180" t="s">
        <v>89</v>
      </c>
      <c r="G93" s="178"/>
      <c r="H93" s="178"/>
      <c r="I93" s="181"/>
      <c r="J93" s="182">
        <f>BK93</f>
        <v>0</v>
      </c>
      <c r="K93" s="178"/>
      <c r="L93" s="183"/>
      <c r="M93" s="184"/>
      <c r="N93" s="185"/>
      <c r="O93" s="185"/>
      <c r="P93" s="186">
        <f>P94</f>
        <v>0</v>
      </c>
      <c r="Q93" s="185"/>
      <c r="R93" s="186">
        <f>R94</f>
        <v>0</v>
      </c>
      <c r="S93" s="185"/>
      <c r="T93" s="187">
        <f>T94</f>
        <v>0</v>
      </c>
      <c r="AR93" s="188" t="s">
        <v>214</v>
      </c>
      <c r="AT93" s="189" t="s">
        <v>72</v>
      </c>
      <c r="AU93" s="189" t="s">
        <v>73</v>
      </c>
      <c r="AY93" s="188" t="s">
        <v>171</v>
      </c>
      <c r="BK93" s="190">
        <f>BK94</f>
        <v>0</v>
      </c>
    </row>
    <row r="94" spans="1:65" s="2" customFormat="1" ht="16.5" customHeight="1">
      <c r="A94" s="35"/>
      <c r="B94" s="36"/>
      <c r="C94" s="193" t="s">
        <v>80</v>
      </c>
      <c r="D94" s="193" t="s">
        <v>173</v>
      </c>
      <c r="E94" s="194" t="s">
        <v>307</v>
      </c>
      <c r="F94" s="195" t="s">
        <v>91</v>
      </c>
      <c r="G94" s="196" t="s">
        <v>308</v>
      </c>
      <c r="H94" s="197">
        <v>1</v>
      </c>
      <c r="I94" s="198"/>
      <c r="J94" s="199">
        <f>ROUND(I94*H94,2)</f>
        <v>0</v>
      </c>
      <c r="K94" s="195" t="s">
        <v>177</v>
      </c>
      <c r="L94" s="40"/>
      <c r="M94" s="242" t="s">
        <v>21</v>
      </c>
      <c r="N94" s="243" t="s">
        <v>44</v>
      </c>
      <c r="O94" s="244"/>
      <c r="P94" s="245">
        <f>O94*H94</f>
        <v>0</v>
      </c>
      <c r="Q94" s="245">
        <v>0</v>
      </c>
      <c r="R94" s="245">
        <f>Q94*H94</f>
        <v>0</v>
      </c>
      <c r="S94" s="245">
        <v>0</v>
      </c>
      <c r="T94" s="24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309</v>
      </c>
      <c r="AT94" s="204" t="s">
        <v>173</v>
      </c>
      <c r="AU94" s="204" t="s">
        <v>80</v>
      </c>
      <c r="AY94" s="18" t="s">
        <v>171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80</v>
      </c>
      <c r="BK94" s="205">
        <f>ROUND(I94*H94,2)</f>
        <v>0</v>
      </c>
      <c r="BL94" s="18" t="s">
        <v>309</v>
      </c>
      <c r="BM94" s="204" t="s">
        <v>310</v>
      </c>
    </row>
    <row r="95" spans="1:31" s="2" customFormat="1" ht="6.95" customHeight="1">
      <c r="A95" s="35"/>
      <c r="B95" s="48"/>
      <c r="C95" s="49"/>
      <c r="D95" s="49"/>
      <c r="E95" s="49"/>
      <c r="F95" s="49"/>
      <c r="G95" s="49"/>
      <c r="H95" s="49"/>
      <c r="I95" s="143"/>
      <c r="J95" s="49"/>
      <c r="K95" s="49"/>
      <c r="L95" s="40"/>
      <c r="M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</sheetData>
  <sheetProtection algorithmName="SHA-512" hashValue="qT4i0+LC86KxUvHIu5EDkuvrxjON1INfzVvTzwshjQdq74MUOkIRYjTIuEevdiRtp5TvDG/BvXyYQ5at7MA/xw==" saltValue="B83fBCRC5nkOtcHJGd0mvVabfkRQs557CLuPBEXZzfCpPuqXl/morhaecaPOOTBPl3wC4c8Eq4AzEETwS4noOw==" spinCount="100000" sheet="1" objects="1" scenarios="1" formatColumns="0" formatRows="0" autoFilter="0"/>
  <autoFilter ref="C91:K94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96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 hidden="1">
      <c r="B4" s="21"/>
      <c r="D4" s="113" t="s">
        <v>136</v>
      </c>
      <c r="I4" s="109"/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I5" s="109"/>
      <c r="L5" s="21"/>
    </row>
    <row r="6" spans="2:12" s="1" customFormat="1" ht="12" customHeight="1" hidden="1">
      <c r="B6" s="21"/>
      <c r="D6" s="115" t="s">
        <v>16</v>
      </c>
      <c r="I6" s="109"/>
      <c r="L6" s="21"/>
    </row>
    <row r="7" spans="2:12" s="1" customFormat="1" ht="16.5" customHeight="1" hidden="1">
      <c r="B7" s="21"/>
      <c r="E7" s="319" t="str">
        <f>'Rekapitulace stavby'!K6</f>
        <v>REKONSTRUKCE TĚLOCVIČNY TUL - TĚLOCVIČNA HARCOV- OBJEKT A</v>
      </c>
      <c r="F7" s="320"/>
      <c r="G7" s="320"/>
      <c r="H7" s="320"/>
      <c r="I7" s="109"/>
      <c r="L7" s="21"/>
    </row>
    <row r="8" spans="2:12" ht="12.75" hidden="1">
      <c r="B8" s="21"/>
      <c r="D8" s="115" t="s">
        <v>137</v>
      </c>
      <c r="L8" s="21"/>
    </row>
    <row r="9" spans="2:12" s="1" customFormat="1" ht="16.5" customHeight="1" hidden="1">
      <c r="B9" s="21"/>
      <c r="E9" s="319" t="s">
        <v>138</v>
      </c>
      <c r="F9" s="318"/>
      <c r="G9" s="318"/>
      <c r="H9" s="318"/>
      <c r="I9" s="109"/>
      <c r="L9" s="21"/>
    </row>
    <row r="10" spans="2:12" s="1" customFormat="1" ht="12" customHeight="1" hidden="1">
      <c r="B10" s="21"/>
      <c r="D10" s="115" t="s">
        <v>139</v>
      </c>
      <c r="I10" s="109"/>
      <c r="L10" s="21"/>
    </row>
    <row r="11" spans="1:31" s="2" customFormat="1" ht="16.5" customHeight="1" hidden="1">
      <c r="A11" s="35"/>
      <c r="B11" s="40"/>
      <c r="C11" s="35"/>
      <c r="D11" s="35"/>
      <c r="E11" s="329" t="s">
        <v>302</v>
      </c>
      <c r="F11" s="321"/>
      <c r="G11" s="321"/>
      <c r="H11" s="32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5" t="s">
        <v>303</v>
      </c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 hidden="1">
      <c r="A13" s="35"/>
      <c r="B13" s="40"/>
      <c r="C13" s="35"/>
      <c r="D13" s="35"/>
      <c r="E13" s="322" t="s">
        <v>311</v>
      </c>
      <c r="F13" s="321"/>
      <c r="G13" s="321"/>
      <c r="H13" s="321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1.25" hidden="1">
      <c r="A14" s="35"/>
      <c r="B14" s="40"/>
      <c r="C14" s="35"/>
      <c r="D14" s="35"/>
      <c r="E14" s="35"/>
      <c r="F14" s="35"/>
      <c r="G14" s="35"/>
      <c r="H14" s="35"/>
      <c r="I14" s="116"/>
      <c r="J14" s="35"/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0"/>
      <c r="C15" s="35"/>
      <c r="D15" s="115" t="s">
        <v>18</v>
      </c>
      <c r="E15" s="35"/>
      <c r="F15" s="104" t="s">
        <v>19</v>
      </c>
      <c r="G15" s="35"/>
      <c r="H15" s="35"/>
      <c r="I15" s="118" t="s">
        <v>20</v>
      </c>
      <c r="J15" s="104" t="s">
        <v>21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15" t="s">
        <v>22</v>
      </c>
      <c r="E16" s="35"/>
      <c r="F16" s="104" t="s">
        <v>23</v>
      </c>
      <c r="G16" s="35"/>
      <c r="H16" s="35"/>
      <c r="I16" s="118" t="s">
        <v>24</v>
      </c>
      <c r="J16" s="119" t="str">
        <f>'Rekapitulace stavby'!AN8</f>
        <v>4. 2. 2020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 hidden="1">
      <c r="A17" s="35"/>
      <c r="B17" s="40"/>
      <c r="C17" s="35"/>
      <c r="D17" s="35"/>
      <c r="E17" s="35"/>
      <c r="F17" s="35"/>
      <c r="G17" s="35"/>
      <c r="H17" s="35"/>
      <c r="I17" s="116"/>
      <c r="J17" s="35"/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0"/>
      <c r="C18" s="35"/>
      <c r="D18" s="115" t="s">
        <v>26</v>
      </c>
      <c r="E18" s="35"/>
      <c r="F18" s="35"/>
      <c r="G18" s="35"/>
      <c r="H18" s="35"/>
      <c r="I18" s="118" t="s">
        <v>27</v>
      </c>
      <c r="J18" s="104" t="s">
        <v>21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0"/>
      <c r="C19" s="35"/>
      <c r="D19" s="35"/>
      <c r="E19" s="104" t="s">
        <v>28</v>
      </c>
      <c r="F19" s="35"/>
      <c r="G19" s="35"/>
      <c r="H19" s="35"/>
      <c r="I19" s="118" t="s">
        <v>29</v>
      </c>
      <c r="J19" s="104" t="s">
        <v>21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0"/>
      <c r="C20" s="35"/>
      <c r="D20" s="35"/>
      <c r="E20" s="35"/>
      <c r="F20" s="35"/>
      <c r="G20" s="35"/>
      <c r="H20" s="35"/>
      <c r="I20" s="116"/>
      <c r="J20" s="35"/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0"/>
      <c r="C21" s="35"/>
      <c r="D21" s="115" t="s">
        <v>30</v>
      </c>
      <c r="E21" s="35"/>
      <c r="F21" s="35"/>
      <c r="G21" s="35"/>
      <c r="H21" s="35"/>
      <c r="I21" s="118" t="s">
        <v>27</v>
      </c>
      <c r="J21" s="31" t="str">
        <f>'Rekapitulace stavby'!AN13</f>
        <v>Vyplň údaj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0"/>
      <c r="C22" s="35"/>
      <c r="D22" s="35"/>
      <c r="E22" s="323" t="str">
        <f>'Rekapitulace stavby'!E14</f>
        <v>Vyplň údaj</v>
      </c>
      <c r="F22" s="324"/>
      <c r="G22" s="324"/>
      <c r="H22" s="324"/>
      <c r="I22" s="118" t="s">
        <v>29</v>
      </c>
      <c r="J22" s="31" t="str">
        <f>'Rekapitulace stavby'!AN14</f>
        <v>Vyplň údaj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0"/>
      <c r="C23" s="35"/>
      <c r="D23" s="35"/>
      <c r="E23" s="35"/>
      <c r="F23" s="35"/>
      <c r="G23" s="35"/>
      <c r="H23" s="35"/>
      <c r="I23" s="116"/>
      <c r="J23" s="35"/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0"/>
      <c r="C24" s="35"/>
      <c r="D24" s="115" t="s">
        <v>32</v>
      </c>
      <c r="E24" s="35"/>
      <c r="F24" s="35"/>
      <c r="G24" s="35"/>
      <c r="H24" s="35"/>
      <c r="I24" s="118" t="s">
        <v>27</v>
      </c>
      <c r="J24" s="104" t="s">
        <v>21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 hidden="1">
      <c r="A25" s="35"/>
      <c r="B25" s="40"/>
      <c r="C25" s="35"/>
      <c r="D25" s="35"/>
      <c r="E25" s="104" t="s">
        <v>33</v>
      </c>
      <c r="F25" s="35"/>
      <c r="G25" s="35"/>
      <c r="H25" s="35"/>
      <c r="I25" s="118" t="s">
        <v>29</v>
      </c>
      <c r="J25" s="104" t="s">
        <v>21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 hidden="1">
      <c r="A26" s="35"/>
      <c r="B26" s="40"/>
      <c r="C26" s="35"/>
      <c r="D26" s="35"/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 hidden="1">
      <c r="A27" s="35"/>
      <c r="B27" s="40"/>
      <c r="C27" s="35"/>
      <c r="D27" s="115" t="s">
        <v>35</v>
      </c>
      <c r="E27" s="35"/>
      <c r="F27" s="35"/>
      <c r="G27" s="35"/>
      <c r="H27" s="35"/>
      <c r="I27" s="118" t="s">
        <v>27</v>
      </c>
      <c r="J27" s="104" t="s">
        <v>21</v>
      </c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 hidden="1">
      <c r="A28" s="35"/>
      <c r="B28" s="40"/>
      <c r="C28" s="35"/>
      <c r="D28" s="35"/>
      <c r="E28" s="104" t="s">
        <v>36</v>
      </c>
      <c r="F28" s="35"/>
      <c r="G28" s="35"/>
      <c r="H28" s="35"/>
      <c r="I28" s="118" t="s">
        <v>29</v>
      </c>
      <c r="J28" s="104" t="s">
        <v>21</v>
      </c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35"/>
      <c r="E29" s="35"/>
      <c r="F29" s="35"/>
      <c r="G29" s="35"/>
      <c r="H29" s="35"/>
      <c r="I29" s="116"/>
      <c r="J29" s="35"/>
      <c r="K29" s="35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 hidden="1">
      <c r="A30" s="35"/>
      <c r="B30" s="40"/>
      <c r="C30" s="35"/>
      <c r="D30" s="115" t="s">
        <v>37</v>
      </c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 hidden="1">
      <c r="A31" s="120"/>
      <c r="B31" s="121"/>
      <c r="C31" s="120"/>
      <c r="D31" s="120"/>
      <c r="E31" s="325" t="s">
        <v>21</v>
      </c>
      <c r="F31" s="325"/>
      <c r="G31" s="325"/>
      <c r="H31" s="325"/>
      <c r="I31" s="122"/>
      <c r="J31" s="120"/>
      <c r="K31" s="120"/>
      <c r="L31" s="123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2" customFormat="1" ht="6.95" customHeight="1" hidden="1">
      <c r="A32" s="35"/>
      <c r="B32" s="40"/>
      <c r="C32" s="35"/>
      <c r="D32" s="35"/>
      <c r="E32" s="35"/>
      <c r="F32" s="35"/>
      <c r="G32" s="35"/>
      <c r="H32" s="35"/>
      <c r="I32" s="116"/>
      <c r="J32" s="35"/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 hidden="1">
      <c r="A34" s="35"/>
      <c r="B34" s="40"/>
      <c r="C34" s="35"/>
      <c r="D34" s="126" t="s">
        <v>39</v>
      </c>
      <c r="E34" s="35"/>
      <c r="F34" s="35"/>
      <c r="G34" s="35"/>
      <c r="H34" s="35"/>
      <c r="I34" s="116"/>
      <c r="J34" s="127">
        <f>ROUND(J92,2)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 hidden="1">
      <c r="A35" s="35"/>
      <c r="B35" s="40"/>
      <c r="C35" s="35"/>
      <c r="D35" s="124"/>
      <c r="E35" s="124"/>
      <c r="F35" s="124"/>
      <c r="G35" s="124"/>
      <c r="H35" s="124"/>
      <c r="I35" s="125"/>
      <c r="J35" s="124"/>
      <c r="K35" s="124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35"/>
      <c r="F36" s="128" t="s">
        <v>41</v>
      </c>
      <c r="G36" s="35"/>
      <c r="H36" s="35"/>
      <c r="I36" s="129" t="s">
        <v>40</v>
      </c>
      <c r="J36" s="128" t="s">
        <v>42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130" t="s">
        <v>43</v>
      </c>
      <c r="E37" s="115" t="s">
        <v>44</v>
      </c>
      <c r="F37" s="131">
        <f>ROUND((SUM(BE92:BE95)),2)</f>
        <v>0</v>
      </c>
      <c r="G37" s="35"/>
      <c r="H37" s="35"/>
      <c r="I37" s="132">
        <v>0.21</v>
      </c>
      <c r="J37" s="131">
        <f>ROUND(((SUM(BE92:BE95))*I37),2)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45</v>
      </c>
      <c r="F38" s="131">
        <f>ROUND((SUM(BF92:BF95)),2)</f>
        <v>0</v>
      </c>
      <c r="G38" s="35"/>
      <c r="H38" s="35"/>
      <c r="I38" s="132">
        <v>0.15</v>
      </c>
      <c r="J38" s="131">
        <f>ROUND(((SUM(BF92:BF95))*I38),2)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46</v>
      </c>
      <c r="F39" s="131">
        <f>ROUND((SUM(BG92:BG95)),2)</f>
        <v>0</v>
      </c>
      <c r="G39" s="35"/>
      <c r="H39" s="35"/>
      <c r="I39" s="132">
        <v>0.21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15" t="s">
        <v>47</v>
      </c>
      <c r="F40" s="131">
        <f>ROUND((SUM(BH92:BH95)),2)</f>
        <v>0</v>
      </c>
      <c r="G40" s="35"/>
      <c r="H40" s="35"/>
      <c r="I40" s="132">
        <v>0.15</v>
      </c>
      <c r="J40" s="131">
        <f>0</f>
        <v>0</v>
      </c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15" t="s">
        <v>48</v>
      </c>
      <c r="F41" s="131">
        <f>ROUND((SUM(BI92:BI95)),2)</f>
        <v>0</v>
      </c>
      <c r="G41" s="35"/>
      <c r="H41" s="35"/>
      <c r="I41" s="132">
        <v>0</v>
      </c>
      <c r="J41" s="131">
        <f>0</f>
        <v>0</v>
      </c>
      <c r="K41" s="35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 hidden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 hidden="1">
      <c r="A43" s="35"/>
      <c r="B43" s="40"/>
      <c r="C43" s="133"/>
      <c r="D43" s="134" t="s">
        <v>49</v>
      </c>
      <c r="E43" s="135"/>
      <c r="F43" s="135"/>
      <c r="G43" s="136" t="s">
        <v>50</v>
      </c>
      <c r="H43" s="137" t="s">
        <v>51</v>
      </c>
      <c r="I43" s="138"/>
      <c r="J43" s="139">
        <f>SUM(J34:J41)</f>
        <v>0</v>
      </c>
      <c r="K43" s="140"/>
      <c r="L43" s="117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 hidden="1">
      <c r="A44" s="35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ht="11.25" hidden="1"/>
    <row r="46" ht="11.25" hidden="1"/>
    <row r="47" ht="11.25" hidden="1"/>
    <row r="48" spans="1:31" s="2" customFormat="1" ht="6.95" customHeight="1" hidden="1">
      <c r="A48" s="35"/>
      <c r="B48" s="144"/>
      <c r="C48" s="145"/>
      <c r="D48" s="145"/>
      <c r="E48" s="145"/>
      <c r="F48" s="145"/>
      <c r="G48" s="145"/>
      <c r="H48" s="145"/>
      <c r="I48" s="146"/>
      <c r="J48" s="145"/>
      <c r="K48" s="145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24.95" customHeight="1" hidden="1">
      <c r="A49" s="35"/>
      <c r="B49" s="36"/>
      <c r="C49" s="24" t="s">
        <v>141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6.95" customHeight="1" hidden="1">
      <c r="A50" s="35"/>
      <c r="B50" s="36"/>
      <c r="C50" s="37"/>
      <c r="D50" s="37"/>
      <c r="E50" s="37"/>
      <c r="F50" s="37"/>
      <c r="G50" s="37"/>
      <c r="H50" s="3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 hidden="1">
      <c r="A51" s="35"/>
      <c r="B51" s="36"/>
      <c r="C51" s="30" t="s">
        <v>16</v>
      </c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 hidden="1">
      <c r="A52" s="35"/>
      <c r="B52" s="36"/>
      <c r="C52" s="37"/>
      <c r="D52" s="37"/>
      <c r="E52" s="326" t="str">
        <f>E7</f>
        <v>REKONSTRUKCE TĚLOCVIČNY TUL - TĚLOCVIČNA HARCOV- OBJEKT A</v>
      </c>
      <c r="F52" s="327"/>
      <c r="G52" s="327"/>
      <c r="H52" s="32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2:12" s="1" customFormat="1" ht="12" customHeight="1" hidden="1">
      <c r="B53" s="22"/>
      <c r="C53" s="30" t="s">
        <v>137</v>
      </c>
      <c r="D53" s="23"/>
      <c r="E53" s="23"/>
      <c r="F53" s="23"/>
      <c r="G53" s="23"/>
      <c r="H53" s="23"/>
      <c r="I53" s="109"/>
      <c r="J53" s="23"/>
      <c r="K53" s="23"/>
      <c r="L53" s="21"/>
    </row>
    <row r="54" spans="2:12" s="1" customFormat="1" ht="16.5" customHeight="1" hidden="1">
      <c r="B54" s="22"/>
      <c r="C54" s="23"/>
      <c r="D54" s="23"/>
      <c r="E54" s="326" t="s">
        <v>138</v>
      </c>
      <c r="F54" s="303"/>
      <c r="G54" s="303"/>
      <c r="H54" s="303"/>
      <c r="I54" s="109"/>
      <c r="J54" s="23"/>
      <c r="K54" s="23"/>
      <c r="L54" s="21"/>
    </row>
    <row r="55" spans="2:12" s="1" customFormat="1" ht="12" customHeight="1" hidden="1">
      <c r="B55" s="22"/>
      <c r="C55" s="30" t="s">
        <v>139</v>
      </c>
      <c r="D55" s="23"/>
      <c r="E55" s="23"/>
      <c r="F55" s="23"/>
      <c r="G55" s="23"/>
      <c r="H55" s="23"/>
      <c r="I55" s="109"/>
      <c r="J55" s="23"/>
      <c r="K55" s="23"/>
      <c r="L55" s="21"/>
    </row>
    <row r="56" spans="1:31" s="2" customFormat="1" ht="16.5" customHeight="1" hidden="1">
      <c r="A56" s="35"/>
      <c r="B56" s="36"/>
      <c r="C56" s="37"/>
      <c r="D56" s="37"/>
      <c r="E56" s="330" t="s">
        <v>302</v>
      </c>
      <c r="F56" s="328"/>
      <c r="G56" s="328"/>
      <c r="H56" s="328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2" customHeight="1" hidden="1">
      <c r="A57" s="35"/>
      <c r="B57" s="36"/>
      <c r="C57" s="30" t="s">
        <v>303</v>
      </c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6.5" customHeight="1" hidden="1">
      <c r="A58" s="35"/>
      <c r="B58" s="36"/>
      <c r="C58" s="37"/>
      <c r="D58" s="37"/>
      <c r="E58" s="274" t="str">
        <f>E13</f>
        <v>02 - Kompletační a koordinační činnost zhotovitele</v>
      </c>
      <c r="F58" s="328"/>
      <c r="G58" s="328"/>
      <c r="H58" s="328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6.95" customHeight="1" hidden="1">
      <c r="A59" s="35"/>
      <c r="B59" s="36"/>
      <c r="C59" s="37"/>
      <c r="D59" s="37"/>
      <c r="E59" s="37"/>
      <c r="F59" s="37"/>
      <c r="G59" s="37"/>
      <c r="H59" s="37"/>
      <c r="I59" s="116"/>
      <c r="J59" s="37"/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2" customHeight="1" hidden="1">
      <c r="A60" s="35"/>
      <c r="B60" s="36"/>
      <c r="C60" s="30" t="s">
        <v>22</v>
      </c>
      <c r="D60" s="37"/>
      <c r="E60" s="37"/>
      <c r="F60" s="28" t="str">
        <f>F16</f>
        <v>Liberec</v>
      </c>
      <c r="G60" s="37"/>
      <c r="H60" s="37"/>
      <c r="I60" s="118" t="s">
        <v>24</v>
      </c>
      <c r="J60" s="60" t="str">
        <f>IF(J16="","",J16)</f>
        <v>4. 2. 2020</v>
      </c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 hidden="1">
      <c r="A61" s="35"/>
      <c r="B61" s="36"/>
      <c r="C61" s="37"/>
      <c r="D61" s="37"/>
      <c r="E61" s="37"/>
      <c r="F61" s="37"/>
      <c r="G61" s="37"/>
      <c r="H61" s="37"/>
      <c r="I61" s="116"/>
      <c r="J61" s="37"/>
      <c r="K61" s="37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25.7" customHeight="1" hidden="1">
      <c r="A62" s="35"/>
      <c r="B62" s="36"/>
      <c r="C62" s="30" t="s">
        <v>26</v>
      </c>
      <c r="D62" s="37"/>
      <c r="E62" s="37"/>
      <c r="F62" s="28" t="str">
        <f>E19</f>
        <v xml:space="preserve">Technická univerzita v Liberci </v>
      </c>
      <c r="G62" s="37"/>
      <c r="H62" s="37"/>
      <c r="I62" s="118" t="s">
        <v>32</v>
      </c>
      <c r="J62" s="33" t="str">
        <f>E25</f>
        <v>Ing.  Radovan  Novotný</v>
      </c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25.7" customHeight="1" hidden="1">
      <c r="A63" s="35"/>
      <c r="B63" s="36"/>
      <c r="C63" s="30" t="s">
        <v>30</v>
      </c>
      <c r="D63" s="37"/>
      <c r="E63" s="37"/>
      <c r="F63" s="28" t="str">
        <f>IF(E22="","",E22)</f>
        <v>Vyplň údaj</v>
      </c>
      <c r="G63" s="37"/>
      <c r="H63" s="37"/>
      <c r="I63" s="118" t="s">
        <v>35</v>
      </c>
      <c r="J63" s="33" t="str">
        <f>E28</f>
        <v>Propos Liberec s.r.o.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10.35" customHeight="1" hidden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29.25" customHeight="1" hidden="1">
      <c r="A65" s="35"/>
      <c r="B65" s="36"/>
      <c r="C65" s="147" t="s">
        <v>142</v>
      </c>
      <c r="D65" s="148"/>
      <c r="E65" s="148"/>
      <c r="F65" s="148"/>
      <c r="G65" s="148"/>
      <c r="H65" s="148"/>
      <c r="I65" s="149"/>
      <c r="J65" s="150" t="s">
        <v>143</v>
      </c>
      <c r="K65" s="148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10.35" customHeight="1" hidden="1">
      <c r="A66" s="35"/>
      <c r="B66" s="36"/>
      <c r="C66" s="37"/>
      <c r="D66" s="37"/>
      <c r="E66" s="37"/>
      <c r="F66" s="37"/>
      <c r="G66" s="37"/>
      <c r="H66" s="37"/>
      <c r="I66" s="116"/>
      <c r="J66" s="37"/>
      <c r="K66" s="37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47" s="2" customFormat="1" ht="22.9" customHeight="1" hidden="1">
      <c r="A67" s="35"/>
      <c r="B67" s="36"/>
      <c r="C67" s="151" t="s">
        <v>71</v>
      </c>
      <c r="D67" s="37"/>
      <c r="E67" s="37"/>
      <c r="F67" s="37"/>
      <c r="G67" s="37"/>
      <c r="H67" s="37"/>
      <c r="I67" s="116"/>
      <c r="J67" s="78">
        <f>J92</f>
        <v>0</v>
      </c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U67" s="18" t="s">
        <v>144</v>
      </c>
    </row>
    <row r="68" spans="2:12" s="9" customFormat="1" ht="24.95" customHeight="1" hidden="1">
      <c r="B68" s="152"/>
      <c r="C68" s="153"/>
      <c r="D68" s="154" t="s">
        <v>305</v>
      </c>
      <c r="E68" s="155"/>
      <c r="F68" s="155"/>
      <c r="G68" s="155"/>
      <c r="H68" s="155"/>
      <c r="I68" s="156"/>
      <c r="J68" s="157">
        <f>J93</f>
        <v>0</v>
      </c>
      <c r="K68" s="153"/>
      <c r="L68" s="158"/>
    </row>
    <row r="69" spans="1:31" s="2" customFormat="1" ht="21.75" customHeight="1" hidden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 hidden="1">
      <c r="A70" s="35"/>
      <c r="B70" s="48"/>
      <c r="C70" s="49"/>
      <c r="D70" s="49"/>
      <c r="E70" s="49"/>
      <c r="F70" s="49"/>
      <c r="G70" s="49"/>
      <c r="H70" s="49"/>
      <c r="I70" s="143"/>
      <c r="J70" s="49"/>
      <c r="K70" s="49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ht="11.25" hidden="1"/>
    <row r="72" ht="11.25" hidden="1"/>
    <row r="73" ht="11.25" hidden="1"/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146"/>
      <c r="J74" s="51"/>
      <c r="K74" s="51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26" t="str">
        <f>E7</f>
        <v>REKONSTRUKCE TĚLOCVIČNY TUL - TĚLOCVIČNA HARCOV- OBJEKT A</v>
      </c>
      <c r="F78" s="327"/>
      <c r="G78" s="327"/>
      <c r="H78" s="32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30" t="s">
        <v>137</v>
      </c>
      <c r="D79" s="23"/>
      <c r="E79" s="23"/>
      <c r="F79" s="23"/>
      <c r="G79" s="23"/>
      <c r="H79" s="23"/>
      <c r="I79" s="109"/>
      <c r="J79" s="23"/>
      <c r="K79" s="23"/>
      <c r="L79" s="21"/>
    </row>
    <row r="80" spans="2:12" s="1" customFormat="1" ht="16.5" customHeight="1">
      <c r="B80" s="22"/>
      <c r="C80" s="23"/>
      <c r="D80" s="23"/>
      <c r="E80" s="326" t="s">
        <v>138</v>
      </c>
      <c r="F80" s="303"/>
      <c r="G80" s="303"/>
      <c r="H80" s="303"/>
      <c r="I80" s="109"/>
      <c r="J80" s="23"/>
      <c r="K80" s="23"/>
      <c r="L80" s="21"/>
    </row>
    <row r="81" spans="2:12" s="1" customFormat="1" ht="12" customHeight="1">
      <c r="B81" s="22"/>
      <c r="C81" s="30" t="s">
        <v>139</v>
      </c>
      <c r="D81" s="23"/>
      <c r="E81" s="23"/>
      <c r="F81" s="23"/>
      <c r="G81" s="23"/>
      <c r="H81" s="23"/>
      <c r="I81" s="109"/>
      <c r="J81" s="23"/>
      <c r="K81" s="23"/>
      <c r="L81" s="21"/>
    </row>
    <row r="82" spans="1:31" s="2" customFormat="1" ht="16.5" customHeight="1">
      <c r="A82" s="35"/>
      <c r="B82" s="36"/>
      <c r="C82" s="37"/>
      <c r="D82" s="37"/>
      <c r="E82" s="330" t="s">
        <v>302</v>
      </c>
      <c r="F82" s="328"/>
      <c r="G82" s="328"/>
      <c r="H82" s="328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303</v>
      </c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274" t="str">
        <f>E13</f>
        <v>02 - Kompletační a koordinační činnost zhotovitele</v>
      </c>
      <c r="F84" s="328"/>
      <c r="G84" s="328"/>
      <c r="H84" s="328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22</v>
      </c>
      <c r="D86" s="37"/>
      <c r="E86" s="37"/>
      <c r="F86" s="28" t="str">
        <f>F16</f>
        <v>Liberec</v>
      </c>
      <c r="G86" s="37"/>
      <c r="H86" s="37"/>
      <c r="I86" s="118" t="s">
        <v>24</v>
      </c>
      <c r="J86" s="60" t="str">
        <f>IF(J16="","",J16)</f>
        <v>4. 2. 2020</v>
      </c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25.7" customHeight="1">
      <c r="A88" s="35"/>
      <c r="B88" s="36"/>
      <c r="C88" s="30" t="s">
        <v>26</v>
      </c>
      <c r="D88" s="37"/>
      <c r="E88" s="37"/>
      <c r="F88" s="28" t="str">
        <f>E19</f>
        <v xml:space="preserve">Technická univerzita v Liberci </v>
      </c>
      <c r="G88" s="37"/>
      <c r="H88" s="37"/>
      <c r="I88" s="118" t="s">
        <v>32</v>
      </c>
      <c r="J88" s="33" t="str">
        <f>E25</f>
        <v>Ing.  Radovan  Novotný</v>
      </c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25.7" customHeight="1">
      <c r="A89" s="35"/>
      <c r="B89" s="36"/>
      <c r="C89" s="30" t="s">
        <v>30</v>
      </c>
      <c r="D89" s="37"/>
      <c r="E89" s="37"/>
      <c r="F89" s="28" t="str">
        <f>IF(E22="","",E22)</f>
        <v>Vyplň údaj</v>
      </c>
      <c r="G89" s="37"/>
      <c r="H89" s="37"/>
      <c r="I89" s="118" t="s">
        <v>35</v>
      </c>
      <c r="J89" s="33" t="str">
        <f>E28</f>
        <v>Propos Liberec s.r.o.</v>
      </c>
      <c r="K89" s="37"/>
      <c r="L89" s="11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65"/>
      <c r="B91" s="166"/>
      <c r="C91" s="167" t="s">
        <v>157</v>
      </c>
      <c r="D91" s="168" t="s">
        <v>58</v>
      </c>
      <c r="E91" s="168" t="s">
        <v>54</v>
      </c>
      <c r="F91" s="168" t="s">
        <v>55</v>
      </c>
      <c r="G91" s="168" t="s">
        <v>158</v>
      </c>
      <c r="H91" s="168" t="s">
        <v>159</v>
      </c>
      <c r="I91" s="169" t="s">
        <v>160</v>
      </c>
      <c r="J91" s="168" t="s">
        <v>143</v>
      </c>
      <c r="K91" s="170" t="s">
        <v>161</v>
      </c>
      <c r="L91" s="171"/>
      <c r="M91" s="69" t="s">
        <v>21</v>
      </c>
      <c r="N91" s="70" t="s">
        <v>43</v>
      </c>
      <c r="O91" s="70" t="s">
        <v>162</v>
      </c>
      <c r="P91" s="70" t="s">
        <v>163</v>
      </c>
      <c r="Q91" s="70" t="s">
        <v>164</v>
      </c>
      <c r="R91" s="70" t="s">
        <v>165</v>
      </c>
      <c r="S91" s="70" t="s">
        <v>166</v>
      </c>
      <c r="T91" s="71" t="s">
        <v>167</v>
      </c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</row>
    <row r="92" spans="1:63" s="2" customFormat="1" ht="22.9" customHeight="1">
      <c r="A92" s="35"/>
      <c r="B92" s="36"/>
      <c r="C92" s="76" t="s">
        <v>168</v>
      </c>
      <c r="D92" s="37"/>
      <c r="E92" s="37"/>
      <c r="F92" s="37"/>
      <c r="G92" s="37"/>
      <c r="H92" s="37"/>
      <c r="I92" s="116"/>
      <c r="J92" s="172">
        <f>BK92</f>
        <v>0</v>
      </c>
      <c r="K92" s="37"/>
      <c r="L92" s="40"/>
      <c r="M92" s="72"/>
      <c r="N92" s="173"/>
      <c r="O92" s="73"/>
      <c r="P92" s="174">
        <f>P93</f>
        <v>0</v>
      </c>
      <c r="Q92" s="73"/>
      <c r="R92" s="174">
        <f>R93</f>
        <v>0</v>
      </c>
      <c r="S92" s="73"/>
      <c r="T92" s="175">
        <f>T93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72</v>
      </c>
      <c r="AU92" s="18" t="s">
        <v>144</v>
      </c>
      <c r="BK92" s="176">
        <f>BK93</f>
        <v>0</v>
      </c>
    </row>
    <row r="93" spans="2:63" s="12" customFormat="1" ht="25.9" customHeight="1">
      <c r="B93" s="177"/>
      <c r="C93" s="178"/>
      <c r="D93" s="179" t="s">
        <v>72</v>
      </c>
      <c r="E93" s="180" t="s">
        <v>306</v>
      </c>
      <c r="F93" s="180" t="s">
        <v>89</v>
      </c>
      <c r="G93" s="178"/>
      <c r="H93" s="178"/>
      <c r="I93" s="181"/>
      <c r="J93" s="182">
        <f>BK93</f>
        <v>0</v>
      </c>
      <c r="K93" s="178"/>
      <c r="L93" s="183"/>
      <c r="M93" s="184"/>
      <c r="N93" s="185"/>
      <c r="O93" s="185"/>
      <c r="P93" s="186">
        <f>SUM(P94:P95)</f>
        <v>0</v>
      </c>
      <c r="Q93" s="185"/>
      <c r="R93" s="186">
        <f>SUM(R94:R95)</f>
        <v>0</v>
      </c>
      <c r="S93" s="185"/>
      <c r="T93" s="187">
        <f>SUM(T94:T95)</f>
        <v>0</v>
      </c>
      <c r="AR93" s="188" t="s">
        <v>214</v>
      </c>
      <c r="AT93" s="189" t="s">
        <v>72</v>
      </c>
      <c r="AU93" s="189" t="s">
        <v>73</v>
      </c>
      <c r="AY93" s="188" t="s">
        <v>171</v>
      </c>
      <c r="BK93" s="190">
        <f>SUM(BK94:BK95)</f>
        <v>0</v>
      </c>
    </row>
    <row r="94" spans="1:65" s="2" customFormat="1" ht="16.5" customHeight="1">
      <c r="A94" s="35"/>
      <c r="B94" s="36"/>
      <c r="C94" s="193" t="s">
        <v>80</v>
      </c>
      <c r="D94" s="193" t="s">
        <v>173</v>
      </c>
      <c r="E94" s="194" t="s">
        <v>312</v>
      </c>
      <c r="F94" s="195" t="s">
        <v>313</v>
      </c>
      <c r="G94" s="196" t="s">
        <v>308</v>
      </c>
      <c r="H94" s="197">
        <v>1</v>
      </c>
      <c r="I94" s="198"/>
      <c r="J94" s="199">
        <f>ROUND(I94*H94,2)</f>
        <v>0</v>
      </c>
      <c r="K94" s="195" t="s">
        <v>177</v>
      </c>
      <c r="L94" s="40"/>
      <c r="M94" s="200" t="s">
        <v>21</v>
      </c>
      <c r="N94" s="201" t="s">
        <v>44</v>
      </c>
      <c r="O94" s="65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309</v>
      </c>
      <c r="AT94" s="204" t="s">
        <v>173</v>
      </c>
      <c r="AU94" s="204" t="s">
        <v>80</v>
      </c>
      <c r="AY94" s="18" t="s">
        <v>171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80</v>
      </c>
      <c r="BK94" s="205">
        <f>ROUND(I94*H94,2)</f>
        <v>0</v>
      </c>
      <c r="BL94" s="18" t="s">
        <v>309</v>
      </c>
      <c r="BM94" s="204" t="s">
        <v>314</v>
      </c>
    </row>
    <row r="95" spans="1:65" s="2" customFormat="1" ht="21.75" customHeight="1">
      <c r="A95" s="35"/>
      <c r="B95" s="36"/>
      <c r="C95" s="193" t="s">
        <v>82</v>
      </c>
      <c r="D95" s="193" t="s">
        <v>173</v>
      </c>
      <c r="E95" s="194" t="s">
        <v>315</v>
      </c>
      <c r="F95" s="195" t="s">
        <v>316</v>
      </c>
      <c r="G95" s="196" t="s">
        <v>308</v>
      </c>
      <c r="H95" s="197">
        <v>1</v>
      </c>
      <c r="I95" s="198"/>
      <c r="J95" s="199">
        <f>ROUND(I95*H95,2)</f>
        <v>0</v>
      </c>
      <c r="K95" s="195" t="s">
        <v>177</v>
      </c>
      <c r="L95" s="40"/>
      <c r="M95" s="242" t="s">
        <v>21</v>
      </c>
      <c r="N95" s="243" t="s">
        <v>44</v>
      </c>
      <c r="O95" s="244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309</v>
      </c>
      <c r="AT95" s="204" t="s">
        <v>173</v>
      </c>
      <c r="AU95" s="204" t="s">
        <v>80</v>
      </c>
      <c r="AY95" s="18" t="s">
        <v>171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8" t="s">
        <v>80</v>
      </c>
      <c r="BK95" s="205">
        <f>ROUND(I95*H95,2)</f>
        <v>0</v>
      </c>
      <c r="BL95" s="18" t="s">
        <v>309</v>
      </c>
      <c r="BM95" s="204" t="s">
        <v>317</v>
      </c>
    </row>
    <row r="96" spans="1:31" s="2" customFormat="1" ht="6.95" customHeight="1">
      <c r="A96" s="35"/>
      <c r="B96" s="48"/>
      <c r="C96" s="49"/>
      <c r="D96" s="49"/>
      <c r="E96" s="49"/>
      <c r="F96" s="49"/>
      <c r="G96" s="49"/>
      <c r="H96" s="49"/>
      <c r="I96" s="143"/>
      <c r="J96" s="49"/>
      <c r="K96" s="49"/>
      <c r="L96" s="40"/>
      <c r="M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</sheetData>
  <sheetProtection algorithmName="SHA-512" hashValue="IwBQKRj458zT+zKIZKI8ss6YTBp22a6bjPLpYB0zXHFERFN9G4E2FrdQ8+7dO+SpJNtiP6cZZswa61MeXsjoTQ==" saltValue="emaDwSqqk3k8zBxkQtnRmzD9Lj/UvzkgONjO6itk2hBCAbizarH8BKOT+852/vU0t9Yqj6qCAUwzdaur6ATZZQ==" spinCount="100000" sheet="1" objects="1" scenarios="1" formatColumns="0" formatRows="0" autoFilter="0"/>
  <autoFilter ref="C91:K95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99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 hidden="1">
      <c r="B4" s="21"/>
      <c r="D4" s="113" t="s">
        <v>136</v>
      </c>
      <c r="I4" s="109"/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I5" s="109"/>
      <c r="L5" s="21"/>
    </row>
    <row r="6" spans="2:12" s="1" customFormat="1" ht="12" customHeight="1" hidden="1">
      <c r="B6" s="21"/>
      <c r="D6" s="115" t="s">
        <v>16</v>
      </c>
      <c r="I6" s="109"/>
      <c r="L6" s="21"/>
    </row>
    <row r="7" spans="2:12" s="1" customFormat="1" ht="16.5" customHeight="1" hidden="1">
      <c r="B7" s="21"/>
      <c r="E7" s="319" t="str">
        <f>'Rekapitulace stavby'!K6</f>
        <v>REKONSTRUKCE TĚLOCVIČNY TUL - TĚLOCVIČNA HARCOV- OBJEKT A</v>
      </c>
      <c r="F7" s="320"/>
      <c r="G7" s="320"/>
      <c r="H7" s="320"/>
      <c r="I7" s="109"/>
      <c r="L7" s="21"/>
    </row>
    <row r="8" spans="2:12" ht="12.75" hidden="1">
      <c r="B8" s="21"/>
      <c r="D8" s="115" t="s">
        <v>137</v>
      </c>
      <c r="L8" s="21"/>
    </row>
    <row r="9" spans="2:12" s="1" customFormat="1" ht="16.5" customHeight="1" hidden="1">
      <c r="B9" s="21"/>
      <c r="E9" s="319" t="s">
        <v>138</v>
      </c>
      <c r="F9" s="318"/>
      <c r="G9" s="318"/>
      <c r="H9" s="318"/>
      <c r="I9" s="109"/>
      <c r="L9" s="21"/>
    </row>
    <row r="10" spans="2:12" s="1" customFormat="1" ht="12" customHeight="1" hidden="1">
      <c r="B10" s="21"/>
      <c r="D10" s="115" t="s">
        <v>139</v>
      </c>
      <c r="I10" s="109"/>
      <c r="L10" s="21"/>
    </row>
    <row r="11" spans="1:31" s="2" customFormat="1" ht="16.5" customHeight="1" hidden="1">
      <c r="A11" s="35"/>
      <c r="B11" s="40"/>
      <c r="C11" s="35"/>
      <c r="D11" s="35"/>
      <c r="E11" s="329" t="s">
        <v>302</v>
      </c>
      <c r="F11" s="321"/>
      <c r="G11" s="321"/>
      <c r="H11" s="32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5" t="s">
        <v>303</v>
      </c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 hidden="1">
      <c r="A13" s="35"/>
      <c r="B13" s="40"/>
      <c r="C13" s="35"/>
      <c r="D13" s="35"/>
      <c r="E13" s="322" t="s">
        <v>318</v>
      </c>
      <c r="F13" s="321"/>
      <c r="G13" s="321"/>
      <c r="H13" s="321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1.25" hidden="1">
      <c r="A14" s="35"/>
      <c r="B14" s="40"/>
      <c r="C14" s="35"/>
      <c r="D14" s="35"/>
      <c r="E14" s="35"/>
      <c r="F14" s="35"/>
      <c r="G14" s="35"/>
      <c r="H14" s="35"/>
      <c r="I14" s="116"/>
      <c r="J14" s="35"/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0"/>
      <c r="C15" s="35"/>
      <c r="D15" s="115" t="s">
        <v>18</v>
      </c>
      <c r="E15" s="35"/>
      <c r="F15" s="104" t="s">
        <v>19</v>
      </c>
      <c r="G15" s="35"/>
      <c r="H15" s="35"/>
      <c r="I15" s="118" t="s">
        <v>20</v>
      </c>
      <c r="J15" s="104" t="s">
        <v>21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15" t="s">
        <v>22</v>
      </c>
      <c r="E16" s="35"/>
      <c r="F16" s="104" t="s">
        <v>23</v>
      </c>
      <c r="G16" s="35"/>
      <c r="H16" s="35"/>
      <c r="I16" s="118" t="s">
        <v>24</v>
      </c>
      <c r="J16" s="119" t="str">
        <f>'Rekapitulace stavby'!AN8</f>
        <v>4. 2. 2020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 hidden="1">
      <c r="A17" s="35"/>
      <c r="B17" s="40"/>
      <c r="C17" s="35"/>
      <c r="D17" s="35"/>
      <c r="E17" s="35"/>
      <c r="F17" s="35"/>
      <c r="G17" s="35"/>
      <c r="H17" s="35"/>
      <c r="I17" s="116"/>
      <c r="J17" s="35"/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0"/>
      <c r="C18" s="35"/>
      <c r="D18" s="115" t="s">
        <v>26</v>
      </c>
      <c r="E18" s="35"/>
      <c r="F18" s="35"/>
      <c r="G18" s="35"/>
      <c r="H18" s="35"/>
      <c r="I18" s="118" t="s">
        <v>27</v>
      </c>
      <c r="J18" s="104" t="s">
        <v>21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0"/>
      <c r="C19" s="35"/>
      <c r="D19" s="35"/>
      <c r="E19" s="104" t="s">
        <v>28</v>
      </c>
      <c r="F19" s="35"/>
      <c r="G19" s="35"/>
      <c r="H19" s="35"/>
      <c r="I19" s="118" t="s">
        <v>29</v>
      </c>
      <c r="J19" s="104" t="s">
        <v>21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0"/>
      <c r="C20" s="35"/>
      <c r="D20" s="35"/>
      <c r="E20" s="35"/>
      <c r="F20" s="35"/>
      <c r="G20" s="35"/>
      <c r="H20" s="35"/>
      <c r="I20" s="116"/>
      <c r="J20" s="35"/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0"/>
      <c r="C21" s="35"/>
      <c r="D21" s="115" t="s">
        <v>30</v>
      </c>
      <c r="E21" s="35"/>
      <c r="F21" s="35"/>
      <c r="G21" s="35"/>
      <c r="H21" s="35"/>
      <c r="I21" s="118" t="s">
        <v>27</v>
      </c>
      <c r="J21" s="31" t="str">
        <f>'Rekapitulace stavby'!AN13</f>
        <v>Vyplň údaj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0"/>
      <c r="C22" s="35"/>
      <c r="D22" s="35"/>
      <c r="E22" s="323" t="str">
        <f>'Rekapitulace stavby'!E14</f>
        <v>Vyplň údaj</v>
      </c>
      <c r="F22" s="324"/>
      <c r="G22" s="324"/>
      <c r="H22" s="324"/>
      <c r="I22" s="118" t="s">
        <v>29</v>
      </c>
      <c r="J22" s="31" t="str">
        <f>'Rekapitulace stavby'!AN14</f>
        <v>Vyplň údaj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0"/>
      <c r="C23" s="35"/>
      <c r="D23" s="35"/>
      <c r="E23" s="35"/>
      <c r="F23" s="35"/>
      <c r="G23" s="35"/>
      <c r="H23" s="35"/>
      <c r="I23" s="116"/>
      <c r="J23" s="35"/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0"/>
      <c r="C24" s="35"/>
      <c r="D24" s="115" t="s">
        <v>32</v>
      </c>
      <c r="E24" s="35"/>
      <c r="F24" s="35"/>
      <c r="G24" s="35"/>
      <c r="H24" s="35"/>
      <c r="I24" s="118" t="s">
        <v>27</v>
      </c>
      <c r="J24" s="104" t="s">
        <v>21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 hidden="1">
      <c r="A25" s="35"/>
      <c r="B25" s="40"/>
      <c r="C25" s="35"/>
      <c r="D25" s="35"/>
      <c r="E25" s="104" t="s">
        <v>33</v>
      </c>
      <c r="F25" s="35"/>
      <c r="G25" s="35"/>
      <c r="H25" s="35"/>
      <c r="I25" s="118" t="s">
        <v>29</v>
      </c>
      <c r="J25" s="104" t="s">
        <v>21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 hidden="1">
      <c r="A26" s="35"/>
      <c r="B26" s="40"/>
      <c r="C26" s="35"/>
      <c r="D26" s="35"/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 hidden="1">
      <c r="A27" s="35"/>
      <c r="B27" s="40"/>
      <c r="C27" s="35"/>
      <c r="D27" s="115" t="s">
        <v>35</v>
      </c>
      <c r="E27" s="35"/>
      <c r="F27" s="35"/>
      <c r="G27" s="35"/>
      <c r="H27" s="35"/>
      <c r="I27" s="118" t="s">
        <v>27</v>
      </c>
      <c r="J27" s="104" t="s">
        <v>21</v>
      </c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 hidden="1">
      <c r="A28" s="35"/>
      <c r="B28" s="40"/>
      <c r="C28" s="35"/>
      <c r="D28" s="35"/>
      <c r="E28" s="104" t="s">
        <v>36</v>
      </c>
      <c r="F28" s="35"/>
      <c r="G28" s="35"/>
      <c r="H28" s="35"/>
      <c r="I28" s="118" t="s">
        <v>29</v>
      </c>
      <c r="J28" s="104" t="s">
        <v>21</v>
      </c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35"/>
      <c r="E29" s="35"/>
      <c r="F29" s="35"/>
      <c r="G29" s="35"/>
      <c r="H29" s="35"/>
      <c r="I29" s="116"/>
      <c r="J29" s="35"/>
      <c r="K29" s="35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 hidden="1">
      <c r="A30" s="35"/>
      <c r="B30" s="40"/>
      <c r="C30" s="35"/>
      <c r="D30" s="115" t="s">
        <v>37</v>
      </c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 hidden="1">
      <c r="A31" s="120"/>
      <c r="B31" s="121"/>
      <c r="C31" s="120"/>
      <c r="D31" s="120"/>
      <c r="E31" s="325" t="s">
        <v>21</v>
      </c>
      <c r="F31" s="325"/>
      <c r="G31" s="325"/>
      <c r="H31" s="325"/>
      <c r="I31" s="122"/>
      <c r="J31" s="120"/>
      <c r="K31" s="120"/>
      <c r="L31" s="123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2" customFormat="1" ht="6.95" customHeight="1" hidden="1">
      <c r="A32" s="35"/>
      <c r="B32" s="40"/>
      <c r="C32" s="35"/>
      <c r="D32" s="35"/>
      <c r="E32" s="35"/>
      <c r="F32" s="35"/>
      <c r="G32" s="35"/>
      <c r="H32" s="35"/>
      <c r="I32" s="116"/>
      <c r="J32" s="35"/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 hidden="1">
      <c r="A34" s="35"/>
      <c r="B34" s="40"/>
      <c r="C34" s="35"/>
      <c r="D34" s="126" t="s">
        <v>39</v>
      </c>
      <c r="E34" s="35"/>
      <c r="F34" s="35"/>
      <c r="G34" s="35"/>
      <c r="H34" s="35"/>
      <c r="I34" s="116"/>
      <c r="J34" s="127">
        <f>ROUND(J92,2)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 hidden="1">
      <c r="A35" s="35"/>
      <c r="B35" s="40"/>
      <c r="C35" s="35"/>
      <c r="D35" s="124"/>
      <c r="E35" s="124"/>
      <c r="F35" s="124"/>
      <c r="G35" s="124"/>
      <c r="H35" s="124"/>
      <c r="I35" s="125"/>
      <c r="J35" s="124"/>
      <c r="K35" s="124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35"/>
      <c r="F36" s="128" t="s">
        <v>41</v>
      </c>
      <c r="G36" s="35"/>
      <c r="H36" s="35"/>
      <c r="I36" s="129" t="s">
        <v>40</v>
      </c>
      <c r="J36" s="128" t="s">
        <v>42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130" t="s">
        <v>43</v>
      </c>
      <c r="E37" s="115" t="s">
        <v>44</v>
      </c>
      <c r="F37" s="131">
        <f>ROUND((SUM(BE92:BE94)),2)</f>
        <v>0</v>
      </c>
      <c r="G37" s="35"/>
      <c r="H37" s="35"/>
      <c r="I37" s="132">
        <v>0.21</v>
      </c>
      <c r="J37" s="131">
        <f>ROUND(((SUM(BE92:BE94))*I37),2)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45</v>
      </c>
      <c r="F38" s="131">
        <f>ROUND((SUM(BF92:BF94)),2)</f>
        <v>0</v>
      </c>
      <c r="G38" s="35"/>
      <c r="H38" s="35"/>
      <c r="I38" s="132">
        <v>0.15</v>
      </c>
      <c r="J38" s="131">
        <f>ROUND(((SUM(BF92:BF94))*I38),2)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46</v>
      </c>
      <c r="F39" s="131">
        <f>ROUND((SUM(BG92:BG94)),2)</f>
        <v>0</v>
      </c>
      <c r="G39" s="35"/>
      <c r="H39" s="35"/>
      <c r="I39" s="132">
        <v>0.21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15" t="s">
        <v>47</v>
      </c>
      <c r="F40" s="131">
        <f>ROUND((SUM(BH92:BH94)),2)</f>
        <v>0</v>
      </c>
      <c r="G40" s="35"/>
      <c r="H40" s="35"/>
      <c r="I40" s="132">
        <v>0.15</v>
      </c>
      <c r="J40" s="131">
        <f>0</f>
        <v>0</v>
      </c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15" t="s">
        <v>48</v>
      </c>
      <c r="F41" s="131">
        <f>ROUND((SUM(BI92:BI94)),2)</f>
        <v>0</v>
      </c>
      <c r="G41" s="35"/>
      <c r="H41" s="35"/>
      <c r="I41" s="132">
        <v>0</v>
      </c>
      <c r="J41" s="131">
        <f>0</f>
        <v>0</v>
      </c>
      <c r="K41" s="35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 hidden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 hidden="1">
      <c r="A43" s="35"/>
      <c r="B43" s="40"/>
      <c r="C43" s="133"/>
      <c r="D43" s="134" t="s">
        <v>49</v>
      </c>
      <c r="E43" s="135"/>
      <c r="F43" s="135"/>
      <c r="G43" s="136" t="s">
        <v>50</v>
      </c>
      <c r="H43" s="137" t="s">
        <v>51</v>
      </c>
      <c r="I43" s="138"/>
      <c r="J43" s="139">
        <f>SUM(J34:J41)</f>
        <v>0</v>
      </c>
      <c r="K43" s="140"/>
      <c r="L43" s="117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 hidden="1">
      <c r="A44" s="35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ht="11.25" hidden="1"/>
    <row r="46" ht="11.25" hidden="1"/>
    <row r="47" ht="11.25" hidden="1"/>
    <row r="48" spans="1:31" s="2" customFormat="1" ht="6.95" customHeight="1" hidden="1">
      <c r="A48" s="35"/>
      <c r="B48" s="144"/>
      <c r="C48" s="145"/>
      <c r="D48" s="145"/>
      <c r="E48" s="145"/>
      <c r="F48" s="145"/>
      <c r="G48" s="145"/>
      <c r="H48" s="145"/>
      <c r="I48" s="146"/>
      <c r="J48" s="145"/>
      <c r="K48" s="145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24.95" customHeight="1" hidden="1">
      <c r="A49" s="35"/>
      <c r="B49" s="36"/>
      <c r="C49" s="24" t="s">
        <v>141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6.95" customHeight="1" hidden="1">
      <c r="A50" s="35"/>
      <c r="B50" s="36"/>
      <c r="C50" s="37"/>
      <c r="D50" s="37"/>
      <c r="E50" s="37"/>
      <c r="F50" s="37"/>
      <c r="G50" s="37"/>
      <c r="H50" s="3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 hidden="1">
      <c r="A51" s="35"/>
      <c r="B51" s="36"/>
      <c r="C51" s="30" t="s">
        <v>16</v>
      </c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 hidden="1">
      <c r="A52" s="35"/>
      <c r="B52" s="36"/>
      <c r="C52" s="37"/>
      <c r="D52" s="37"/>
      <c r="E52" s="326" t="str">
        <f>E7</f>
        <v>REKONSTRUKCE TĚLOCVIČNY TUL - TĚLOCVIČNA HARCOV- OBJEKT A</v>
      </c>
      <c r="F52" s="327"/>
      <c r="G52" s="327"/>
      <c r="H52" s="32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2:12" s="1" customFormat="1" ht="12" customHeight="1" hidden="1">
      <c r="B53" s="22"/>
      <c r="C53" s="30" t="s">
        <v>137</v>
      </c>
      <c r="D53" s="23"/>
      <c r="E53" s="23"/>
      <c r="F53" s="23"/>
      <c r="G53" s="23"/>
      <c r="H53" s="23"/>
      <c r="I53" s="109"/>
      <c r="J53" s="23"/>
      <c r="K53" s="23"/>
      <c r="L53" s="21"/>
    </row>
    <row r="54" spans="2:12" s="1" customFormat="1" ht="16.5" customHeight="1" hidden="1">
      <c r="B54" s="22"/>
      <c r="C54" s="23"/>
      <c r="D54" s="23"/>
      <c r="E54" s="326" t="s">
        <v>138</v>
      </c>
      <c r="F54" s="303"/>
      <c r="G54" s="303"/>
      <c r="H54" s="303"/>
      <c r="I54" s="109"/>
      <c r="J54" s="23"/>
      <c r="K54" s="23"/>
      <c r="L54" s="21"/>
    </row>
    <row r="55" spans="2:12" s="1" customFormat="1" ht="12" customHeight="1" hidden="1">
      <c r="B55" s="22"/>
      <c r="C55" s="30" t="s">
        <v>139</v>
      </c>
      <c r="D55" s="23"/>
      <c r="E55" s="23"/>
      <c r="F55" s="23"/>
      <c r="G55" s="23"/>
      <c r="H55" s="23"/>
      <c r="I55" s="109"/>
      <c r="J55" s="23"/>
      <c r="K55" s="23"/>
      <c r="L55" s="21"/>
    </row>
    <row r="56" spans="1:31" s="2" customFormat="1" ht="16.5" customHeight="1" hidden="1">
      <c r="A56" s="35"/>
      <c r="B56" s="36"/>
      <c r="C56" s="37"/>
      <c r="D56" s="37"/>
      <c r="E56" s="330" t="s">
        <v>302</v>
      </c>
      <c r="F56" s="328"/>
      <c r="G56" s="328"/>
      <c r="H56" s="328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2" customHeight="1" hidden="1">
      <c r="A57" s="35"/>
      <c r="B57" s="36"/>
      <c r="C57" s="30" t="s">
        <v>303</v>
      </c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6.5" customHeight="1" hidden="1">
      <c r="A58" s="35"/>
      <c r="B58" s="36"/>
      <c r="C58" s="37"/>
      <c r="D58" s="37"/>
      <c r="E58" s="274" t="str">
        <f>E13</f>
        <v>03 - Ostatní náklady</v>
      </c>
      <c r="F58" s="328"/>
      <c r="G58" s="328"/>
      <c r="H58" s="328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6.95" customHeight="1" hidden="1">
      <c r="A59" s="35"/>
      <c r="B59" s="36"/>
      <c r="C59" s="37"/>
      <c r="D59" s="37"/>
      <c r="E59" s="37"/>
      <c r="F59" s="37"/>
      <c r="G59" s="37"/>
      <c r="H59" s="37"/>
      <c r="I59" s="116"/>
      <c r="J59" s="37"/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2" customHeight="1" hidden="1">
      <c r="A60" s="35"/>
      <c r="B60" s="36"/>
      <c r="C60" s="30" t="s">
        <v>22</v>
      </c>
      <c r="D60" s="37"/>
      <c r="E60" s="37"/>
      <c r="F60" s="28" t="str">
        <f>F16</f>
        <v>Liberec</v>
      </c>
      <c r="G60" s="37"/>
      <c r="H60" s="37"/>
      <c r="I60" s="118" t="s">
        <v>24</v>
      </c>
      <c r="J60" s="60" t="str">
        <f>IF(J16="","",J16)</f>
        <v>4. 2. 2020</v>
      </c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 hidden="1">
      <c r="A61" s="35"/>
      <c r="B61" s="36"/>
      <c r="C61" s="37"/>
      <c r="D61" s="37"/>
      <c r="E61" s="37"/>
      <c r="F61" s="37"/>
      <c r="G61" s="37"/>
      <c r="H61" s="37"/>
      <c r="I61" s="116"/>
      <c r="J61" s="37"/>
      <c r="K61" s="37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25.7" customHeight="1" hidden="1">
      <c r="A62" s="35"/>
      <c r="B62" s="36"/>
      <c r="C62" s="30" t="s">
        <v>26</v>
      </c>
      <c r="D62" s="37"/>
      <c r="E62" s="37"/>
      <c r="F62" s="28" t="str">
        <f>E19</f>
        <v xml:space="preserve">Technická univerzita v Liberci </v>
      </c>
      <c r="G62" s="37"/>
      <c r="H62" s="37"/>
      <c r="I62" s="118" t="s">
        <v>32</v>
      </c>
      <c r="J62" s="33" t="str">
        <f>E25</f>
        <v>Ing.  Radovan  Novotný</v>
      </c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25.7" customHeight="1" hidden="1">
      <c r="A63" s="35"/>
      <c r="B63" s="36"/>
      <c r="C63" s="30" t="s">
        <v>30</v>
      </c>
      <c r="D63" s="37"/>
      <c r="E63" s="37"/>
      <c r="F63" s="28" t="str">
        <f>IF(E22="","",E22)</f>
        <v>Vyplň údaj</v>
      </c>
      <c r="G63" s="37"/>
      <c r="H63" s="37"/>
      <c r="I63" s="118" t="s">
        <v>35</v>
      </c>
      <c r="J63" s="33" t="str">
        <f>E28</f>
        <v>Propos Liberec s.r.o.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10.35" customHeight="1" hidden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29.25" customHeight="1" hidden="1">
      <c r="A65" s="35"/>
      <c r="B65" s="36"/>
      <c r="C65" s="147" t="s">
        <v>142</v>
      </c>
      <c r="D65" s="148"/>
      <c r="E65" s="148"/>
      <c r="F65" s="148"/>
      <c r="G65" s="148"/>
      <c r="H65" s="148"/>
      <c r="I65" s="149"/>
      <c r="J65" s="150" t="s">
        <v>143</v>
      </c>
      <c r="K65" s="148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10.35" customHeight="1" hidden="1">
      <c r="A66" s="35"/>
      <c r="B66" s="36"/>
      <c r="C66" s="37"/>
      <c r="D66" s="37"/>
      <c r="E66" s="37"/>
      <c r="F66" s="37"/>
      <c r="G66" s="37"/>
      <c r="H66" s="37"/>
      <c r="I66" s="116"/>
      <c r="J66" s="37"/>
      <c r="K66" s="37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47" s="2" customFormat="1" ht="22.9" customHeight="1" hidden="1">
      <c r="A67" s="35"/>
      <c r="B67" s="36"/>
      <c r="C67" s="151" t="s">
        <v>71</v>
      </c>
      <c r="D67" s="37"/>
      <c r="E67" s="37"/>
      <c r="F67" s="37"/>
      <c r="G67" s="37"/>
      <c r="H67" s="37"/>
      <c r="I67" s="116"/>
      <c r="J67" s="78">
        <f>J92</f>
        <v>0</v>
      </c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U67" s="18" t="s">
        <v>144</v>
      </c>
    </row>
    <row r="68" spans="2:12" s="9" customFormat="1" ht="24.95" customHeight="1" hidden="1">
      <c r="B68" s="152"/>
      <c r="C68" s="153"/>
      <c r="D68" s="154" t="s">
        <v>305</v>
      </c>
      <c r="E68" s="155"/>
      <c r="F68" s="155"/>
      <c r="G68" s="155"/>
      <c r="H68" s="155"/>
      <c r="I68" s="156"/>
      <c r="J68" s="157">
        <f>J93</f>
        <v>0</v>
      </c>
      <c r="K68" s="153"/>
      <c r="L68" s="158"/>
    </row>
    <row r="69" spans="1:31" s="2" customFormat="1" ht="21.75" customHeight="1" hidden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 hidden="1">
      <c r="A70" s="35"/>
      <c r="B70" s="48"/>
      <c r="C70" s="49"/>
      <c r="D70" s="49"/>
      <c r="E70" s="49"/>
      <c r="F70" s="49"/>
      <c r="G70" s="49"/>
      <c r="H70" s="49"/>
      <c r="I70" s="143"/>
      <c r="J70" s="49"/>
      <c r="K70" s="49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ht="11.25" hidden="1"/>
    <row r="72" ht="11.25" hidden="1"/>
    <row r="73" ht="11.25" hidden="1"/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146"/>
      <c r="J74" s="51"/>
      <c r="K74" s="51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156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26" t="str">
        <f>E7</f>
        <v>REKONSTRUKCE TĚLOCVIČNY TUL - TĚLOCVIČNA HARCOV- OBJEKT A</v>
      </c>
      <c r="F78" s="327"/>
      <c r="G78" s="327"/>
      <c r="H78" s="32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30" t="s">
        <v>137</v>
      </c>
      <c r="D79" s="23"/>
      <c r="E79" s="23"/>
      <c r="F79" s="23"/>
      <c r="G79" s="23"/>
      <c r="H79" s="23"/>
      <c r="I79" s="109"/>
      <c r="J79" s="23"/>
      <c r="K79" s="23"/>
      <c r="L79" s="21"/>
    </row>
    <row r="80" spans="2:12" s="1" customFormat="1" ht="16.5" customHeight="1">
      <c r="B80" s="22"/>
      <c r="C80" s="23"/>
      <c r="D80" s="23"/>
      <c r="E80" s="326" t="s">
        <v>138</v>
      </c>
      <c r="F80" s="303"/>
      <c r="G80" s="303"/>
      <c r="H80" s="303"/>
      <c r="I80" s="109"/>
      <c r="J80" s="23"/>
      <c r="K80" s="23"/>
      <c r="L80" s="21"/>
    </row>
    <row r="81" spans="2:12" s="1" customFormat="1" ht="12" customHeight="1">
      <c r="B81" s="22"/>
      <c r="C81" s="30" t="s">
        <v>139</v>
      </c>
      <c r="D81" s="23"/>
      <c r="E81" s="23"/>
      <c r="F81" s="23"/>
      <c r="G81" s="23"/>
      <c r="H81" s="23"/>
      <c r="I81" s="109"/>
      <c r="J81" s="23"/>
      <c r="K81" s="23"/>
      <c r="L81" s="21"/>
    </row>
    <row r="82" spans="1:31" s="2" customFormat="1" ht="16.5" customHeight="1">
      <c r="A82" s="35"/>
      <c r="B82" s="36"/>
      <c r="C82" s="37"/>
      <c r="D82" s="37"/>
      <c r="E82" s="330" t="s">
        <v>302</v>
      </c>
      <c r="F82" s="328"/>
      <c r="G82" s="328"/>
      <c r="H82" s="328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303</v>
      </c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274" t="str">
        <f>E13</f>
        <v>03 - Ostatní náklady</v>
      </c>
      <c r="F84" s="328"/>
      <c r="G84" s="328"/>
      <c r="H84" s="328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22</v>
      </c>
      <c r="D86" s="37"/>
      <c r="E86" s="37"/>
      <c r="F86" s="28" t="str">
        <f>F16</f>
        <v>Liberec</v>
      </c>
      <c r="G86" s="37"/>
      <c r="H86" s="37"/>
      <c r="I86" s="118" t="s">
        <v>24</v>
      </c>
      <c r="J86" s="60" t="str">
        <f>IF(J16="","",J16)</f>
        <v>4. 2. 2020</v>
      </c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25.7" customHeight="1">
      <c r="A88" s="35"/>
      <c r="B88" s="36"/>
      <c r="C88" s="30" t="s">
        <v>26</v>
      </c>
      <c r="D88" s="37"/>
      <c r="E88" s="37"/>
      <c r="F88" s="28" t="str">
        <f>E19</f>
        <v xml:space="preserve">Technická univerzita v Liberci </v>
      </c>
      <c r="G88" s="37"/>
      <c r="H88" s="37"/>
      <c r="I88" s="118" t="s">
        <v>32</v>
      </c>
      <c r="J88" s="33" t="str">
        <f>E25</f>
        <v>Ing.  Radovan  Novotný</v>
      </c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25.7" customHeight="1">
      <c r="A89" s="35"/>
      <c r="B89" s="36"/>
      <c r="C89" s="30" t="s">
        <v>30</v>
      </c>
      <c r="D89" s="37"/>
      <c r="E89" s="37"/>
      <c r="F89" s="28" t="str">
        <f>IF(E22="","",E22)</f>
        <v>Vyplň údaj</v>
      </c>
      <c r="G89" s="37"/>
      <c r="H89" s="37"/>
      <c r="I89" s="118" t="s">
        <v>35</v>
      </c>
      <c r="J89" s="33" t="str">
        <f>E28</f>
        <v>Propos Liberec s.r.o.</v>
      </c>
      <c r="K89" s="37"/>
      <c r="L89" s="11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65"/>
      <c r="B91" s="166"/>
      <c r="C91" s="167" t="s">
        <v>157</v>
      </c>
      <c r="D91" s="168" t="s">
        <v>58</v>
      </c>
      <c r="E91" s="168" t="s">
        <v>54</v>
      </c>
      <c r="F91" s="168" t="s">
        <v>55</v>
      </c>
      <c r="G91" s="168" t="s">
        <v>158</v>
      </c>
      <c r="H91" s="168" t="s">
        <v>159</v>
      </c>
      <c r="I91" s="169" t="s">
        <v>160</v>
      </c>
      <c r="J91" s="168" t="s">
        <v>143</v>
      </c>
      <c r="K91" s="170" t="s">
        <v>161</v>
      </c>
      <c r="L91" s="171"/>
      <c r="M91" s="69" t="s">
        <v>21</v>
      </c>
      <c r="N91" s="70" t="s">
        <v>43</v>
      </c>
      <c r="O91" s="70" t="s">
        <v>162</v>
      </c>
      <c r="P91" s="70" t="s">
        <v>163</v>
      </c>
      <c r="Q91" s="70" t="s">
        <v>164</v>
      </c>
      <c r="R91" s="70" t="s">
        <v>165</v>
      </c>
      <c r="S91" s="70" t="s">
        <v>166</v>
      </c>
      <c r="T91" s="71" t="s">
        <v>167</v>
      </c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</row>
    <row r="92" spans="1:63" s="2" customFormat="1" ht="22.9" customHeight="1">
      <c r="A92" s="35"/>
      <c r="B92" s="36"/>
      <c r="C92" s="76" t="s">
        <v>168</v>
      </c>
      <c r="D92" s="37"/>
      <c r="E92" s="37"/>
      <c r="F92" s="37"/>
      <c r="G92" s="37"/>
      <c r="H92" s="37"/>
      <c r="I92" s="116"/>
      <c r="J92" s="172">
        <f>BK92</f>
        <v>0</v>
      </c>
      <c r="K92" s="37"/>
      <c r="L92" s="40"/>
      <c r="M92" s="72"/>
      <c r="N92" s="173"/>
      <c r="O92" s="73"/>
      <c r="P92" s="174">
        <f>P93</f>
        <v>0</v>
      </c>
      <c r="Q92" s="73"/>
      <c r="R92" s="174">
        <f>R93</f>
        <v>0</v>
      </c>
      <c r="S92" s="73"/>
      <c r="T92" s="175">
        <f>T93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72</v>
      </c>
      <c r="AU92" s="18" t="s">
        <v>144</v>
      </c>
      <c r="BK92" s="176">
        <f>BK93</f>
        <v>0</v>
      </c>
    </row>
    <row r="93" spans="2:63" s="12" customFormat="1" ht="25.9" customHeight="1">
      <c r="B93" s="177"/>
      <c r="C93" s="178"/>
      <c r="D93" s="179" t="s">
        <v>72</v>
      </c>
      <c r="E93" s="180" t="s">
        <v>306</v>
      </c>
      <c r="F93" s="180" t="s">
        <v>89</v>
      </c>
      <c r="G93" s="178"/>
      <c r="H93" s="178"/>
      <c r="I93" s="181"/>
      <c r="J93" s="182">
        <f>BK93</f>
        <v>0</v>
      </c>
      <c r="K93" s="178"/>
      <c r="L93" s="183"/>
      <c r="M93" s="184"/>
      <c r="N93" s="185"/>
      <c r="O93" s="185"/>
      <c r="P93" s="186">
        <f>P94</f>
        <v>0</v>
      </c>
      <c r="Q93" s="185"/>
      <c r="R93" s="186">
        <f>R94</f>
        <v>0</v>
      </c>
      <c r="S93" s="185"/>
      <c r="T93" s="187">
        <f>T94</f>
        <v>0</v>
      </c>
      <c r="AR93" s="188" t="s">
        <v>214</v>
      </c>
      <c r="AT93" s="189" t="s">
        <v>72</v>
      </c>
      <c r="AU93" s="189" t="s">
        <v>73</v>
      </c>
      <c r="AY93" s="188" t="s">
        <v>171</v>
      </c>
      <c r="BK93" s="190">
        <f>BK94</f>
        <v>0</v>
      </c>
    </row>
    <row r="94" spans="1:65" s="2" customFormat="1" ht="16.5" customHeight="1">
      <c r="A94" s="35"/>
      <c r="B94" s="36"/>
      <c r="C94" s="193" t="s">
        <v>80</v>
      </c>
      <c r="D94" s="193" t="s">
        <v>173</v>
      </c>
      <c r="E94" s="194" t="s">
        <v>319</v>
      </c>
      <c r="F94" s="195" t="s">
        <v>320</v>
      </c>
      <c r="G94" s="196" t="s">
        <v>308</v>
      </c>
      <c r="H94" s="197">
        <v>1</v>
      </c>
      <c r="I94" s="198"/>
      <c r="J94" s="199">
        <f>ROUND(I94*H94,2)</f>
        <v>0</v>
      </c>
      <c r="K94" s="195" t="s">
        <v>21</v>
      </c>
      <c r="L94" s="40"/>
      <c r="M94" s="242" t="s">
        <v>21</v>
      </c>
      <c r="N94" s="243" t="s">
        <v>44</v>
      </c>
      <c r="O94" s="244"/>
      <c r="P94" s="245">
        <f>O94*H94</f>
        <v>0</v>
      </c>
      <c r="Q94" s="245">
        <v>0</v>
      </c>
      <c r="R94" s="245">
        <f>Q94*H94</f>
        <v>0</v>
      </c>
      <c r="S94" s="245">
        <v>0</v>
      </c>
      <c r="T94" s="24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309</v>
      </c>
      <c r="AT94" s="204" t="s">
        <v>173</v>
      </c>
      <c r="AU94" s="204" t="s">
        <v>80</v>
      </c>
      <c r="AY94" s="18" t="s">
        <v>171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80</v>
      </c>
      <c r="BK94" s="205">
        <f>ROUND(I94*H94,2)</f>
        <v>0</v>
      </c>
      <c r="BL94" s="18" t="s">
        <v>309</v>
      </c>
      <c r="BM94" s="204" t="s">
        <v>321</v>
      </c>
    </row>
    <row r="95" spans="1:31" s="2" customFormat="1" ht="6.95" customHeight="1">
      <c r="A95" s="35"/>
      <c r="B95" s="48"/>
      <c r="C95" s="49"/>
      <c r="D95" s="49"/>
      <c r="E95" s="49"/>
      <c r="F95" s="49"/>
      <c r="G95" s="49"/>
      <c r="H95" s="49"/>
      <c r="I95" s="143"/>
      <c r="J95" s="49"/>
      <c r="K95" s="49"/>
      <c r="L95" s="40"/>
      <c r="M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</sheetData>
  <sheetProtection algorithmName="SHA-512" hashValue="NjApyiC+7A8c+NMDJbgOUKHAKZbaBc1qQ0EDX3W5NlO+wqdW4YhBaCLljvlTLnr0RZaEztfI4aGkatUyPsyUMg==" saltValue="S5WXZz89dVsPmtMJ5/BRdrAL09ZQDfZN4jCujDEThQpVAa9t+9eTM0Yct67Je1WIqF8sl27DENCGIxq6t/cBKQ==" spinCount="100000" sheet="1" objects="1" scenarios="1" formatColumns="0" formatRows="0" autoFilter="0"/>
  <autoFilter ref="C91:K94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107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 hidden="1">
      <c r="B4" s="21"/>
      <c r="D4" s="113" t="s">
        <v>136</v>
      </c>
      <c r="I4" s="109"/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I5" s="109"/>
      <c r="L5" s="21"/>
    </row>
    <row r="6" spans="2:12" s="1" customFormat="1" ht="12" customHeight="1" hidden="1">
      <c r="B6" s="21"/>
      <c r="D6" s="115" t="s">
        <v>16</v>
      </c>
      <c r="I6" s="109"/>
      <c r="L6" s="21"/>
    </row>
    <row r="7" spans="2:12" s="1" customFormat="1" ht="16.5" customHeight="1" hidden="1">
      <c r="B7" s="21"/>
      <c r="E7" s="319" t="str">
        <f>'Rekapitulace stavby'!K6</f>
        <v>REKONSTRUKCE TĚLOCVIČNY TUL - TĚLOCVIČNA HARCOV- OBJEKT A</v>
      </c>
      <c r="F7" s="320"/>
      <c r="G7" s="320"/>
      <c r="H7" s="320"/>
      <c r="I7" s="109"/>
      <c r="L7" s="21"/>
    </row>
    <row r="8" spans="2:12" ht="12.75" hidden="1">
      <c r="B8" s="21"/>
      <c r="D8" s="115" t="s">
        <v>137</v>
      </c>
      <c r="L8" s="21"/>
    </row>
    <row r="9" spans="2:12" s="1" customFormat="1" ht="16.5" customHeight="1" hidden="1">
      <c r="B9" s="21"/>
      <c r="E9" s="319" t="s">
        <v>322</v>
      </c>
      <c r="F9" s="318"/>
      <c r="G9" s="318"/>
      <c r="H9" s="318"/>
      <c r="I9" s="109"/>
      <c r="L9" s="21"/>
    </row>
    <row r="10" spans="2:12" s="1" customFormat="1" ht="12" customHeight="1" hidden="1">
      <c r="B10" s="21"/>
      <c r="D10" s="115" t="s">
        <v>139</v>
      </c>
      <c r="I10" s="109"/>
      <c r="L10" s="21"/>
    </row>
    <row r="11" spans="1:31" s="2" customFormat="1" ht="16.5" customHeight="1" hidden="1">
      <c r="A11" s="35"/>
      <c r="B11" s="40"/>
      <c r="C11" s="35"/>
      <c r="D11" s="35"/>
      <c r="E11" s="329" t="s">
        <v>323</v>
      </c>
      <c r="F11" s="321"/>
      <c r="G11" s="321"/>
      <c r="H11" s="32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5" t="s">
        <v>303</v>
      </c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 hidden="1">
      <c r="A13" s="35"/>
      <c r="B13" s="40"/>
      <c r="C13" s="35"/>
      <c r="D13" s="35"/>
      <c r="E13" s="322" t="s">
        <v>324</v>
      </c>
      <c r="F13" s="321"/>
      <c r="G13" s="321"/>
      <c r="H13" s="321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1.25" hidden="1">
      <c r="A14" s="35"/>
      <c r="B14" s="40"/>
      <c r="C14" s="35"/>
      <c r="D14" s="35"/>
      <c r="E14" s="35"/>
      <c r="F14" s="35"/>
      <c r="G14" s="35"/>
      <c r="H14" s="35"/>
      <c r="I14" s="116"/>
      <c r="J14" s="35"/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0"/>
      <c r="C15" s="35"/>
      <c r="D15" s="115" t="s">
        <v>18</v>
      </c>
      <c r="E15" s="35"/>
      <c r="F15" s="104" t="s">
        <v>19</v>
      </c>
      <c r="G15" s="35"/>
      <c r="H15" s="35"/>
      <c r="I15" s="118" t="s">
        <v>20</v>
      </c>
      <c r="J15" s="104" t="s">
        <v>21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15" t="s">
        <v>22</v>
      </c>
      <c r="E16" s="35"/>
      <c r="F16" s="104" t="s">
        <v>23</v>
      </c>
      <c r="G16" s="35"/>
      <c r="H16" s="35"/>
      <c r="I16" s="118" t="s">
        <v>24</v>
      </c>
      <c r="J16" s="119" t="str">
        <f>'Rekapitulace stavby'!AN8</f>
        <v>4. 2. 2020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 hidden="1">
      <c r="A17" s="35"/>
      <c r="B17" s="40"/>
      <c r="C17" s="35"/>
      <c r="D17" s="35"/>
      <c r="E17" s="35"/>
      <c r="F17" s="35"/>
      <c r="G17" s="35"/>
      <c r="H17" s="35"/>
      <c r="I17" s="116"/>
      <c r="J17" s="35"/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0"/>
      <c r="C18" s="35"/>
      <c r="D18" s="115" t="s">
        <v>26</v>
      </c>
      <c r="E18" s="35"/>
      <c r="F18" s="35"/>
      <c r="G18" s="35"/>
      <c r="H18" s="35"/>
      <c r="I18" s="118" t="s">
        <v>27</v>
      </c>
      <c r="J18" s="104" t="s">
        <v>21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0"/>
      <c r="C19" s="35"/>
      <c r="D19" s="35"/>
      <c r="E19" s="104" t="s">
        <v>28</v>
      </c>
      <c r="F19" s="35"/>
      <c r="G19" s="35"/>
      <c r="H19" s="35"/>
      <c r="I19" s="118" t="s">
        <v>29</v>
      </c>
      <c r="J19" s="104" t="s">
        <v>21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0"/>
      <c r="C20" s="35"/>
      <c r="D20" s="35"/>
      <c r="E20" s="35"/>
      <c r="F20" s="35"/>
      <c r="G20" s="35"/>
      <c r="H20" s="35"/>
      <c r="I20" s="116"/>
      <c r="J20" s="35"/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0"/>
      <c r="C21" s="35"/>
      <c r="D21" s="115" t="s">
        <v>30</v>
      </c>
      <c r="E21" s="35"/>
      <c r="F21" s="35"/>
      <c r="G21" s="35"/>
      <c r="H21" s="35"/>
      <c r="I21" s="118" t="s">
        <v>27</v>
      </c>
      <c r="J21" s="31" t="str">
        <f>'Rekapitulace stavby'!AN13</f>
        <v>Vyplň údaj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0"/>
      <c r="C22" s="35"/>
      <c r="D22" s="35"/>
      <c r="E22" s="323" t="str">
        <f>'Rekapitulace stavby'!E14</f>
        <v>Vyplň údaj</v>
      </c>
      <c r="F22" s="324"/>
      <c r="G22" s="324"/>
      <c r="H22" s="324"/>
      <c r="I22" s="118" t="s">
        <v>29</v>
      </c>
      <c r="J22" s="31" t="str">
        <f>'Rekapitulace stavby'!AN14</f>
        <v>Vyplň údaj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0"/>
      <c r="C23" s="35"/>
      <c r="D23" s="35"/>
      <c r="E23" s="35"/>
      <c r="F23" s="35"/>
      <c r="G23" s="35"/>
      <c r="H23" s="35"/>
      <c r="I23" s="116"/>
      <c r="J23" s="35"/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0"/>
      <c r="C24" s="35"/>
      <c r="D24" s="115" t="s">
        <v>32</v>
      </c>
      <c r="E24" s="35"/>
      <c r="F24" s="35"/>
      <c r="G24" s="35"/>
      <c r="H24" s="35"/>
      <c r="I24" s="118" t="s">
        <v>27</v>
      </c>
      <c r="J24" s="104" t="s">
        <v>21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 hidden="1">
      <c r="A25" s="35"/>
      <c r="B25" s="40"/>
      <c r="C25" s="35"/>
      <c r="D25" s="35"/>
      <c r="E25" s="104" t="s">
        <v>33</v>
      </c>
      <c r="F25" s="35"/>
      <c r="G25" s="35"/>
      <c r="H25" s="35"/>
      <c r="I25" s="118" t="s">
        <v>29</v>
      </c>
      <c r="J25" s="104" t="s">
        <v>21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 hidden="1">
      <c r="A26" s="35"/>
      <c r="B26" s="40"/>
      <c r="C26" s="35"/>
      <c r="D26" s="35"/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 hidden="1">
      <c r="A27" s="35"/>
      <c r="B27" s="40"/>
      <c r="C27" s="35"/>
      <c r="D27" s="115" t="s">
        <v>35</v>
      </c>
      <c r="E27" s="35"/>
      <c r="F27" s="35"/>
      <c r="G27" s="35"/>
      <c r="H27" s="35"/>
      <c r="I27" s="118" t="s">
        <v>27</v>
      </c>
      <c r="J27" s="104" t="s">
        <v>21</v>
      </c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 hidden="1">
      <c r="A28" s="35"/>
      <c r="B28" s="40"/>
      <c r="C28" s="35"/>
      <c r="D28" s="35"/>
      <c r="E28" s="104" t="s">
        <v>36</v>
      </c>
      <c r="F28" s="35"/>
      <c r="G28" s="35"/>
      <c r="H28" s="35"/>
      <c r="I28" s="118" t="s">
        <v>29</v>
      </c>
      <c r="J28" s="104" t="s">
        <v>21</v>
      </c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35"/>
      <c r="E29" s="35"/>
      <c r="F29" s="35"/>
      <c r="G29" s="35"/>
      <c r="H29" s="35"/>
      <c r="I29" s="116"/>
      <c r="J29" s="35"/>
      <c r="K29" s="35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 hidden="1">
      <c r="A30" s="35"/>
      <c r="B30" s="40"/>
      <c r="C30" s="35"/>
      <c r="D30" s="115" t="s">
        <v>37</v>
      </c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 hidden="1">
      <c r="A31" s="120"/>
      <c r="B31" s="121"/>
      <c r="C31" s="120"/>
      <c r="D31" s="120"/>
      <c r="E31" s="325" t="s">
        <v>21</v>
      </c>
      <c r="F31" s="325"/>
      <c r="G31" s="325"/>
      <c r="H31" s="325"/>
      <c r="I31" s="122"/>
      <c r="J31" s="120"/>
      <c r="K31" s="120"/>
      <c r="L31" s="123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2" customFormat="1" ht="6.95" customHeight="1" hidden="1">
      <c r="A32" s="35"/>
      <c r="B32" s="40"/>
      <c r="C32" s="35"/>
      <c r="D32" s="35"/>
      <c r="E32" s="35"/>
      <c r="F32" s="35"/>
      <c r="G32" s="35"/>
      <c r="H32" s="35"/>
      <c r="I32" s="116"/>
      <c r="J32" s="35"/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 hidden="1">
      <c r="A34" s="35"/>
      <c r="B34" s="40"/>
      <c r="C34" s="35"/>
      <c r="D34" s="126" t="s">
        <v>39</v>
      </c>
      <c r="E34" s="35"/>
      <c r="F34" s="35"/>
      <c r="G34" s="35"/>
      <c r="H34" s="35"/>
      <c r="I34" s="116"/>
      <c r="J34" s="127">
        <f>ROUND(J96,2)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 hidden="1">
      <c r="A35" s="35"/>
      <c r="B35" s="40"/>
      <c r="C35" s="35"/>
      <c r="D35" s="124"/>
      <c r="E35" s="124"/>
      <c r="F35" s="124"/>
      <c r="G35" s="124"/>
      <c r="H35" s="124"/>
      <c r="I35" s="125"/>
      <c r="J35" s="124"/>
      <c r="K35" s="124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35"/>
      <c r="F36" s="128" t="s">
        <v>41</v>
      </c>
      <c r="G36" s="35"/>
      <c r="H36" s="35"/>
      <c r="I36" s="129" t="s">
        <v>40</v>
      </c>
      <c r="J36" s="128" t="s">
        <v>42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130" t="s">
        <v>43</v>
      </c>
      <c r="E37" s="115" t="s">
        <v>44</v>
      </c>
      <c r="F37" s="131">
        <f>ROUND((SUM(BE96:BE161)),2)</f>
        <v>0</v>
      </c>
      <c r="G37" s="35"/>
      <c r="H37" s="35"/>
      <c r="I37" s="132">
        <v>0.21</v>
      </c>
      <c r="J37" s="131">
        <f>ROUND(((SUM(BE96:BE161))*I37),2)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45</v>
      </c>
      <c r="F38" s="131">
        <f>ROUND((SUM(BF96:BF161)),2)</f>
        <v>0</v>
      </c>
      <c r="G38" s="35"/>
      <c r="H38" s="35"/>
      <c r="I38" s="132">
        <v>0.15</v>
      </c>
      <c r="J38" s="131">
        <f>ROUND(((SUM(BF96:BF161))*I38),2)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46</v>
      </c>
      <c r="F39" s="131">
        <f>ROUND((SUM(BG96:BG161)),2)</f>
        <v>0</v>
      </c>
      <c r="G39" s="35"/>
      <c r="H39" s="35"/>
      <c r="I39" s="132">
        <v>0.21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15" t="s">
        <v>47</v>
      </c>
      <c r="F40" s="131">
        <f>ROUND((SUM(BH96:BH161)),2)</f>
        <v>0</v>
      </c>
      <c r="G40" s="35"/>
      <c r="H40" s="35"/>
      <c r="I40" s="132">
        <v>0.15</v>
      </c>
      <c r="J40" s="131">
        <f>0</f>
        <v>0</v>
      </c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15" t="s">
        <v>48</v>
      </c>
      <c r="F41" s="131">
        <f>ROUND((SUM(BI96:BI161)),2)</f>
        <v>0</v>
      </c>
      <c r="G41" s="35"/>
      <c r="H41" s="35"/>
      <c r="I41" s="132">
        <v>0</v>
      </c>
      <c r="J41" s="131">
        <f>0</f>
        <v>0</v>
      </c>
      <c r="K41" s="35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 hidden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 hidden="1">
      <c r="A43" s="35"/>
      <c r="B43" s="40"/>
      <c r="C43" s="133"/>
      <c r="D43" s="134" t="s">
        <v>49</v>
      </c>
      <c r="E43" s="135"/>
      <c r="F43" s="135"/>
      <c r="G43" s="136" t="s">
        <v>50</v>
      </c>
      <c r="H43" s="137" t="s">
        <v>51</v>
      </c>
      <c r="I43" s="138"/>
      <c r="J43" s="139">
        <f>SUM(J34:J41)</f>
        <v>0</v>
      </c>
      <c r="K43" s="140"/>
      <c r="L43" s="117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 hidden="1">
      <c r="A44" s="35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ht="11.25" hidden="1"/>
    <row r="46" ht="11.25" hidden="1"/>
    <row r="47" ht="11.25" hidden="1"/>
    <row r="48" spans="1:31" s="2" customFormat="1" ht="6.95" customHeight="1" hidden="1">
      <c r="A48" s="35"/>
      <c r="B48" s="144"/>
      <c r="C48" s="145"/>
      <c r="D48" s="145"/>
      <c r="E48" s="145"/>
      <c r="F48" s="145"/>
      <c r="G48" s="145"/>
      <c r="H48" s="145"/>
      <c r="I48" s="146"/>
      <c r="J48" s="145"/>
      <c r="K48" s="145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24.95" customHeight="1" hidden="1">
      <c r="A49" s="35"/>
      <c r="B49" s="36"/>
      <c r="C49" s="24" t="s">
        <v>141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6.95" customHeight="1" hidden="1">
      <c r="A50" s="35"/>
      <c r="B50" s="36"/>
      <c r="C50" s="37"/>
      <c r="D50" s="37"/>
      <c r="E50" s="37"/>
      <c r="F50" s="37"/>
      <c r="G50" s="37"/>
      <c r="H50" s="3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 hidden="1">
      <c r="A51" s="35"/>
      <c r="B51" s="36"/>
      <c r="C51" s="30" t="s">
        <v>16</v>
      </c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 hidden="1">
      <c r="A52" s="35"/>
      <c r="B52" s="36"/>
      <c r="C52" s="37"/>
      <c r="D52" s="37"/>
      <c r="E52" s="326" t="str">
        <f>E7</f>
        <v>REKONSTRUKCE TĚLOCVIČNY TUL - TĚLOCVIČNA HARCOV- OBJEKT A</v>
      </c>
      <c r="F52" s="327"/>
      <c r="G52" s="327"/>
      <c r="H52" s="32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2:12" s="1" customFormat="1" ht="12" customHeight="1" hidden="1">
      <c r="B53" s="22"/>
      <c r="C53" s="30" t="s">
        <v>137</v>
      </c>
      <c r="D53" s="23"/>
      <c r="E53" s="23"/>
      <c r="F53" s="23"/>
      <c r="G53" s="23"/>
      <c r="H53" s="23"/>
      <c r="I53" s="109"/>
      <c r="J53" s="23"/>
      <c r="K53" s="23"/>
      <c r="L53" s="21"/>
    </row>
    <row r="54" spans="2:12" s="1" customFormat="1" ht="16.5" customHeight="1" hidden="1">
      <c r="B54" s="22"/>
      <c r="C54" s="23"/>
      <c r="D54" s="23"/>
      <c r="E54" s="326" t="s">
        <v>322</v>
      </c>
      <c r="F54" s="303"/>
      <c r="G54" s="303"/>
      <c r="H54" s="303"/>
      <c r="I54" s="109"/>
      <c r="J54" s="23"/>
      <c r="K54" s="23"/>
      <c r="L54" s="21"/>
    </row>
    <row r="55" spans="2:12" s="1" customFormat="1" ht="12" customHeight="1" hidden="1">
      <c r="B55" s="22"/>
      <c r="C55" s="30" t="s">
        <v>139</v>
      </c>
      <c r="D55" s="23"/>
      <c r="E55" s="23"/>
      <c r="F55" s="23"/>
      <c r="G55" s="23"/>
      <c r="H55" s="23"/>
      <c r="I55" s="109"/>
      <c r="J55" s="23"/>
      <c r="K55" s="23"/>
      <c r="L55" s="21"/>
    </row>
    <row r="56" spans="1:31" s="2" customFormat="1" ht="16.5" customHeight="1" hidden="1">
      <c r="A56" s="35"/>
      <c r="B56" s="36"/>
      <c r="C56" s="37"/>
      <c r="D56" s="37"/>
      <c r="E56" s="330" t="s">
        <v>323</v>
      </c>
      <c r="F56" s="328"/>
      <c r="G56" s="328"/>
      <c r="H56" s="328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2" customHeight="1" hidden="1">
      <c r="A57" s="35"/>
      <c r="B57" s="36"/>
      <c r="C57" s="30" t="s">
        <v>303</v>
      </c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6.5" customHeight="1" hidden="1">
      <c r="A58" s="35"/>
      <c r="B58" s="36"/>
      <c r="C58" s="37"/>
      <c r="D58" s="37"/>
      <c r="E58" s="274" t="str">
        <f>E13</f>
        <v>D1.3.1 - Zdravotechnika</v>
      </c>
      <c r="F58" s="328"/>
      <c r="G58" s="328"/>
      <c r="H58" s="328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6.95" customHeight="1" hidden="1">
      <c r="A59" s="35"/>
      <c r="B59" s="36"/>
      <c r="C59" s="37"/>
      <c r="D59" s="37"/>
      <c r="E59" s="37"/>
      <c r="F59" s="37"/>
      <c r="G59" s="37"/>
      <c r="H59" s="37"/>
      <c r="I59" s="116"/>
      <c r="J59" s="37"/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2" customHeight="1" hidden="1">
      <c r="A60" s="35"/>
      <c r="B60" s="36"/>
      <c r="C60" s="30" t="s">
        <v>22</v>
      </c>
      <c r="D60" s="37"/>
      <c r="E60" s="37"/>
      <c r="F60" s="28" t="str">
        <f>F16</f>
        <v>Liberec</v>
      </c>
      <c r="G60" s="37"/>
      <c r="H60" s="37"/>
      <c r="I60" s="118" t="s">
        <v>24</v>
      </c>
      <c r="J60" s="60" t="str">
        <f>IF(J16="","",J16)</f>
        <v>4. 2. 2020</v>
      </c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 hidden="1">
      <c r="A61" s="35"/>
      <c r="B61" s="36"/>
      <c r="C61" s="37"/>
      <c r="D61" s="37"/>
      <c r="E61" s="37"/>
      <c r="F61" s="37"/>
      <c r="G61" s="37"/>
      <c r="H61" s="37"/>
      <c r="I61" s="116"/>
      <c r="J61" s="37"/>
      <c r="K61" s="37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25.7" customHeight="1" hidden="1">
      <c r="A62" s="35"/>
      <c r="B62" s="36"/>
      <c r="C62" s="30" t="s">
        <v>26</v>
      </c>
      <c r="D62" s="37"/>
      <c r="E62" s="37"/>
      <c r="F62" s="28" t="str">
        <f>E19</f>
        <v xml:space="preserve">Technická univerzita v Liberci </v>
      </c>
      <c r="G62" s="37"/>
      <c r="H62" s="37"/>
      <c r="I62" s="118" t="s">
        <v>32</v>
      </c>
      <c r="J62" s="33" t="str">
        <f>E25</f>
        <v>Ing.  Radovan  Novotný</v>
      </c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25.7" customHeight="1" hidden="1">
      <c r="A63" s="35"/>
      <c r="B63" s="36"/>
      <c r="C63" s="30" t="s">
        <v>30</v>
      </c>
      <c r="D63" s="37"/>
      <c r="E63" s="37"/>
      <c r="F63" s="28" t="str">
        <f>IF(E22="","",E22)</f>
        <v>Vyplň údaj</v>
      </c>
      <c r="G63" s="37"/>
      <c r="H63" s="37"/>
      <c r="I63" s="118" t="s">
        <v>35</v>
      </c>
      <c r="J63" s="33" t="str">
        <f>E28</f>
        <v>Propos Liberec s.r.o.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10.35" customHeight="1" hidden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29.25" customHeight="1" hidden="1">
      <c r="A65" s="35"/>
      <c r="B65" s="36"/>
      <c r="C65" s="147" t="s">
        <v>142</v>
      </c>
      <c r="D65" s="148"/>
      <c r="E65" s="148"/>
      <c r="F65" s="148"/>
      <c r="G65" s="148"/>
      <c r="H65" s="148"/>
      <c r="I65" s="149"/>
      <c r="J65" s="150" t="s">
        <v>143</v>
      </c>
      <c r="K65" s="148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10.35" customHeight="1" hidden="1">
      <c r="A66" s="35"/>
      <c r="B66" s="36"/>
      <c r="C66" s="37"/>
      <c r="D66" s="37"/>
      <c r="E66" s="37"/>
      <c r="F66" s="37"/>
      <c r="G66" s="37"/>
      <c r="H66" s="37"/>
      <c r="I66" s="116"/>
      <c r="J66" s="37"/>
      <c r="K66" s="37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47" s="2" customFormat="1" ht="22.9" customHeight="1" hidden="1">
      <c r="A67" s="35"/>
      <c r="B67" s="36"/>
      <c r="C67" s="151" t="s">
        <v>71</v>
      </c>
      <c r="D67" s="37"/>
      <c r="E67" s="37"/>
      <c r="F67" s="37"/>
      <c r="G67" s="37"/>
      <c r="H67" s="37"/>
      <c r="I67" s="116"/>
      <c r="J67" s="78">
        <f>J96</f>
        <v>0</v>
      </c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U67" s="18" t="s">
        <v>144</v>
      </c>
    </row>
    <row r="68" spans="2:12" s="9" customFormat="1" ht="24.95" customHeight="1" hidden="1">
      <c r="B68" s="152"/>
      <c r="C68" s="153"/>
      <c r="D68" s="154" t="s">
        <v>151</v>
      </c>
      <c r="E68" s="155"/>
      <c r="F68" s="155"/>
      <c r="G68" s="155"/>
      <c r="H68" s="155"/>
      <c r="I68" s="156"/>
      <c r="J68" s="157">
        <f>J97</f>
        <v>0</v>
      </c>
      <c r="K68" s="153"/>
      <c r="L68" s="158"/>
    </row>
    <row r="69" spans="2:12" s="10" customFormat="1" ht="19.9" customHeight="1" hidden="1">
      <c r="B69" s="159"/>
      <c r="C69" s="98"/>
      <c r="D69" s="160" t="s">
        <v>325</v>
      </c>
      <c r="E69" s="161"/>
      <c r="F69" s="161"/>
      <c r="G69" s="161"/>
      <c r="H69" s="161"/>
      <c r="I69" s="162"/>
      <c r="J69" s="163">
        <f>J98</f>
        <v>0</v>
      </c>
      <c r="K69" s="98"/>
      <c r="L69" s="164"/>
    </row>
    <row r="70" spans="2:12" s="10" customFormat="1" ht="19.9" customHeight="1" hidden="1">
      <c r="B70" s="159"/>
      <c r="C70" s="98"/>
      <c r="D70" s="160" t="s">
        <v>326</v>
      </c>
      <c r="E70" s="161"/>
      <c r="F70" s="161"/>
      <c r="G70" s="161"/>
      <c r="H70" s="161"/>
      <c r="I70" s="162"/>
      <c r="J70" s="163">
        <f>J112</f>
        <v>0</v>
      </c>
      <c r="K70" s="98"/>
      <c r="L70" s="164"/>
    </row>
    <row r="71" spans="2:12" s="10" customFormat="1" ht="19.9" customHeight="1" hidden="1">
      <c r="B71" s="159"/>
      <c r="C71" s="98"/>
      <c r="D71" s="160" t="s">
        <v>327</v>
      </c>
      <c r="E71" s="161"/>
      <c r="F71" s="161"/>
      <c r="G71" s="161"/>
      <c r="H71" s="161"/>
      <c r="I71" s="162"/>
      <c r="J71" s="163">
        <f>J134</f>
        <v>0</v>
      </c>
      <c r="K71" s="98"/>
      <c r="L71" s="164"/>
    </row>
    <row r="72" spans="2:12" s="10" customFormat="1" ht="19.9" customHeight="1" hidden="1">
      <c r="B72" s="159"/>
      <c r="C72" s="98"/>
      <c r="D72" s="160" t="s">
        <v>328</v>
      </c>
      <c r="E72" s="161"/>
      <c r="F72" s="161"/>
      <c r="G72" s="161"/>
      <c r="H72" s="161"/>
      <c r="I72" s="162"/>
      <c r="J72" s="163">
        <f>J154</f>
        <v>0</v>
      </c>
      <c r="K72" s="98"/>
      <c r="L72" s="164"/>
    </row>
    <row r="73" spans="1:31" s="2" customFormat="1" ht="21.75" customHeight="1" hidden="1">
      <c r="A73" s="35"/>
      <c r="B73" s="36"/>
      <c r="C73" s="37"/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 hidden="1">
      <c r="A74" s="35"/>
      <c r="B74" s="48"/>
      <c r="C74" s="49"/>
      <c r="D74" s="49"/>
      <c r="E74" s="49"/>
      <c r="F74" s="49"/>
      <c r="G74" s="49"/>
      <c r="H74" s="49"/>
      <c r="I74" s="143"/>
      <c r="J74" s="49"/>
      <c r="K74" s="49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ht="11.25" hidden="1"/>
    <row r="76" ht="11.25" hidden="1"/>
    <row r="77" ht="11.25" hidden="1"/>
    <row r="78" spans="1:31" s="2" customFormat="1" ht="6.95" customHeight="1">
      <c r="A78" s="35"/>
      <c r="B78" s="50"/>
      <c r="C78" s="51"/>
      <c r="D78" s="51"/>
      <c r="E78" s="51"/>
      <c r="F78" s="51"/>
      <c r="G78" s="51"/>
      <c r="H78" s="51"/>
      <c r="I78" s="146"/>
      <c r="J78" s="51"/>
      <c r="K78" s="51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4.95" customHeight="1">
      <c r="A79" s="35"/>
      <c r="B79" s="36"/>
      <c r="C79" s="24" t="s">
        <v>156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16</v>
      </c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326" t="str">
        <f>E7</f>
        <v>REKONSTRUKCE TĚLOCVIČNY TUL - TĚLOCVIČNA HARCOV- OBJEKT A</v>
      </c>
      <c r="F82" s="327"/>
      <c r="G82" s="327"/>
      <c r="H82" s="327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2:12" s="1" customFormat="1" ht="12" customHeight="1">
      <c r="B83" s="22"/>
      <c r="C83" s="30" t="s">
        <v>137</v>
      </c>
      <c r="D83" s="23"/>
      <c r="E83" s="23"/>
      <c r="F83" s="23"/>
      <c r="G83" s="23"/>
      <c r="H83" s="23"/>
      <c r="I83" s="109"/>
      <c r="J83" s="23"/>
      <c r="K83" s="23"/>
      <c r="L83" s="21"/>
    </row>
    <row r="84" spans="2:12" s="1" customFormat="1" ht="16.5" customHeight="1">
      <c r="B84" s="22"/>
      <c r="C84" s="23"/>
      <c r="D84" s="23"/>
      <c r="E84" s="326" t="s">
        <v>322</v>
      </c>
      <c r="F84" s="303"/>
      <c r="G84" s="303"/>
      <c r="H84" s="303"/>
      <c r="I84" s="109"/>
      <c r="J84" s="23"/>
      <c r="K84" s="23"/>
      <c r="L84" s="21"/>
    </row>
    <row r="85" spans="2:12" s="1" customFormat="1" ht="12" customHeight="1">
      <c r="B85" s="22"/>
      <c r="C85" s="30" t="s">
        <v>139</v>
      </c>
      <c r="D85" s="23"/>
      <c r="E85" s="23"/>
      <c r="F85" s="23"/>
      <c r="G85" s="23"/>
      <c r="H85" s="23"/>
      <c r="I85" s="109"/>
      <c r="J85" s="23"/>
      <c r="K85" s="23"/>
      <c r="L85" s="21"/>
    </row>
    <row r="86" spans="1:31" s="2" customFormat="1" ht="16.5" customHeight="1">
      <c r="A86" s="35"/>
      <c r="B86" s="36"/>
      <c r="C86" s="37"/>
      <c r="D86" s="37"/>
      <c r="E86" s="330" t="s">
        <v>323</v>
      </c>
      <c r="F86" s="328"/>
      <c r="G86" s="328"/>
      <c r="H86" s="328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30" t="s">
        <v>303</v>
      </c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7"/>
      <c r="D88" s="37"/>
      <c r="E88" s="274" t="str">
        <f>E13</f>
        <v>D1.3.1 - Zdravotechnika</v>
      </c>
      <c r="F88" s="328"/>
      <c r="G88" s="328"/>
      <c r="H88" s="328"/>
      <c r="I88" s="116"/>
      <c r="J88" s="37"/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7"/>
      <c r="D89" s="37"/>
      <c r="E89" s="37"/>
      <c r="F89" s="37"/>
      <c r="G89" s="37"/>
      <c r="H89" s="37"/>
      <c r="I89" s="116"/>
      <c r="J89" s="37"/>
      <c r="K89" s="37"/>
      <c r="L89" s="11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22</v>
      </c>
      <c r="D90" s="37"/>
      <c r="E90" s="37"/>
      <c r="F90" s="28" t="str">
        <f>F16</f>
        <v>Liberec</v>
      </c>
      <c r="G90" s="37"/>
      <c r="H90" s="37"/>
      <c r="I90" s="118" t="s">
        <v>24</v>
      </c>
      <c r="J90" s="60" t="str">
        <f>IF(J16="","",J16)</f>
        <v>4. 2. 2020</v>
      </c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7"/>
      <c r="D91" s="37"/>
      <c r="E91" s="37"/>
      <c r="F91" s="37"/>
      <c r="G91" s="37"/>
      <c r="H91" s="37"/>
      <c r="I91" s="116"/>
      <c r="J91" s="37"/>
      <c r="K91" s="37"/>
      <c r="L91" s="11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" customHeight="1">
      <c r="A92" s="35"/>
      <c r="B92" s="36"/>
      <c r="C92" s="30" t="s">
        <v>26</v>
      </c>
      <c r="D92" s="37"/>
      <c r="E92" s="37"/>
      <c r="F92" s="28" t="str">
        <f>E19</f>
        <v xml:space="preserve">Technická univerzita v Liberci </v>
      </c>
      <c r="G92" s="37"/>
      <c r="H92" s="37"/>
      <c r="I92" s="118" t="s">
        <v>32</v>
      </c>
      <c r="J92" s="33" t="str">
        <f>E25</f>
        <v>Ing.  Radovan  Novotný</v>
      </c>
      <c r="K92" s="37"/>
      <c r="L92" s="11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>
      <c r="A93" s="35"/>
      <c r="B93" s="36"/>
      <c r="C93" s="30" t="s">
        <v>30</v>
      </c>
      <c r="D93" s="37"/>
      <c r="E93" s="37"/>
      <c r="F93" s="28" t="str">
        <f>IF(E22="","",E22)</f>
        <v>Vyplň údaj</v>
      </c>
      <c r="G93" s="37"/>
      <c r="H93" s="37"/>
      <c r="I93" s="118" t="s">
        <v>35</v>
      </c>
      <c r="J93" s="33" t="str">
        <f>E28</f>
        <v>Propos Liberec s.r.o.</v>
      </c>
      <c r="K93" s="37"/>
      <c r="L93" s="11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7"/>
      <c r="D94" s="37"/>
      <c r="E94" s="37"/>
      <c r="F94" s="37"/>
      <c r="G94" s="37"/>
      <c r="H94" s="37"/>
      <c r="I94" s="116"/>
      <c r="J94" s="37"/>
      <c r="K94" s="37"/>
      <c r="L94" s="11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11" customFormat="1" ht="29.25" customHeight="1">
      <c r="A95" s="165"/>
      <c r="B95" s="166"/>
      <c r="C95" s="167" t="s">
        <v>157</v>
      </c>
      <c r="D95" s="168" t="s">
        <v>58</v>
      </c>
      <c r="E95" s="168" t="s">
        <v>54</v>
      </c>
      <c r="F95" s="168" t="s">
        <v>55</v>
      </c>
      <c r="G95" s="168" t="s">
        <v>158</v>
      </c>
      <c r="H95" s="168" t="s">
        <v>159</v>
      </c>
      <c r="I95" s="169" t="s">
        <v>160</v>
      </c>
      <c r="J95" s="168" t="s">
        <v>143</v>
      </c>
      <c r="K95" s="170" t="s">
        <v>161</v>
      </c>
      <c r="L95" s="171"/>
      <c r="M95" s="69" t="s">
        <v>21</v>
      </c>
      <c r="N95" s="70" t="s">
        <v>43</v>
      </c>
      <c r="O95" s="70" t="s">
        <v>162</v>
      </c>
      <c r="P95" s="70" t="s">
        <v>163</v>
      </c>
      <c r="Q95" s="70" t="s">
        <v>164</v>
      </c>
      <c r="R95" s="70" t="s">
        <v>165</v>
      </c>
      <c r="S95" s="70" t="s">
        <v>166</v>
      </c>
      <c r="T95" s="71" t="s">
        <v>167</v>
      </c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</row>
    <row r="96" spans="1:63" s="2" customFormat="1" ht="22.9" customHeight="1">
      <c r="A96" s="35"/>
      <c r="B96" s="36"/>
      <c r="C96" s="76" t="s">
        <v>168</v>
      </c>
      <c r="D96" s="37"/>
      <c r="E96" s="37"/>
      <c r="F96" s="37"/>
      <c r="G96" s="37"/>
      <c r="H96" s="37"/>
      <c r="I96" s="116"/>
      <c r="J96" s="172">
        <f>BK96</f>
        <v>0</v>
      </c>
      <c r="K96" s="37"/>
      <c r="L96" s="40"/>
      <c r="M96" s="72"/>
      <c r="N96" s="173"/>
      <c r="O96" s="73"/>
      <c r="P96" s="174">
        <f>P97</f>
        <v>0</v>
      </c>
      <c r="Q96" s="73"/>
      <c r="R96" s="174">
        <f>R97</f>
        <v>0</v>
      </c>
      <c r="S96" s="73"/>
      <c r="T96" s="175">
        <f>T97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72</v>
      </c>
      <c r="AU96" s="18" t="s">
        <v>144</v>
      </c>
      <c r="BK96" s="176">
        <f>BK97</f>
        <v>0</v>
      </c>
    </row>
    <row r="97" spans="2:63" s="12" customFormat="1" ht="25.9" customHeight="1">
      <c r="B97" s="177"/>
      <c r="C97" s="178"/>
      <c r="D97" s="179" t="s">
        <v>72</v>
      </c>
      <c r="E97" s="180" t="s">
        <v>255</v>
      </c>
      <c r="F97" s="180" t="s">
        <v>256</v>
      </c>
      <c r="G97" s="178"/>
      <c r="H97" s="178"/>
      <c r="I97" s="181"/>
      <c r="J97" s="182">
        <f>BK97</f>
        <v>0</v>
      </c>
      <c r="K97" s="178"/>
      <c r="L97" s="183"/>
      <c r="M97" s="184"/>
      <c r="N97" s="185"/>
      <c r="O97" s="185"/>
      <c r="P97" s="186">
        <f>P98+P112+P134+P154</f>
        <v>0</v>
      </c>
      <c r="Q97" s="185"/>
      <c r="R97" s="186">
        <f>R98+R112+R134+R154</f>
        <v>0</v>
      </c>
      <c r="S97" s="185"/>
      <c r="T97" s="187">
        <f>T98+T112+T134+T154</f>
        <v>0</v>
      </c>
      <c r="AR97" s="188" t="s">
        <v>82</v>
      </c>
      <c r="AT97" s="189" t="s">
        <v>72</v>
      </c>
      <c r="AU97" s="189" t="s">
        <v>73</v>
      </c>
      <c r="AY97" s="188" t="s">
        <v>171</v>
      </c>
      <c r="BK97" s="190">
        <f>BK98+BK112+BK134+BK154</f>
        <v>0</v>
      </c>
    </row>
    <row r="98" spans="2:63" s="12" customFormat="1" ht="22.9" customHeight="1">
      <c r="B98" s="177"/>
      <c r="C98" s="178"/>
      <c r="D98" s="179" t="s">
        <v>72</v>
      </c>
      <c r="E98" s="191" t="s">
        <v>329</v>
      </c>
      <c r="F98" s="191" t="s">
        <v>330</v>
      </c>
      <c r="G98" s="178"/>
      <c r="H98" s="178"/>
      <c r="I98" s="181"/>
      <c r="J98" s="192">
        <f>BK98</f>
        <v>0</v>
      </c>
      <c r="K98" s="178"/>
      <c r="L98" s="183"/>
      <c r="M98" s="184"/>
      <c r="N98" s="185"/>
      <c r="O98" s="185"/>
      <c r="P98" s="186">
        <f>SUM(P99:P111)</f>
        <v>0</v>
      </c>
      <c r="Q98" s="185"/>
      <c r="R98" s="186">
        <f>SUM(R99:R111)</f>
        <v>0</v>
      </c>
      <c r="S98" s="185"/>
      <c r="T98" s="187">
        <f>SUM(T99:T111)</f>
        <v>0</v>
      </c>
      <c r="AR98" s="188" t="s">
        <v>82</v>
      </c>
      <c r="AT98" s="189" t="s">
        <v>72</v>
      </c>
      <c r="AU98" s="189" t="s">
        <v>80</v>
      </c>
      <c r="AY98" s="188" t="s">
        <v>171</v>
      </c>
      <c r="BK98" s="190">
        <f>SUM(BK99:BK111)</f>
        <v>0</v>
      </c>
    </row>
    <row r="99" spans="1:65" s="2" customFormat="1" ht="16.5" customHeight="1">
      <c r="A99" s="35"/>
      <c r="B99" s="36"/>
      <c r="C99" s="193" t="s">
        <v>80</v>
      </c>
      <c r="D99" s="193" t="s">
        <v>173</v>
      </c>
      <c r="E99" s="194" t="s">
        <v>331</v>
      </c>
      <c r="F99" s="195" t="s">
        <v>332</v>
      </c>
      <c r="G99" s="196" t="s">
        <v>262</v>
      </c>
      <c r="H99" s="197">
        <v>16</v>
      </c>
      <c r="I99" s="198"/>
      <c r="J99" s="199">
        <f aca="true" t="shared" si="0" ref="J99:J111">ROUND(I99*H99,2)</f>
        <v>0</v>
      </c>
      <c r="K99" s="195" t="s">
        <v>21</v>
      </c>
      <c r="L99" s="40"/>
      <c r="M99" s="200" t="s">
        <v>21</v>
      </c>
      <c r="N99" s="201" t="s">
        <v>44</v>
      </c>
      <c r="O99" s="65"/>
      <c r="P99" s="202">
        <f aca="true" t="shared" si="1" ref="P99:P111">O99*H99</f>
        <v>0</v>
      </c>
      <c r="Q99" s="202">
        <v>0</v>
      </c>
      <c r="R99" s="202">
        <f aca="true" t="shared" si="2" ref="R99:R111">Q99*H99</f>
        <v>0</v>
      </c>
      <c r="S99" s="202">
        <v>0</v>
      </c>
      <c r="T99" s="203">
        <f aca="true" t="shared" si="3" ref="T99:T111"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263</v>
      </c>
      <c r="AT99" s="204" t="s">
        <v>173</v>
      </c>
      <c r="AU99" s="204" t="s">
        <v>82</v>
      </c>
      <c r="AY99" s="18" t="s">
        <v>171</v>
      </c>
      <c r="BE99" s="205">
        <f aca="true" t="shared" si="4" ref="BE99:BE111">IF(N99="základní",J99,0)</f>
        <v>0</v>
      </c>
      <c r="BF99" s="205">
        <f aca="true" t="shared" si="5" ref="BF99:BF111">IF(N99="snížená",J99,0)</f>
        <v>0</v>
      </c>
      <c r="BG99" s="205">
        <f aca="true" t="shared" si="6" ref="BG99:BG111">IF(N99="zákl. přenesená",J99,0)</f>
        <v>0</v>
      </c>
      <c r="BH99" s="205">
        <f aca="true" t="shared" si="7" ref="BH99:BH111">IF(N99="sníž. přenesená",J99,0)</f>
        <v>0</v>
      </c>
      <c r="BI99" s="205">
        <f aca="true" t="shared" si="8" ref="BI99:BI111">IF(N99="nulová",J99,0)</f>
        <v>0</v>
      </c>
      <c r="BJ99" s="18" t="s">
        <v>80</v>
      </c>
      <c r="BK99" s="205">
        <f aca="true" t="shared" si="9" ref="BK99:BK111">ROUND(I99*H99,2)</f>
        <v>0</v>
      </c>
      <c r="BL99" s="18" t="s">
        <v>263</v>
      </c>
      <c r="BM99" s="204" t="s">
        <v>333</v>
      </c>
    </row>
    <row r="100" spans="1:65" s="2" customFormat="1" ht="16.5" customHeight="1">
      <c r="A100" s="35"/>
      <c r="B100" s="36"/>
      <c r="C100" s="193" t="s">
        <v>82</v>
      </c>
      <c r="D100" s="193" t="s">
        <v>173</v>
      </c>
      <c r="E100" s="194" t="s">
        <v>334</v>
      </c>
      <c r="F100" s="195" t="s">
        <v>335</v>
      </c>
      <c r="G100" s="196" t="s">
        <v>262</v>
      </c>
      <c r="H100" s="197">
        <v>6</v>
      </c>
      <c r="I100" s="198"/>
      <c r="J100" s="199">
        <f t="shared" si="0"/>
        <v>0</v>
      </c>
      <c r="K100" s="195" t="s">
        <v>21</v>
      </c>
      <c r="L100" s="40"/>
      <c r="M100" s="200" t="s">
        <v>21</v>
      </c>
      <c r="N100" s="201" t="s">
        <v>44</v>
      </c>
      <c r="O100" s="65"/>
      <c r="P100" s="202">
        <f t="shared" si="1"/>
        <v>0</v>
      </c>
      <c r="Q100" s="202">
        <v>0</v>
      </c>
      <c r="R100" s="202">
        <f t="shared" si="2"/>
        <v>0</v>
      </c>
      <c r="S100" s="202">
        <v>0</v>
      </c>
      <c r="T100" s="203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263</v>
      </c>
      <c r="AT100" s="204" t="s">
        <v>173</v>
      </c>
      <c r="AU100" s="204" t="s">
        <v>82</v>
      </c>
      <c r="AY100" s="18" t="s">
        <v>171</v>
      </c>
      <c r="BE100" s="205">
        <f t="shared" si="4"/>
        <v>0</v>
      </c>
      <c r="BF100" s="205">
        <f t="shared" si="5"/>
        <v>0</v>
      </c>
      <c r="BG100" s="205">
        <f t="shared" si="6"/>
        <v>0</v>
      </c>
      <c r="BH100" s="205">
        <f t="shared" si="7"/>
        <v>0</v>
      </c>
      <c r="BI100" s="205">
        <f t="shared" si="8"/>
        <v>0</v>
      </c>
      <c r="BJ100" s="18" t="s">
        <v>80</v>
      </c>
      <c r="BK100" s="205">
        <f t="shared" si="9"/>
        <v>0</v>
      </c>
      <c r="BL100" s="18" t="s">
        <v>263</v>
      </c>
      <c r="BM100" s="204" t="s">
        <v>336</v>
      </c>
    </row>
    <row r="101" spans="1:65" s="2" customFormat="1" ht="16.5" customHeight="1">
      <c r="A101" s="35"/>
      <c r="B101" s="36"/>
      <c r="C101" s="193" t="s">
        <v>92</v>
      </c>
      <c r="D101" s="193" t="s">
        <v>173</v>
      </c>
      <c r="E101" s="194" t="s">
        <v>337</v>
      </c>
      <c r="F101" s="195" t="s">
        <v>338</v>
      </c>
      <c r="G101" s="196" t="s">
        <v>262</v>
      </c>
      <c r="H101" s="197">
        <v>7</v>
      </c>
      <c r="I101" s="198"/>
      <c r="J101" s="199">
        <f t="shared" si="0"/>
        <v>0</v>
      </c>
      <c r="K101" s="195" t="s">
        <v>21</v>
      </c>
      <c r="L101" s="40"/>
      <c r="M101" s="200" t="s">
        <v>21</v>
      </c>
      <c r="N101" s="201" t="s">
        <v>44</v>
      </c>
      <c r="O101" s="65"/>
      <c r="P101" s="202">
        <f t="shared" si="1"/>
        <v>0</v>
      </c>
      <c r="Q101" s="202">
        <v>0</v>
      </c>
      <c r="R101" s="202">
        <f t="shared" si="2"/>
        <v>0</v>
      </c>
      <c r="S101" s="202">
        <v>0</v>
      </c>
      <c r="T101" s="203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263</v>
      </c>
      <c r="AT101" s="204" t="s">
        <v>173</v>
      </c>
      <c r="AU101" s="204" t="s">
        <v>82</v>
      </c>
      <c r="AY101" s="18" t="s">
        <v>171</v>
      </c>
      <c r="BE101" s="205">
        <f t="shared" si="4"/>
        <v>0</v>
      </c>
      <c r="BF101" s="205">
        <f t="shared" si="5"/>
        <v>0</v>
      </c>
      <c r="BG101" s="205">
        <f t="shared" si="6"/>
        <v>0</v>
      </c>
      <c r="BH101" s="205">
        <f t="shared" si="7"/>
        <v>0</v>
      </c>
      <c r="BI101" s="205">
        <f t="shared" si="8"/>
        <v>0</v>
      </c>
      <c r="BJ101" s="18" t="s">
        <v>80</v>
      </c>
      <c r="BK101" s="205">
        <f t="shared" si="9"/>
        <v>0</v>
      </c>
      <c r="BL101" s="18" t="s">
        <v>263</v>
      </c>
      <c r="BM101" s="204" t="s">
        <v>339</v>
      </c>
    </row>
    <row r="102" spans="1:65" s="2" customFormat="1" ht="16.5" customHeight="1">
      <c r="A102" s="35"/>
      <c r="B102" s="36"/>
      <c r="C102" s="193" t="s">
        <v>178</v>
      </c>
      <c r="D102" s="193" t="s">
        <v>173</v>
      </c>
      <c r="E102" s="194" t="s">
        <v>340</v>
      </c>
      <c r="F102" s="195" t="s">
        <v>341</v>
      </c>
      <c r="G102" s="196" t="s">
        <v>262</v>
      </c>
      <c r="H102" s="197">
        <v>13</v>
      </c>
      <c r="I102" s="198"/>
      <c r="J102" s="199">
        <f t="shared" si="0"/>
        <v>0</v>
      </c>
      <c r="K102" s="195" t="s">
        <v>21</v>
      </c>
      <c r="L102" s="40"/>
      <c r="M102" s="200" t="s">
        <v>21</v>
      </c>
      <c r="N102" s="201" t="s">
        <v>44</v>
      </c>
      <c r="O102" s="65"/>
      <c r="P102" s="202">
        <f t="shared" si="1"/>
        <v>0</v>
      </c>
      <c r="Q102" s="202">
        <v>0</v>
      </c>
      <c r="R102" s="202">
        <f t="shared" si="2"/>
        <v>0</v>
      </c>
      <c r="S102" s="202">
        <v>0</v>
      </c>
      <c r="T102" s="203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263</v>
      </c>
      <c r="AT102" s="204" t="s">
        <v>173</v>
      </c>
      <c r="AU102" s="204" t="s">
        <v>82</v>
      </c>
      <c r="AY102" s="18" t="s">
        <v>171</v>
      </c>
      <c r="BE102" s="205">
        <f t="shared" si="4"/>
        <v>0</v>
      </c>
      <c r="BF102" s="205">
        <f t="shared" si="5"/>
        <v>0</v>
      </c>
      <c r="BG102" s="205">
        <f t="shared" si="6"/>
        <v>0</v>
      </c>
      <c r="BH102" s="205">
        <f t="shared" si="7"/>
        <v>0</v>
      </c>
      <c r="BI102" s="205">
        <f t="shared" si="8"/>
        <v>0</v>
      </c>
      <c r="BJ102" s="18" t="s">
        <v>80</v>
      </c>
      <c r="BK102" s="205">
        <f t="shared" si="9"/>
        <v>0</v>
      </c>
      <c r="BL102" s="18" t="s">
        <v>263</v>
      </c>
      <c r="BM102" s="204" t="s">
        <v>342</v>
      </c>
    </row>
    <row r="103" spans="1:65" s="2" customFormat="1" ht="16.5" customHeight="1">
      <c r="A103" s="35"/>
      <c r="B103" s="36"/>
      <c r="C103" s="193" t="s">
        <v>214</v>
      </c>
      <c r="D103" s="193" t="s">
        <v>173</v>
      </c>
      <c r="E103" s="194" t="s">
        <v>343</v>
      </c>
      <c r="F103" s="195" t="s">
        <v>344</v>
      </c>
      <c r="G103" s="196" t="s">
        <v>176</v>
      </c>
      <c r="H103" s="197">
        <v>6</v>
      </c>
      <c r="I103" s="198"/>
      <c r="J103" s="199">
        <f t="shared" si="0"/>
        <v>0</v>
      </c>
      <c r="K103" s="195" t="s">
        <v>21</v>
      </c>
      <c r="L103" s="40"/>
      <c r="M103" s="200" t="s">
        <v>21</v>
      </c>
      <c r="N103" s="201" t="s">
        <v>44</v>
      </c>
      <c r="O103" s="65"/>
      <c r="P103" s="202">
        <f t="shared" si="1"/>
        <v>0</v>
      </c>
      <c r="Q103" s="202">
        <v>0</v>
      </c>
      <c r="R103" s="202">
        <f t="shared" si="2"/>
        <v>0</v>
      </c>
      <c r="S103" s="202">
        <v>0</v>
      </c>
      <c r="T103" s="203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263</v>
      </c>
      <c r="AT103" s="204" t="s">
        <v>173</v>
      </c>
      <c r="AU103" s="204" t="s">
        <v>82</v>
      </c>
      <c r="AY103" s="18" t="s">
        <v>171</v>
      </c>
      <c r="BE103" s="205">
        <f t="shared" si="4"/>
        <v>0</v>
      </c>
      <c r="BF103" s="205">
        <f t="shared" si="5"/>
        <v>0</v>
      </c>
      <c r="BG103" s="205">
        <f t="shared" si="6"/>
        <v>0</v>
      </c>
      <c r="BH103" s="205">
        <f t="shared" si="7"/>
        <v>0</v>
      </c>
      <c r="BI103" s="205">
        <f t="shared" si="8"/>
        <v>0</v>
      </c>
      <c r="BJ103" s="18" t="s">
        <v>80</v>
      </c>
      <c r="BK103" s="205">
        <f t="shared" si="9"/>
        <v>0</v>
      </c>
      <c r="BL103" s="18" t="s">
        <v>263</v>
      </c>
      <c r="BM103" s="204" t="s">
        <v>345</v>
      </c>
    </row>
    <row r="104" spans="1:65" s="2" customFormat="1" ht="16.5" customHeight="1">
      <c r="A104" s="35"/>
      <c r="B104" s="36"/>
      <c r="C104" s="193" t="s">
        <v>183</v>
      </c>
      <c r="D104" s="193" t="s">
        <v>173</v>
      </c>
      <c r="E104" s="194" t="s">
        <v>346</v>
      </c>
      <c r="F104" s="195" t="s">
        <v>347</v>
      </c>
      <c r="G104" s="196" t="s">
        <v>176</v>
      </c>
      <c r="H104" s="197">
        <v>3</v>
      </c>
      <c r="I104" s="198"/>
      <c r="J104" s="199">
        <f t="shared" si="0"/>
        <v>0</v>
      </c>
      <c r="K104" s="195" t="s">
        <v>21</v>
      </c>
      <c r="L104" s="40"/>
      <c r="M104" s="200" t="s">
        <v>21</v>
      </c>
      <c r="N104" s="201" t="s">
        <v>44</v>
      </c>
      <c r="O104" s="65"/>
      <c r="P104" s="202">
        <f t="shared" si="1"/>
        <v>0</v>
      </c>
      <c r="Q104" s="202">
        <v>0</v>
      </c>
      <c r="R104" s="202">
        <f t="shared" si="2"/>
        <v>0</v>
      </c>
      <c r="S104" s="202">
        <v>0</v>
      </c>
      <c r="T104" s="203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263</v>
      </c>
      <c r="AT104" s="204" t="s">
        <v>173</v>
      </c>
      <c r="AU104" s="204" t="s">
        <v>82</v>
      </c>
      <c r="AY104" s="18" t="s">
        <v>171</v>
      </c>
      <c r="BE104" s="205">
        <f t="shared" si="4"/>
        <v>0</v>
      </c>
      <c r="BF104" s="205">
        <f t="shared" si="5"/>
        <v>0</v>
      </c>
      <c r="BG104" s="205">
        <f t="shared" si="6"/>
        <v>0</v>
      </c>
      <c r="BH104" s="205">
        <f t="shared" si="7"/>
        <v>0</v>
      </c>
      <c r="BI104" s="205">
        <f t="shared" si="8"/>
        <v>0</v>
      </c>
      <c r="BJ104" s="18" t="s">
        <v>80</v>
      </c>
      <c r="BK104" s="205">
        <f t="shared" si="9"/>
        <v>0</v>
      </c>
      <c r="BL104" s="18" t="s">
        <v>263</v>
      </c>
      <c r="BM104" s="204" t="s">
        <v>348</v>
      </c>
    </row>
    <row r="105" spans="1:65" s="2" customFormat="1" ht="16.5" customHeight="1">
      <c r="A105" s="35"/>
      <c r="B105" s="36"/>
      <c r="C105" s="193" t="s">
        <v>225</v>
      </c>
      <c r="D105" s="193" t="s">
        <v>173</v>
      </c>
      <c r="E105" s="194" t="s">
        <v>349</v>
      </c>
      <c r="F105" s="195" t="s">
        <v>350</v>
      </c>
      <c r="G105" s="196" t="s">
        <v>176</v>
      </c>
      <c r="H105" s="197">
        <v>1</v>
      </c>
      <c r="I105" s="198"/>
      <c r="J105" s="199">
        <f t="shared" si="0"/>
        <v>0</v>
      </c>
      <c r="K105" s="195" t="s">
        <v>21</v>
      </c>
      <c r="L105" s="40"/>
      <c r="M105" s="200" t="s">
        <v>21</v>
      </c>
      <c r="N105" s="201" t="s">
        <v>44</v>
      </c>
      <c r="O105" s="65"/>
      <c r="P105" s="202">
        <f t="shared" si="1"/>
        <v>0</v>
      </c>
      <c r="Q105" s="202">
        <v>0</v>
      </c>
      <c r="R105" s="202">
        <f t="shared" si="2"/>
        <v>0</v>
      </c>
      <c r="S105" s="202">
        <v>0</v>
      </c>
      <c r="T105" s="203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263</v>
      </c>
      <c r="AT105" s="204" t="s">
        <v>173</v>
      </c>
      <c r="AU105" s="204" t="s">
        <v>82</v>
      </c>
      <c r="AY105" s="18" t="s">
        <v>171</v>
      </c>
      <c r="BE105" s="205">
        <f t="shared" si="4"/>
        <v>0</v>
      </c>
      <c r="BF105" s="205">
        <f t="shared" si="5"/>
        <v>0</v>
      </c>
      <c r="BG105" s="205">
        <f t="shared" si="6"/>
        <v>0</v>
      </c>
      <c r="BH105" s="205">
        <f t="shared" si="7"/>
        <v>0</v>
      </c>
      <c r="BI105" s="205">
        <f t="shared" si="8"/>
        <v>0</v>
      </c>
      <c r="BJ105" s="18" t="s">
        <v>80</v>
      </c>
      <c r="BK105" s="205">
        <f t="shared" si="9"/>
        <v>0</v>
      </c>
      <c r="BL105" s="18" t="s">
        <v>263</v>
      </c>
      <c r="BM105" s="204" t="s">
        <v>351</v>
      </c>
    </row>
    <row r="106" spans="1:65" s="2" customFormat="1" ht="16.5" customHeight="1">
      <c r="A106" s="35"/>
      <c r="B106" s="36"/>
      <c r="C106" s="193" t="s">
        <v>232</v>
      </c>
      <c r="D106" s="193" t="s">
        <v>173</v>
      </c>
      <c r="E106" s="194" t="s">
        <v>352</v>
      </c>
      <c r="F106" s="195" t="s">
        <v>353</v>
      </c>
      <c r="G106" s="196" t="s">
        <v>262</v>
      </c>
      <c r="H106" s="197">
        <v>30</v>
      </c>
      <c r="I106" s="198"/>
      <c r="J106" s="199">
        <f t="shared" si="0"/>
        <v>0</v>
      </c>
      <c r="K106" s="195" t="s">
        <v>21</v>
      </c>
      <c r="L106" s="40"/>
      <c r="M106" s="200" t="s">
        <v>21</v>
      </c>
      <c r="N106" s="201" t="s">
        <v>44</v>
      </c>
      <c r="O106" s="65"/>
      <c r="P106" s="202">
        <f t="shared" si="1"/>
        <v>0</v>
      </c>
      <c r="Q106" s="202">
        <v>0</v>
      </c>
      <c r="R106" s="202">
        <f t="shared" si="2"/>
        <v>0</v>
      </c>
      <c r="S106" s="202">
        <v>0</v>
      </c>
      <c r="T106" s="203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263</v>
      </c>
      <c r="AT106" s="204" t="s">
        <v>173</v>
      </c>
      <c r="AU106" s="204" t="s">
        <v>82</v>
      </c>
      <c r="AY106" s="18" t="s">
        <v>171</v>
      </c>
      <c r="BE106" s="205">
        <f t="shared" si="4"/>
        <v>0</v>
      </c>
      <c r="BF106" s="205">
        <f t="shared" si="5"/>
        <v>0</v>
      </c>
      <c r="BG106" s="205">
        <f t="shared" si="6"/>
        <v>0</v>
      </c>
      <c r="BH106" s="205">
        <f t="shared" si="7"/>
        <v>0</v>
      </c>
      <c r="BI106" s="205">
        <f t="shared" si="8"/>
        <v>0</v>
      </c>
      <c r="BJ106" s="18" t="s">
        <v>80</v>
      </c>
      <c r="BK106" s="205">
        <f t="shared" si="9"/>
        <v>0</v>
      </c>
      <c r="BL106" s="18" t="s">
        <v>263</v>
      </c>
      <c r="BM106" s="204" t="s">
        <v>354</v>
      </c>
    </row>
    <row r="107" spans="1:65" s="2" customFormat="1" ht="16.5" customHeight="1">
      <c r="A107" s="35"/>
      <c r="B107" s="36"/>
      <c r="C107" s="193" t="s">
        <v>195</v>
      </c>
      <c r="D107" s="193" t="s">
        <v>173</v>
      </c>
      <c r="E107" s="194" t="s">
        <v>355</v>
      </c>
      <c r="F107" s="195" t="s">
        <v>356</v>
      </c>
      <c r="G107" s="196" t="s">
        <v>357</v>
      </c>
      <c r="H107" s="197">
        <v>35</v>
      </c>
      <c r="I107" s="198"/>
      <c r="J107" s="199">
        <f t="shared" si="0"/>
        <v>0</v>
      </c>
      <c r="K107" s="195" t="s">
        <v>21</v>
      </c>
      <c r="L107" s="40"/>
      <c r="M107" s="200" t="s">
        <v>21</v>
      </c>
      <c r="N107" s="201" t="s">
        <v>44</v>
      </c>
      <c r="O107" s="65"/>
      <c r="P107" s="202">
        <f t="shared" si="1"/>
        <v>0</v>
      </c>
      <c r="Q107" s="202">
        <v>0</v>
      </c>
      <c r="R107" s="202">
        <f t="shared" si="2"/>
        <v>0</v>
      </c>
      <c r="S107" s="202">
        <v>0</v>
      </c>
      <c r="T107" s="203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263</v>
      </c>
      <c r="AT107" s="204" t="s">
        <v>173</v>
      </c>
      <c r="AU107" s="204" t="s">
        <v>82</v>
      </c>
      <c r="AY107" s="18" t="s">
        <v>171</v>
      </c>
      <c r="BE107" s="205">
        <f t="shared" si="4"/>
        <v>0</v>
      </c>
      <c r="BF107" s="205">
        <f t="shared" si="5"/>
        <v>0</v>
      </c>
      <c r="BG107" s="205">
        <f t="shared" si="6"/>
        <v>0</v>
      </c>
      <c r="BH107" s="205">
        <f t="shared" si="7"/>
        <v>0</v>
      </c>
      <c r="BI107" s="205">
        <f t="shared" si="8"/>
        <v>0</v>
      </c>
      <c r="BJ107" s="18" t="s">
        <v>80</v>
      </c>
      <c r="BK107" s="205">
        <f t="shared" si="9"/>
        <v>0</v>
      </c>
      <c r="BL107" s="18" t="s">
        <v>263</v>
      </c>
      <c r="BM107" s="204" t="s">
        <v>358</v>
      </c>
    </row>
    <row r="108" spans="1:65" s="2" customFormat="1" ht="16.5" customHeight="1">
      <c r="A108" s="35"/>
      <c r="B108" s="36"/>
      <c r="C108" s="193" t="s">
        <v>240</v>
      </c>
      <c r="D108" s="193" t="s">
        <v>173</v>
      </c>
      <c r="E108" s="194" t="s">
        <v>359</v>
      </c>
      <c r="F108" s="195" t="s">
        <v>360</v>
      </c>
      <c r="G108" s="196" t="s">
        <v>176</v>
      </c>
      <c r="H108" s="197">
        <v>1</v>
      </c>
      <c r="I108" s="198"/>
      <c r="J108" s="199">
        <f t="shared" si="0"/>
        <v>0</v>
      </c>
      <c r="K108" s="195" t="s">
        <v>21</v>
      </c>
      <c r="L108" s="40"/>
      <c r="M108" s="200" t="s">
        <v>21</v>
      </c>
      <c r="N108" s="201" t="s">
        <v>44</v>
      </c>
      <c r="O108" s="65"/>
      <c r="P108" s="202">
        <f t="shared" si="1"/>
        <v>0</v>
      </c>
      <c r="Q108" s="202">
        <v>0</v>
      </c>
      <c r="R108" s="202">
        <f t="shared" si="2"/>
        <v>0</v>
      </c>
      <c r="S108" s="202">
        <v>0</v>
      </c>
      <c r="T108" s="203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263</v>
      </c>
      <c r="AT108" s="204" t="s">
        <v>173</v>
      </c>
      <c r="AU108" s="204" t="s">
        <v>82</v>
      </c>
      <c r="AY108" s="18" t="s">
        <v>171</v>
      </c>
      <c r="BE108" s="205">
        <f t="shared" si="4"/>
        <v>0</v>
      </c>
      <c r="BF108" s="205">
        <f t="shared" si="5"/>
        <v>0</v>
      </c>
      <c r="BG108" s="205">
        <f t="shared" si="6"/>
        <v>0</v>
      </c>
      <c r="BH108" s="205">
        <f t="shared" si="7"/>
        <v>0</v>
      </c>
      <c r="BI108" s="205">
        <f t="shared" si="8"/>
        <v>0</v>
      </c>
      <c r="BJ108" s="18" t="s">
        <v>80</v>
      </c>
      <c r="BK108" s="205">
        <f t="shared" si="9"/>
        <v>0</v>
      </c>
      <c r="BL108" s="18" t="s">
        <v>263</v>
      </c>
      <c r="BM108" s="204" t="s">
        <v>361</v>
      </c>
    </row>
    <row r="109" spans="1:65" s="2" customFormat="1" ht="16.5" customHeight="1">
      <c r="A109" s="35"/>
      <c r="B109" s="36"/>
      <c r="C109" s="193" t="s">
        <v>244</v>
      </c>
      <c r="D109" s="193" t="s">
        <v>173</v>
      </c>
      <c r="E109" s="194" t="s">
        <v>362</v>
      </c>
      <c r="F109" s="195" t="s">
        <v>363</v>
      </c>
      <c r="G109" s="196" t="s">
        <v>176</v>
      </c>
      <c r="H109" s="197">
        <v>1</v>
      </c>
      <c r="I109" s="198"/>
      <c r="J109" s="199">
        <f t="shared" si="0"/>
        <v>0</v>
      </c>
      <c r="K109" s="195" t="s">
        <v>21</v>
      </c>
      <c r="L109" s="40"/>
      <c r="M109" s="200" t="s">
        <v>21</v>
      </c>
      <c r="N109" s="201" t="s">
        <v>44</v>
      </c>
      <c r="O109" s="65"/>
      <c r="P109" s="202">
        <f t="shared" si="1"/>
        <v>0</v>
      </c>
      <c r="Q109" s="202">
        <v>0</v>
      </c>
      <c r="R109" s="202">
        <f t="shared" si="2"/>
        <v>0</v>
      </c>
      <c r="S109" s="202">
        <v>0</v>
      </c>
      <c r="T109" s="203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263</v>
      </c>
      <c r="AT109" s="204" t="s">
        <v>173</v>
      </c>
      <c r="AU109" s="204" t="s">
        <v>82</v>
      </c>
      <c r="AY109" s="18" t="s">
        <v>171</v>
      </c>
      <c r="BE109" s="205">
        <f t="shared" si="4"/>
        <v>0</v>
      </c>
      <c r="BF109" s="205">
        <f t="shared" si="5"/>
        <v>0</v>
      </c>
      <c r="BG109" s="205">
        <f t="shared" si="6"/>
        <v>0</v>
      </c>
      <c r="BH109" s="205">
        <f t="shared" si="7"/>
        <v>0</v>
      </c>
      <c r="BI109" s="205">
        <f t="shared" si="8"/>
        <v>0</v>
      </c>
      <c r="BJ109" s="18" t="s">
        <v>80</v>
      </c>
      <c r="BK109" s="205">
        <f t="shared" si="9"/>
        <v>0</v>
      </c>
      <c r="BL109" s="18" t="s">
        <v>263</v>
      </c>
      <c r="BM109" s="204" t="s">
        <v>364</v>
      </c>
    </row>
    <row r="110" spans="1:65" s="2" customFormat="1" ht="16.5" customHeight="1">
      <c r="A110" s="35"/>
      <c r="B110" s="36"/>
      <c r="C110" s="193" t="s">
        <v>251</v>
      </c>
      <c r="D110" s="193" t="s">
        <v>173</v>
      </c>
      <c r="E110" s="194" t="s">
        <v>365</v>
      </c>
      <c r="F110" s="195" t="s">
        <v>366</v>
      </c>
      <c r="G110" s="196" t="s">
        <v>357</v>
      </c>
      <c r="H110" s="197">
        <v>25</v>
      </c>
      <c r="I110" s="198"/>
      <c r="J110" s="199">
        <f t="shared" si="0"/>
        <v>0</v>
      </c>
      <c r="K110" s="195" t="s">
        <v>21</v>
      </c>
      <c r="L110" s="40"/>
      <c r="M110" s="200" t="s">
        <v>21</v>
      </c>
      <c r="N110" s="201" t="s">
        <v>44</v>
      </c>
      <c r="O110" s="65"/>
      <c r="P110" s="202">
        <f t="shared" si="1"/>
        <v>0</v>
      </c>
      <c r="Q110" s="202">
        <v>0</v>
      </c>
      <c r="R110" s="202">
        <f t="shared" si="2"/>
        <v>0</v>
      </c>
      <c r="S110" s="202">
        <v>0</v>
      </c>
      <c r="T110" s="203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263</v>
      </c>
      <c r="AT110" s="204" t="s">
        <v>173</v>
      </c>
      <c r="AU110" s="204" t="s">
        <v>82</v>
      </c>
      <c r="AY110" s="18" t="s">
        <v>171</v>
      </c>
      <c r="BE110" s="205">
        <f t="shared" si="4"/>
        <v>0</v>
      </c>
      <c r="BF110" s="205">
        <f t="shared" si="5"/>
        <v>0</v>
      </c>
      <c r="BG110" s="205">
        <f t="shared" si="6"/>
        <v>0</v>
      </c>
      <c r="BH110" s="205">
        <f t="shared" si="7"/>
        <v>0</v>
      </c>
      <c r="BI110" s="205">
        <f t="shared" si="8"/>
        <v>0</v>
      </c>
      <c r="BJ110" s="18" t="s">
        <v>80</v>
      </c>
      <c r="BK110" s="205">
        <f t="shared" si="9"/>
        <v>0</v>
      </c>
      <c r="BL110" s="18" t="s">
        <v>263</v>
      </c>
      <c r="BM110" s="204" t="s">
        <v>367</v>
      </c>
    </row>
    <row r="111" spans="1:65" s="2" customFormat="1" ht="16.5" customHeight="1">
      <c r="A111" s="35"/>
      <c r="B111" s="36"/>
      <c r="C111" s="193" t="s">
        <v>259</v>
      </c>
      <c r="D111" s="193" t="s">
        <v>173</v>
      </c>
      <c r="E111" s="194" t="s">
        <v>368</v>
      </c>
      <c r="F111" s="195" t="s">
        <v>369</v>
      </c>
      <c r="G111" s="196" t="s">
        <v>235</v>
      </c>
      <c r="H111" s="197">
        <v>0.15</v>
      </c>
      <c r="I111" s="198"/>
      <c r="J111" s="199">
        <f t="shared" si="0"/>
        <v>0</v>
      </c>
      <c r="K111" s="195" t="s">
        <v>21</v>
      </c>
      <c r="L111" s="40"/>
      <c r="M111" s="200" t="s">
        <v>21</v>
      </c>
      <c r="N111" s="201" t="s">
        <v>44</v>
      </c>
      <c r="O111" s="65"/>
      <c r="P111" s="202">
        <f t="shared" si="1"/>
        <v>0</v>
      </c>
      <c r="Q111" s="202">
        <v>0</v>
      </c>
      <c r="R111" s="202">
        <f t="shared" si="2"/>
        <v>0</v>
      </c>
      <c r="S111" s="202">
        <v>0</v>
      </c>
      <c r="T111" s="203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263</v>
      </c>
      <c r="AT111" s="204" t="s">
        <v>173</v>
      </c>
      <c r="AU111" s="204" t="s">
        <v>82</v>
      </c>
      <c r="AY111" s="18" t="s">
        <v>171</v>
      </c>
      <c r="BE111" s="205">
        <f t="shared" si="4"/>
        <v>0</v>
      </c>
      <c r="BF111" s="205">
        <f t="shared" si="5"/>
        <v>0</v>
      </c>
      <c r="BG111" s="205">
        <f t="shared" si="6"/>
        <v>0</v>
      </c>
      <c r="BH111" s="205">
        <f t="shared" si="7"/>
        <v>0</v>
      </c>
      <c r="BI111" s="205">
        <f t="shared" si="8"/>
        <v>0</v>
      </c>
      <c r="BJ111" s="18" t="s">
        <v>80</v>
      </c>
      <c r="BK111" s="205">
        <f t="shared" si="9"/>
        <v>0</v>
      </c>
      <c r="BL111" s="18" t="s">
        <v>263</v>
      </c>
      <c r="BM111" s="204" t="s">
        <v>370</v>
      </c>
    </row>
    <row r="112" spans="2:63" s="12" customFormat="1" ht="22.9" customHeight="1">
      <c r="B112" s="177"/>
      <c r="C112" s="178"/>
      <c r="D112" s="179" t="s">
        <v>72</v>
      </c>
      <c r="E112" s="191" t="s">
        <v>371</v>
      </c>
      <c r="F112" s="191" t="s">
        <v>372</v>
      </c>
      <c r="G112" s="178"/>
      <c r="H112" s="178"/>
      <c r="I112" s="181"/>
      <c r="J112" s="192">
        <f>BK112</f>
        <v>0</v>
      </c>
      <c r="K112" s="178"/>
      <c r="L112" s="183"/>
      <c r="M112" s="184"/>
      <c r="N112" s="185"/>
      <c r="O112" s="185"/>
      <c r="P112" s="186">
        <f>SUM(P113:P133)</f>
        <v>0</v>
      </c>
      <c r="Q112" s="185"/>
      <c r="R112" s="186">
        <f>SUM(R113:R133)</f>
        <v>0</v>
      </c>
      <c r="S112" s="185"/>
      <c r="T112" s="187">
        <f>SUM(T113:T133)</f>
        <v>0</v>
      </c>
      <c r="AR112" s="188" t="s">
        <v>82</v>
      </c>
      <c r="AT112" s="189" t="s">
        <v>72</v>
      </c>
      <c r="AU112" s="189" t="s">
        <v>80</v>
      </c>
      <c r="AY112" s="188" t="s">
        <v>171</v>
      </c>
      <c r="BK112" s="190">
        <f>SUM(BK113:BK133)</f>
        <v>0</v>
      </c>
    </row>
    <row r="113" spans="1:65" s="2" customFormat="1" ht="16.5" customHeight="1">
      <c r="A113" s="35"/>
      <c r="B113" s="36"/>
      <c r="C113" s="193" t="s">
        <v>269</v>
      </c>
      <c r="D113" s="193" t="s">
        <v>173</v>
      </c>
      <c r="E113" s="194" t="s">
        <v>373</v>
      </c>
      <c r="F113" s="195" t="s">
        <v>374</v>
      </c>
      <c r="G113" s="196" t="s">
        <v>262</v>
      </c>
      <c r="H113" s="197">
        <v>90</v>
      </c>
      <c r="I113" s="198"/>
      <c r="J113" s="199">
        <f aca="true" t="shared" si="10" ref="J113:J133">ROUND(I113*H113,2)</f>
        <v>0</v>
      </c>
      <c r="K113" s="195" t="s">
        <v>21</v>
      </c>
      <c r="L113" s="40"/>
      <c r="M113" s="200" t="s">
        <v>21</v>
      </c>
      <c r="N113" s="201" t="s">
        <v>44</v>
      </c>
      <c r="O113" s="65"/>
      <c r="P113" s="202">
        <f aca="true" t="shared" si="11" ref="P113:P133">O113*H113</f>
        <v>0</v>
      </c>
      <c r="Q113" s="202">
        <v>0</v>
      </c>
      <c r="R113" s="202">
        <f aca="true" t="shared" si="12" ref="R113:R133">Q113*H113</f>
        <v>0</v>
      </c>
      <c r="S113" s="202">
        <v>0</v>
      </c>
      <c r="T113" s="203">
        <f aca="true" t="shared" si="13" ref="T113:T133"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263</v>
      </c>
      <c r="AT113" s="204" t="s">
        <v>173</v>
      </c>
      <c r="AU113" s="204" t="s">
        <v>82</v>
      </c>
      <c r="AY113" s="18" t="s">
        <v>171</v>
      </c>
      <c r="BE113" s="205">
        <f aca="true" t="shared" si="14" ref="BE113:BE133">IF(N113="základní",J113,0)</f>
        <v>0</v>
      </c>
      <c r="BF113" s="205">
        <f aca="true" t="shared" si="15" ref="BF113:BF133">IF(N113="snížená",J113,0)</f>
        <v>0</v>
      </c>
      <c r="BG113" s="205">
        <f aca="true" t="shared" si="16" ref="BG113:BG133">IF(N113="zákl. přenesená",J113,0)</f>
        <v>0</v>
      </c>
      <c r="BH113" s="205">
        <f aca="true" t="shared" si="17" ref="BH113:BH133">IF(N113="sníž. přenesená",J113,0)</f>
        <v>0</v>
      </c>
      <c r="BI113" s="205">
        <f aca="true" t="shared" si="18" ref="BI113:BI133">IF(N113="nulová",J113,0)</f>
        <v>0</v>
      </c>
      <c r="BJ113" s="18" t="s">
        <v>80</v>
      </c>
      <c r="BK113" s="205">
        <f aca="true" t="shared" si="19" ref="BK113:BK133">ROUND(I113*H113,2)</f>
        <v>0</v>
      </c>
      <c r="BL113" s="18" t="s">
        <v>263</v>
      </c>
      <c r="BM113" s="204" t="s">
        <v>375</v>
      </c>
    </row>
    <row r="114" spans="1:65" s="2" customFormat="1" ht="16.5" customHeight="1">
      <c r="A114" s="35"/>
      <c r="B114" s="36"/>
      <c r="C114" s="193" t="s">
        <v>8</v>
      </c>
      <c r="D114" s="193" t="s">
        <v>173</v>
      </c>
      <c r="E114" s="194" t="s">
        <v>376</v>
      </c>
      <c r="F114" s="195" t="s">
        <v>377</v>
      </c>
      <c r="G114" s="196" t="s">
        <v>262</v>
      </c>
      <c r="H114" s="197">
        <v>9</v>
      </c>
      <c r="I114" s="198"/>
      <c r="J114" s="199">
        <f t="shared" si="10"/>
        <v>0</v>
      </c>
      <c r="K114" s="195" t="s">
        <v>21</v>
      </c>
      <c r="L114" s="40"/>
      <c r="M114" s="200" t="s">
        <v>21</v>
      </c>
      <c r="N114" s="201" t="s">
        <v>44</v>
      </c>
      <c r="O114" s="65"/>
      <c r="P114" s="202">
        <f t="shared" si="11"/>
        <v>0</v>
      </c>
      <c r="Q114" s="202">
        <v>0</v>
      </c>
      <c r="R114" s="202">
        <f t="shared" si="12"/>
        <v>0</v>
      </c>
      <c r="S114" s="202">
        <v>0</v>
      </c>
      <c r="T114" s="203">
        <f t="shared" si="1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263</v>
      </c>
      <c r="AT114" s="204" t="s">
        <v>173</v>
      </c>
      <c r="AU114" s="204" t="s">
        <v>82</v>
      </c>
      <c r="AY114" s="18" t="s">
        <v>171</v>
      </c>
      <c r="BE114" s="205">
        <f t="shared" si="14"/>
        <v>0</v>
      </c>
      <c r="BF114" s="205">
        <f t="shared" si="15"/>
        <v>0</v>
      </c>
      <c r="BG114" s="205">
        <f t="shared" si="16"/>
        <v>0</v>
      </c>
      <c r="BH114" s="205">
        <f t="shared" si="17"/>
        <v>0</v>
      </c>
      <c r="BI114" s="205">
        <f t="shared" si="18"/>
        <v>0</v>
      </c>
      <c r="BJ114" s="18" t="s">
        <v>80</v>
      </c>
      <c r="BK114" s="205">
        <f t="shared" si="19"/>
        <v>0</v>
      </c>
      <c r="BL114" s="18" t="s">
        <v>263</v>
      </c>
      <c r="BM114" s="204" t="s">
        <v>378</v>
      </c>
    </row>
    <row r="115" spans="1:65" s="2" customFormat="1" ht="16.5" customHeight="1">
      <c r="A115" s="35"/>
      <c r="B115" s="36"/>
      <c r="C115" s="193" t="s">
        <v>263</v>
      </c>
      <c r="D115" s="193" t="s">
        <v>173</v>
      </c>
      <c r="E115" s="194" t="s">
        <v>379</v>
      </c>
      <c r="F115" s="195" t="s">
        <v>380</v>
      </c>
      <c r="G115" s="196" t="s">
        <v>262</v>
      </c>
      <c r="H115" s="197">
        <v>17</v>
      </c>
      <c r="I115" s="198"/>
      <c r="J115" s="199">
        <f t="shared" si="10"/>
        <v>0</v>
      </c>
      <c r="K115" s="195" t="s">
        <v>21</v>
      </c>
      <c r="L115" s="40"/>
      <c r="M115" s="200" t="s">
        <v>21</v>
      </c>
      <c r="N115" s="201" t="s">
        <v>44</v>
      </c>
      <c r="O115" s="65"/>
      <c r="P115" s="202">
        <f t="shared" si="11"/>
        <v>0</v>
      </c>
      <c r="Q115" s="202">
        <v>0</v>
      </c>
      <c r="R115" s="202">
        <f t="shared" si="12"/>
        <v>0</v>
      </c>
      <c r="S115" s="202">
        <v>0</v>
      </c>
      <c r="T115" s="203">
        <f t="shared" si="1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263</v>
      </c>
      <c r="AT115" s="204" t="s">
        <v>173</v>
      </c>
      <c r="AU115" s="204" t="s">
        <v>82</v>
      </c>
      <c r="AY115" s="18" t="s">
        <v>171</v>
      </c>
      <c r="BE115" s="205">
        <f t="shared" si="14"/>
        <v>0</v>
      </c>
      <c r="BF115" s="205">
        <f t="shared" si="15"/>
        <v>0</v>
      </c>
      <c r="BG115" s="205">
        <f t="shared" si="16"/>
        <v>0</v>
      </c>
      <c r="BH115" s="205">
        <f t="shared" si="17"/>
        <v>0</v>
      </c>
      <c r="BI115" s="205">
        <f t="shared" si="18"/>
        <v>0</v>
      </c>
      <c r="BJ115" s="18" t="s">
        <v>80</v>
      </c>
      <c r="BK115" s="205">
        <f t="shared" si="19"/>
        <v>0</v>
      </c>
      <c r="BL115" s="18" t="s">
        <v>263</v>
      </c>
      <c r="BM115" s="204" t="s">
        <v>381</v>
      </c>
    </row>
    <row r="116" spans="1:65" s="2" customFormat="1" ht="16.5" customHeight="1">
      <c r="A116" s="35"/>
      <c r="B116" s="36"/>
      <c r="C116" s="193" t="s">
        <v>280</v>
      </c>
      <c r="D116" s="193" t="s">
        <v>173</v>
      </c>
      <c r="E116" s="194" t="s">
        <v>382</v>
      </c>
      <c r="F116" s="195" t="s">
        <v>383</v>
      </c>
      <c r="G116" s="196" t="s">
        <v>262</v>
      </c>
      <c r="H116" s="197">
        <v>10</v>
      </c>
      <c r="I116" s="198"/>
      <c r="J116" s="199">
        <f t="shared" si="10"/>
        <v>0</v>
      </c>
      <c r="K116" s="195" t="s">
        <v>21</v>
      </c>
      <c r="L116" s="40"/>
      <c r="M116" s="200" t="s">
        <v>21</v>
      </c>
      <c r="N116" s="201" t="s">
        <v>44</v>
      </c>
      <c r="O116" s="65"/>
      <c r="P116" s="202">
        <f t="shared" si="11"/>
        <v>0</v>
      </c>
      <c r="Q116" s="202">
        <v>0</v>
      </c>
      <c r="R116" s="202">
        <f t="shared" si="12"/>
        <v>0</v>
      </c>
      <c r="S116" s="202">
        <v>0</v>
      </c>
      <c r="T116" s="203">
        <f t="shared" si="1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263</v>
      </c>
      <c r="AT116" s="204" t="s">
        <v>173</v>
      </c>
      <c r="AU116" s="204" t="s">
        <v>82</v>
      </c>
      <c r="AY116" s="18" t="s">
        <v>171</v>
      </c>
      <c r="BE116" s="205">
        <f t="shared" si="14"/>
        <v>0</v>
      </c>
      <c r="BF116" s="205">
        <f t="shared" si="15"/>
        <v>0</v>
      </c>
      <c r="BG116" s="205">
        <f t="shared" si="16"/>
        <v>0</v>
      </c>
      <c r="BH116" s="205">
        <f t="shared" si="17"/>
        <v>0</v>
      </c>
      <c r="BI116" s="205">
        <f t="shared" si="18"/>
        <v>0</v>
      </c>
      <c r="BJ116" s="18" t="s">
        <v>80</v>
      </c>
      <c r="BK116" s="205">
        <f t="shared" si="19"/>
        <v>0</v>
      </c>
      <c r="BL116" s="18" t="s">
        <v>263</v>
      </c>
      <c r="BM116" s="204" t="s">
        <v>384</v>
      </c>
    </row>
    <row r="117" spans="1:65" s="2" customFormat="1" ht="16.5" customHeight="1">
      <c r="A117" s="35"/>
      <c r="B117" s="36"/>
      <c r="C117" s="193" t="s">
        <v>286</v>
      </c>
      <c r="D117" s="193" t="s">
        <v>173</v>
      </c>
      <c r="E117" s="194" t="s">
        <v>385</v>
      </c>
      <c r="F117" s="195" t="s">
        <v>386</v>
      </c>
      <c r="G117" s="196" t="s">
        <v>262</v>
      </c>
      <c r="H117" s="197">
        <v>6</v>
      </c>
      <c r="I117" s="198"/>
      <c r="J117" s="199">
        <f t="shared" si="10"/>
        <v>0</v>
      </c>
      <c r="K117" s="195" t="s">
        <v>21</v>
      </c>
      <c r="L117" s="40"/>
      <c r="M117" s="200" t="s">
        <v>21</v>
      </c>
      <c r="N117" s="201" t="s">
        <v>44</v>
      </c>
      <c r="O117" s="65"/>
      <c r="P117" s="202">
        <f t="shared" si="11"/>
        <v>0</v>
      </c>
      <c r="Q117" s="202">
        <v>0</v>
      </c>
      <c r="R117" s="202">
        <f t="shared" si="12"/>
        <v>0</v>
      </c>
      <c r="S117" s="202">
        <v>0</v>
      </c>
      <c r="T117" s="203">
        <f t="shared" si="1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263</v>
      </c>
      <c r="AT117" s="204" t="s">
        <v>173</v>
      </c>
      <c r="AU117" s="204" t="s">
        <v>82</v>
      </c>
      <c r="AY117" s="18" t="s">
        <v>171</v>
      </c>
      <c r="BE117" s="205">
        <f t="shared" si="14"/>
        <v>0</v>
      </c>
      <c r="BF117" s="205">
        <f t="shared" si="15"/>
        <v>0</v>
      </c>
      <c r="BG117" s="205">
        <f t="shared" si="16"/>
        <v>0</v>
      </c>
      <c r="BH117" s="205">
        <f t="shared" si="17"/>
        <v>0</v>
      </c>
      <c r="BI117" s="205">
        <f t="shared" si="18"/>
        <v>0</v>
      </c>
      <c r="BJ117" s="18" t="s">
        <v>80</v>
      </c>
      <c r="BK117" s="205">
        <f t="shared" si="19"/>
        <v>0</v>
      </c>
      <c r="BL117" s="18" t="s">
        <v>263</v>
      </c>
      <c r="BM117" s="204" t="s">
        <v>387</v>
      </c>
    </row>
    <row r="118" spans="1:65" s="2" customFormat="1" ht="16.5" customHeight="1">
      <c r="A118" s="35"/>
      <c r="B118" s="36"/>
      <c r="C118" s="193" t="s">
        <v>292</v>
      </c>
      <c r="D118" s="193" t="s">
        <v>173</v>
      </c>
      <c r="E118" s="194" t="s">
        <v>388</v>
      </c>
      <c r="F118" s="195" t="s">
        <v>389</v>
      </c>
      <c r="G118" s="196" t="s">
        <v>262</v>
      </c>
      <c r="H118" s="197">
        <v>17</v>
      </c>
      <c r="I118" s="198"/>
      <c r="J118" s="199">
        <f t="shared" si="10"/>
        <v>0</v>
      </c>
      <c r="K118" s="195" t="s">
        <v>21</v>
      </c>
      <c r="L118" s="40"/>
      <c r="M118" s="200" t="s">
        <v>21</v>
      </c>
      <c r="N118" s="201" t="s">
        <v>44</v>
      </c>
      <c r="O118" s="65"/>
      <c r="P118" s="202">
        <f t="shared" si="11"/>
        <v>0</v>
      </c>
      <c r="Q118" s="202">
        <v>0</v>
      </c>
      <c r="R118" s="202">
        <f t="shared" si="12"/>
        <v>0</v>
      </c>
      <c r="S118" s="202">
        <v>0</v>
      </c>
      <c r="T118" s="203">
        <f t="shared" si="1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263</v>
      </c>
      <c r="AT118" s="204" t="s">
        <v>173</v>
      </c>
      <c r="AU118" s="204" t="s">
        <v>82</v>
      </c>
      <c r="AY118" s="18" t="s">
        <v>171</v>
      </c>
      <c r="BE118" s="205">
        <f t="shared" si="14"/>
        <v>0</v>
      </c>
      <c r="BF118" s="205">
        <f t="shared" si="15"/>
        <v>0</v>
      </c>
      <c r="BG118" s="205">
        <f t="shared" si="16"/>
        <v>0</v>
      </c>
      <c r="BH118" s="205">
        <f t="shared" si="17"/>
        <v>0</v>
      </c>
      <c r="BI118" s="205">
        <f t="shared" si="18"/>
        <v>0</v>
      </c>
      <c r="BJ118" s="18" t="s">
        <v>80</v>
      </c>
      <c r="BK118" s="205">
        <f t="shared" si="19"/>
        <v>0</v>
      </c>
      <c r="BL118" s="18" t="s">
        <v>263</v>
      </c>
      <c r="BM118" s="204" t="s">
        <v>390</v>
      </c>
    </row>
    <row r="119" spans="1:65" s="2" customFormat="1" ht="16.5" customHeight="1">
      <c r="A119" s="35"/>
      <c r="B119" s="36"/>
      <c r="C119" s="193" t="s">
        <v>298</v>
      </c>
      <c r="D119" s="193" t="s">
        <v>173</v>
      </c>
      <c r="E119" s="194" t="s">
        <v>391</v>
      </c>
      <c r="F119" s="195" t="s">
        <v>392</v>
      </c>
      <c r="G119" s="196" t="s">
        <v>262</v>
      </c>
      <c r="H119" s="197">
        <v>10</v>
      </c>
      <c r="I119" s="198"/>
      <c r="J119" s="199">
        <f t="shared" si="10"/>
        <v>0</v>
      </c>
      <c r="K119" s="195" t="s">
        <v>21</v>
      </c>
      <c r="L119" s="40"/>
      <c r="M119" s="200" t="s">
        <v>21</v>
      </c>
      <c r="N119" s="201" t="s">
        <v>44</v>
      </c>
      <c r="O119" s="65"/>
      <c r="P119" s="202">
        <f t="shared" si="11"/>
        <v>0</v>
      </c>
      <c r="Q119" s="202">
        <v>0</v>
      </c>
      <c r="R119" s="202">
        <f t="shared" si="12"/>
        <v>0</v>
      </c>
      <c r="S119" s="202">
        <v>0</v>
      </c>
      <c r="T119" s="203">
        <f t="shared" si="1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263</v>
      </c>
      <c r="AT119" s="204" t="s">
        <v>173</v>
      </c>
      <c r="AU119" s="204" t="s">
        <v>82</v>
      </c>
      <c r="AY119" s="18" t="s">
        <v>171</v>
      </c>
      <c r="BE119" s="205">
        <f t="shared" si="14"/>
        <v>0</v>
      </c>
      <c r="BF119" s="205">
        <f t="shared" si="15"/>
        <v>0</v>
      </c>
      <c r="BG119" s="205">
        <f t="shared" si="16"/>
        <v>0</v>
      </c>
      <c r="BH119" s="205">
        <f t="shared" si="17"/>
        <v>0</v>
      </c>
      <c r="BI119" s="205">
        <f t="shared" si="18"/>
        <v>0</v>
      </c>
      <c r="BJ119" s="18" t="s">
        <v>80</v>
      </c>
      <c r="BK119" s="205">
        <f t="shared" si="19"/>
        <v>0</v>
      </c>
      <c r="BL119" s="18" t="s">
        <v>263</v>
      </c>
      <c r="BM119" s="204" t="s">
        <v>393</v>
      </c>
    </row>
    <row r="120" spans="1:65" s="2" customFormat="1" ht="16.5" customHeight="1">
      <c r="A120" s="35"/>
      <c r="B120" s="36"/>
      <c r="C120" s="193" t="s">
        <v>7</v>
      </c>
      <c r="D120" s="193" t="s">
        <v>173</v>
      </c>
      <c r="E120" s="194" t="s">
        <v>394</v>
      </c>
      <c r="F120" s="195" t="s">
        <v>395</v>
      </c>
      <c r="G120" s="196" t="s">
        <v>262</v>
      </c>
      <c r="H120" s="197">
        <v>9</v>
      </c>
      <c r="I120" s="198"/>
      <c r="J120" s="199">
        <f t="shared" si="10"/>
        <v>0</v>
      </c>
      <c r="K120" s="195" t="s">
        <v>21</v>
      </c>
      <c r="L120" s="40"/>
      <c r="M120" s="200" t="s">
        <v>21</v>
      </c>
      <c r="N120" s="201" t="s">
        <v>44</v>
      </c>
      <c r="O120" s="65"/>
      <c r="P120" s="202">
        <f t="shared" si="11"/>
        <v>0</v>
      </c>
      <c r="Q120" s="202">
        <v>0</v>
      </c>
      <c r="R120" s="202">
        <f t="shared" si="12"/>
        <v>0</v>
      </c>
      <c r="S120" s="202">
        <v>0</v>
      </c>
      <c r="T120" s="203">
        <f t="shared" si="1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263</v>
      </c>
      <c r="AT120" s="204" t="s">
        <v>173</v>
      </c>
      <c r="AU120" s="204" t="s">
        <v>82</v>
      </c>
      <c r="AY120" s="18" t="s">
        <v>171</v>
      </c>
      <c r="BE120" s="205">
        <f t="shared" si="14"/>
        <v>0</v>
      </c>
      <c r="BF120" s="205">
        <f t="shared" si="15"/>
        <v>0</v>
      </c>
      <c r="BG120" s="205">
        <f t="shared" si="16"/>
        <v>0</v>
      </c>
      <c r="BH120" s="205">
        <f t="shared" si="17"/>
        <v>0</v>
      </c>
      <c r="BI120" s="205">
        <f t="shared" si="18"/>
        <v>0</v>
      </c>
      <c r="BJ120" s="18" t="s">
        <v>80</v>
      </c>
      <c r="BK120" s="205">
        <f t="shared" si="19"/>
        <v>0</v>
      </c>
      <c r="BL120" s="18" t="s">
        <v>263</v>
      </c>
      <c r="BM120" s="204" t="s">
        <v>396</v>
      </c>
    </row>
    <row r="121" spans="1:65" s="2" customFormat="1" ht="16.5" customHeight="1">
      <c r="A121" s="35"/>
      <c r="B121" s="36"/>
      <c r="C121" s="193" t="s">
        <v>397</v>
      </c>
      <c r="D121" s="193" t="s">
        <v>173</v>
      </c>
      <c r="E121" s="194" t="s">
        <v>398</v>
      </c>
      <c r="F121" s="195" t="s">
        <v>399</v>
      </c>
      <c r="G121" s="196" t="s">
        <v>262</v>
      </c>
      <c r="H121" s="197">
        <v>27</v>
      </c>
      <c r="I121" s="198"/>
      <c r="J121" s="199">
        <f t="shared" si="10"/>
        <v>0</v>
      </c>
      <c r="K121" s="195" t="s">
        <v>21</v>
      </c>
      <c r="L121" s="40"/>
      <c r="M121" s="200" t="s">
        <v>21</v>
      </c>
      <c r="N121" s="201" t="s">
        <v>44</v>
      </c>
      <c r="O121" s="65"/>
      <c r="P121" s="202">
        <f t="shared" si="11"/>
        <v>0</v>
      </c>
      <c r="Q121" s="202">
        <v>0</v>
      </c>
      <c r="R121" s="202">
        <f t="shared" si="12"/>
        <v>0</v>
      </c>
      <c r="S121" s="202">
        <v>0</v>
      </c>
      <c r="T121" s="203">
        <f t="shared" si="1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263</v>
      </c>
      <c r="AT121" s="204" t="s">
        <v>173</v>
      </c>
      <c r="AU121" s="204" t="s">
        <v>82</v>
      </c>
      <c r="AY121" s="18" t="s">
        <v>171</v>
      </c>
      <c r="BE121" s="205">
        <f t="shared" si="14"/>
        <v>0</v>
      </c>
      <c r="BF121" s="205">
        <f t="shared" si="15"/>
        <v>0</v>
      </c>
      <c r="BG121" s="205">
        <f t="shared" si="16"/>
        <v>0</v>
      </c>
      <c r="BH121" s="205">
        <f t="shared" si="17"/>
        <v>0</v>
      </c>
      <c r="BI121" s="205">
        <f t="shared" si="18"/>
        <v>0</v>
      </c>
      <c r="BJ121" s="18" t="s">
        <v>80</v>
      </c>
      <c r="BK121" s="205">
        <f t="shared" si="19"/>
        <v>0</v>
      </c>
      <c r="BL121" s="18" t="s">
        <v>263</v>
      </c>
      <c r="BM121" s="204" t="s">
        <v>400</v>
      </c>
    </row>
    <row r="122" spans="1:65" s="2" customFormat="1" ht="16.5" customHeight="1">
      <c r="A122" s="35"/>
      <c r="B122" s="36"/>
      <c r="C122" s="193" t="s">
        <v>401</v>
      </c>
      <c r="D122" s="193" t="s">
        <v>173</v>
      </c>
      <c r="E122" s="194" t="s">
        <v>402</v>
      </c>
      <c r="F122" s="195" t="s">
        <v>403</v>
      </c>
      <c r="G122" s="196" t="s">
        <v>262</v>
      </c>
      <c r="H122" s="197">
        <v>6</v>
      </c>
      <c r="I122" s="198"/>
      <c r="J122" s="199">
        <f t="shared" si="10"/>
        <v>0</v>
      </c>
      <c r="K122" s="195" t="s">
        <v>21</v>
      </c>
      <c r="L122" s="40"/>
      <c r="M122" s="200" t="s">
        <v>21</v>
      </c>
      <c r="N122" s="201" t="s">
        <v>44</v>
      </c>
      <c r="O122" s="65"/>
      <c r="P122" s="202">
        <f t="shared" si="11"/>
        <v>0</v>
      </c>
      <c r="Q122" s="202">
        <v>0</v>
      </c>
      <c r="R122" s="202">
        <f t="shared" si="12"/>
        <v>0</v>
      </c>
      <c r="S122" s="202">
        <v>0</v>
      </c>
      <c r="T122" s="203">
        <f t="shared" si="1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263</v>
      </c>
      <c r="AT122" s="204" t="s">
        <v>173</v>
      </c>
      <c r="AU122" s="204" t="s">
        <v>82</v>
      </c>
      <c r="AY122" s="18" t="s">
        <v>171</v>
      </c>
      <c r="BE122" s="205">
        <f t="shared" si="14"/>
        <v>0</v>
      </c>
      <c r="BF122" s="205">
        <f t="shared" si="15"/>
        <v>0</v>
      </c>
      <c r="BG122" s="205">
        <f t="shared" si="16"/>
        <v>0</v>
      </c>
      <c r="BH122" s="205">
        <f t="shared" si="17"/>
        <v>0</v>
      </c>
      <c r="BI122" s="205">
        <f t="shared" si="18"/>
        <v>0</v>
      </c>
      <c r="BJ122" s="18" t="s">
        <v>80</v>
      </c>
      <c r="BK122" s="205">
        <f t="shared" si="19"/>
        <v>0</v>
      </c>
      <c r="BL122" s="18" t="s">
        <v>263</v>
      </c>
      <c r="BM122" s="204" t="s">
        <v>404</v>
      </c>
    </row>
    <row r="123" spans="1:65" s="2" customFormat="1" ht="16.5" customHeight="1">
      <c r="A123" s="35"/>
      <c r="B123" s="36"/>
      <c r="C123" s="193" t="s">
        <v>405</v>
      </c>
      <c r="D123" s="193" t="s">
        <v>173</v>
      </c>
      <c r="E123" s="194" t="s">
        <v>406</v>
      </c>
      <c r="F123" s="195" t="s">
        <v>407</v>
      </c>
      <c r="G123" s="196" t="s">
        <v>262</v>
      </c>
      <c r="H123" s="197">
        <v>23</v>
      </c>
      <c r="I123" s="198"/>
      <c r="J123" s="199">
        <f t="shared" si="10"/>
        <v>0</v>
      </c>
      <c r="K123" s="195" t="s">
        <v>21</v>
      </c>
      <c r="L123" s="40"/>
      <c r="M123" s="200" t="s">
        <v>21</v>
      </c>
      <c r="N123" s="201" t="s">
        <v>44</v>
      </c>
      <c r="O123" s="65"/>
      <c r="P123" s="202">
        <f t="shared" si="11"/>
        <v>0</v>
      </c>
      <c r="Q123" s="202">
        <v>0</v>
      </c>
      <c r="R123" s="202">
        <f t="shared" si="12"/>
        <v>0</v>
      </c>
      <c r="S123" s="202">
        <v>0</v>
      </c>
      <c r="T123" s="203">
        <f t="shared" si="1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263</v>
      </c>
      <c r="AT123" s="204" t="s">
        <v>173</v>
      </c>
      <c r="AU123" s="204" t="s">
        <v>82</v>
      </c>
      <c r="AY123" s="18" t="s">
        <v>171</v>
      </c>
      <c r="BE123" s="205">
        <f t="shared" si="14"/>
        <v>0</v>
      </c>
      <c r="BF123" s="205">
        <f t="shared" si="15"/>
        <v>0</v>
      </c>
      <c r="BG123" s="205">
        <f t="shared" si="16"/>
        <v>0</v>
      </c>
      <c r="BH123" s="205">
        <f t="shared" si="17"/>
        <v>0</v>
      </c>
      <c r="BI123" s="205">
        <f t="shared" si="18"/>
        <v>0</v>
      </c>
      <c r="BJ123" s="18" t="s">
        <v>80</v>
      </c>
      <c r="BK123" s="205">
        <f t="shared" si="19"/>
        <v>0</v>
      </c>
      <c r="BL123" s="18" t="s">
        <v>263</v>
      </c>
      <c r="BM123" s="204" t="s">
        <v>408</v>
      </c>
    </row>
    <row r="124" spans="1:65" s="2" customFormat="1" ht="16.5" customHeight="1">
      <c r="A124" s="35"/>
      <c r="B124" s="36"/>
      <c r="C124" s="193" t="s">
        <v>409</v>
      </c>
      <c r="D124" s="193" t="s">
        <v>173</v>
      </c>
      <c r="E124" s="194" t="s">
        <v>410</v>
      </c>
      <c r="F124" s="195" t="s">
        <v>411</v>
      </c>
      <c r="G124" s="196" t="s">
        <v>176</v>
      </c>
      <c r="H124" s="197">
        <v>7</v>
      </c>
      <c r="I124" s="198"/>
      <c r="J124" s="199">
        <f t="shared" si="10"/>
        <v>0</v>
      </c>
      <c r="K124" s="195" t="s">
        <v>21</v>
      </c>
      <c r="L124" s="40"/>
      <c r="M124" s="200" t="s">
        <v>21</v>
      </c>
      <c r="N124" s="201" t="s">
        <v>44</v>
      </c>
      <c r="O124" s="65"/>
      <c r="P124" s="202">
        <f t="shared" si="11"/>
        <v>0</v>
      </c>
      <c r="Q124" s="202">
        <v>0</v>
      </c>
      <c r="R124" s="202">
        <f t="shared" si="12"/>
        <v>0</v>
      </c>
      <c r="S124" s="202">
        <v>0</v>
      </c>
      <c r="T124" s="203">
        <f t="shared" si="1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263</v>
      </c>
      <c r="AT124" s="204" t="s">
        <v>173</v>
      </c>
      <c r="AU124" s="204" t="s">
        <v>82</v>
      </c>
      <c r="AY124" s="18" t="s">
        <v>171</v>
      </c>
      <c r="BE124" s="205">
        <f t="shared" si="14"/>
        <v>0</v>
      </c>
      <c r="BF124" s="205">
        <f t="shared" si="15"/>
        <v>0</v>
      </c>
      <c r="BG124" s="205">
        <f t="shared" si="16"/>
        <v>0</v>
      </c>
      <c r="BH124" s="205">
        <f t="shared" si="17"/>
        <v>0</v>
      </c>
      <c r="BI124" s="205">
        <f t="shared" si="18"/>
        <v>0</v>
      </c>
      <c r="BJ124" s="18" t="s">
        <v>80</v>
      </c>
      <c r="BK124" s="205">
        <f t="shared" si="19"/>
        <v>0</v>
      </c>
      <c r="BL124" s="18" t="s">
        <v>263</v>
      </c>
      <c r="BM124" s="204" t="s">
        <v>412</v>
      </c>
    </row>
    <row r="125" spans="1:65" s="2" customFormat="1" ht="16.5" customHeight="1">
      <c r="A125" s="35"/>
      <c r="B125" s="36"/>
      <c r="C125" s="193" t="s">
        <v>413</v>
      </c>
      <c r="D125" s="193" t="s">
        <v>173</v>
      </c>
      <c r="E125" s="194" t="s">
        <v>414</v>
      </c>
      <c r="F125" s="195" t="s">
        <v>415</v>
      </c>
      <c r="G125" s="196" t="s">
        <v>416</v>
      </c>
      <c r="H125" s="197">
        <v>1</v>
      </c>
      <c r="I125" s="198"/>
      <c r="J125" s="199">
        <f t="shared" si="10"/>
        <v>0</v>
      </c>
      <c r="K125" s="195" t="s">
        <v>21</v>
      </c>
      <c r="L125" s="40"/>
      <c r="M125" s="200" t="s">
        <v>21</v>
      </c>
      <c r="N125" s="201" t="s">
        <v>44</v>
      </c>
      <c r="O125" s="65"/>
      <c r="P125" s="202">
        <f t="shared" si="11"/>
        <v>0</v>
      </c>
      <c r="Q125" s="202">
        <v>0</v>
      </c>
      <c r="R125" s="202">
        <f t="shared" si="12"/>
        <v>0</v>
      </c>
      <c r="S125" s="202">
        <v>0</v>
      </c>
      <c r="T125" s="203">
        <f t="shared" si="1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263</v>
      </c>
      <c r="AT125" s="204" t="s">
        <v>173</v>
      </c>
      <c r="AU125" s="204" t="s">
        <v>82</v>
      </c>
      <c r="AY125" s="18" t="s">
        <v>171</v>
      </c>
      <c r="BE125" s="205">
        <f t="shared" si="14"/>
        <v>0</v>
      </c>
      <c r="BF125" s="205">
        <f t="shared" si="15"/>
        <v>0</v>
      </c>
      <c r="BG125" s="205">
        <f t="shared" si="16"/>
        <v>0</v>
      </c>
      <c r="BH125" s="205">
        <f t="shared" si="17"/>
        <v>0</v>
      </c>
      <c r="BI125" s="205">
        <f t="shared" si="18"/>
        <v>0</v>
      </c>
      <c r="BJ125" s="18" t="s">
        <v>80</v>
      </c>
      <c r="BK125" s="205">
        <f t="shared" si="19"/>
        <v>0</v>
      </c>
      <c r="BL125" s="18" t="s">
        <v>263</v>
      </c>
      <c r="BM125" s="204" t="s">
        <v>417</v>
      </c>
    </row>
    <row r="126" spans="1:65" s="2" customFormat="1" ht="16.5" customHeight="1">
      <c r="A126" s="35"/>
      <c r="B126" s="36"/>
      <c r="C126" s="193" t="s">
        <v>418</v>
      </c>
      <c r="D126" s="193" t="s">
        <v>173</v>
      </c>
      <c r="E126" s="194" t="s">
        <v>419</v>
      </c>
      <c r="F126" s="195" t="s">
        <v>420</v>
      </c>
      <c r="G126" s="196" t="s">
        <v>421</v>
      </c>
      <c r="H126" s="197">
        <v>4</v>
      </c>
      <c r="I126" s="198"/>
      <c r="J126" s="199">
        <f t="shared" si="10"/>
        <v>0</v>
      </c>
      <c r="K126" s="195" t="s">
        <v>21</v>
      </c>
      <c r="L126" s="40"/>
      <c r="M126" s="200" t="s">
        <v>21</v>
      </c>
      <c r="N126" s="201" t="s">
        <v>44</v>
      </c>
      <c r="O126" s="65"/>
      <c r="P126" s="202">
        <f t="shared" si="11"/>
        <v>0</v>
      </c>
      <c r="Q126" s="202">
        <v>0</v>
      </c>
      <c r="R126" s="202">
        <f t="shared" si="12"/>
        <v>0</v>
      </c>
      <c r="S126" s="202">
        <v>0</v>
      </c>
      <c r="T126" s="203">
        <f t="shared" si="1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4" t="s">
        <v>263</v>
      </c>
      <c r="AT126" s="204" t="s">
        <v>173</v>
      </c>
      <c r="AU126" s="204" t="s">
        <v>82</v>
      </c>
      <c r="AY126" s="18" t="s">
        <v>171</v>
      </c>
      <c r="BE126" s="205">
        <f t="shared" si="14"/>
        <v>0</v>
      </c>
      <c r="BF126" s="205">
        <f t="shared" si="15"/>
        <v>0</v>
      </c>
      <c r="BG126" s="205">
        <f t="shared" si="16"/>
        <v>0</v>
      </c>
      <c r="BH126" s="205">
        <f t="shared" si="17"/>
        <v>0</v>
      </c>
      <c r="BI126" s="205">
        <f t="shared" si="18"/>
        <v>0</v>
      </c>
      <c r="BJ126" s="18" t="s">
        <v>80</v>
      </c>
      <c r="BK126" s="205">
        <f t="shared" si="19"/>
        <v>0</v>
      </c>
      <c r="BL126" s="18" t="s">
        <v>263</v>
      </c>
      <c r="BM126" s="204" t="s">
        <v>422</v>
      </c>
    </row>
    <row r="127" spans="1:65" s="2" customFormat="1" ht="16.5" customHeight="1">
      <c r="A127" s="35"/>
      <c r="B127" s="36"/>
      <c r="C127" s="193" t="s">
        <v>423</v>
      </c>
      <c r="D127" s="193" t="s">
        <v>173</v>
      </c>
      <c r="E127" s="194" t="s">
        <v>424</v>
      </c>
      <c r="F127" s="195" t="s">
        <v>425</v>
      </c>
      <c r="G127" s="196" t="s">
        <v>176</v>
      </c>
      <c r="H127" s="197">
        <v>2</v>
      </c>
      <c r="I127" s="198"/>
      <c r="J127" s="199">
        <f t="shared" si="10"/>
        <v>0</v>
      </c>
      <c r="K127" s="195" t="s">
        <v>21</v>
      </c>
      <c r="L127" s="40"/>
      <c r="M127" s="200" t="s">
        <v>21</v>
      </c>
      <c r="N127" s="201" t="s">
        <v>44</v>
      </c>
      <c r="O127" s="65"/>
      <c r="P127" s="202">
        <f t="shared" si="11"/>
        <v>0</v>
      </c>
      <c r="Q127" s="202">
        <v>0</v>
      </c>
      <c r="R127" s="202">
        <f t="shared" si="12"/>
        <v>0</v>
      </c>
      <c r="S127" s="202">
        <v>0</v>
      </c>
      <c r="T127" s="203">
        <f t="shared" si="1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263</v>
      </c>
      <c r="AT127" s="204" t="s">
        <v>173</v>
      </c>
      <c r="AU127" s="204" t="s">
        <v>82</v>
      </c>
      <c r="AY127" s="18" t="s">
        <v>171</v>
      </c>
      <c r="BE127" s="205">
        <f t="shared" si="14"/>
        <v>0</v>
      </c>
      <c r="BF127" s="205">
        <f t="shared" si="15"/>
        <v>0</v>
      </c>
      <c r="BG127" s="205">
        <f t="shared" si="16"/>
        <v>0</v>
      </c>
      <c r="BH127" s="205">
        <f t="shared" si="17"/>
        <v>0</v>
      </c>
      <c r="BI127" s="205">
        <f t="shared" si="18"/>
        <v>0</v>
      </c>
      <c r="BJ127" s="18" t="s">
        <v>80</v>
      </c>
      <c r="BK127" s="205">
        <f t="shared" si="19"/>
        <v>0</v>
      </c>
      <c r="BL127" s="18" t="s">
        <v>263</v>
      </c>
      <c r="BM127" s="204" t="s">
        <v>426</v>
      </c>
    </row>
    <row r="128" spans="1:65" s="2" customFormat="1" ht="16.5" customHeight="1">
      <c r="A128" s="35"/>
      <c r="B128" s="36"/>
      <c r="C128" s="193" t="s">
        <v>427</v>
      </c>
      <c r="D128" s="193" t="s">
        <v>173</v>
      </c>
      <c r="E128" s="194" t="s">
        <v>428</v>
      </c>
      <c r="F128" s="195" t="s">
        <v>429</v>
      </c>
      <c r="G128" s="196" t="s">
        <v>176</v>
      </c>
      <c r="H128" s="197">
        <v>1</v>
      </c>
      <c r="I128" s="198"/>
      <c r="J128" s="199">
        <f t="shared" si="10"/>
        <v>0</v>
      </c>
      <c r="K128" s="195" t="s">
        <v>21</v>
      </c>
      <c r="L128" s="40"/>
      <c r="M128" s="200" t="s">
        <v>21</v>
      </c>
      <c r="N128" s="201" t="s">
        <v>44</v>
      </c>
      <c r="O128" s="65"/>
      <c r="P128" s="202">
        <f t="shared" si="11"/>
        <v>0</v>
      </c>
      <c r="Q128" s="202">
        <v>0</v>
      </c>
      <c r="R128" s="202">
        <f t="shared" si="12"/>
        <v>0</v>
      </c>
      <c r="S128" s="202">
        <v>0</v>
      </c>
      <c r="T128" s="203">
        <f t="shared" si="1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4" t="s">
        <v>263</v>
      </c>
      <c r="AT128" s="204" t="s">
        <v>173</v>
      </c>
      <c r="AU128" s="204" t="s">
        <v>82</v>
      </c>
      <c r="AY128" s="18" t="s">
        <v>171</v>
      </c>
      <c r="BE128" s="205">
        <f t="shared" si="14"/>
        <v>0</v>
      </c>
      <c r="BF128" s="205">
        <f t="shared" si="15"/>
        <v>0</v>
      </c>
      <c r="BG128" s="205">
        <f t="shared" si="16"/>
        <v>0</v>
      </c>
      <c r="BH128" s="205">
        <f t="shared" si="17"/>
        <v>0</v>
      </c>
      <c r="BI128" s="205">
        <f t="shared" si="18"/>
        <v>0</v>
      </c>
      <c r="BJ128" s="18" t="s">
        <v>80</v>
      </c>
      <c r="BK128" s="205">
        <f t="shared" si="19"/>
        <v>0</v>
      </c>
      <c r="BL128" s="18" t="s">
        <v>263</v>
      </c>
      <c r="BM128" s="204" t="s">
        <v>430</v>
      </c>
    </row>
    <row r="129" spans="1:65" s="2" customFormat="1" ht="16.5" customHeight="1">
      <c r="A129" s="35"/>
      <c r="B129" s="36"/>
      <c r="C129" s="193" t="s">
        <v>431</v>
      </c>
      <c r="D129" s="193" t="s">
        <v>173</v>
      </c>
      <c r="E129" s="194" t="s">
        <v>432</v>
      </c>
      <c r="F129" s="195" t="s">
        <v>433</v>
      </c>
      <c r="G129" s="196" t="s">
        <v>176</v>
      </c>
      <c r="H129" s="197">
        <v>1</v>
      </c>
      <c r="I129" s="198"/>
      <c r="J129" s="199">
        <f t="shared" si="10"/>
        <v>0</v>
      </c>
      <c r="K129" s="195" t="s">
        <v>21</v>
      </c>
      <c r="L129" s="40"/>
      <c r="M129" s="200" t="s">
        <v>21</v>
      </c>
      <c r="N129" s="201" t="s">
        <v>44</v>
      </c>
      <c r="O129" s="65"/>
      <c r="P129" s="202">
        <f t="shared" si="11"/>
        <v>0</v>
      </c>
      <c r="Q129" s="202">
        <v>0</v>
      </c>
      <c r="R129" s="202">
        <f t="shared" si="12"/>
        <v>0</v>
      </c>
      <c r="S129" s="202">
        <v>0</v>
      </c>
      <c r="T129" s="203">
        <f t="shared" si="1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263</v>
      </c>
      <c r="AT129" s="204" t="s">
        <v>173</v>
      </c>
      <c r="AU129" s="204" t="s">
        <v>82</v>
      </c>
      <c r="AY129" s="18" t="s">
        <v>171</v>
      </c>
      <c r="BE129" s="205">
        <f t="shared" si="14"/>
        <v>0</v>
      </c>
      <c r="BF129" s="205">
        <f t="shared" si="15"/>
        <v>0</v>
      </c>
      <c r="BG129" s="205">
        <f t="shared" si="16"/>
        <v>0</v>
      </c>
      <c r="BH129" s="205">
        <f t="shared" si="17"/>
        <v>0</v>
      </c>
      <c r="BI129" s="205">
        <f t="shared" si="18"/>
        <v>0</v>
      </c>
      <c r="BJ129" s="18" t="s">
        <v>80</v>
      </c>
      <c r="BK129" s="205">
        <f t="shared" si="19"/>
        <v>0</v>
      </c>
      <c r="BL129" s="18" t="s">
        <v>263</v>
      </c>
      <c r="BM129" s="204" t="s">
        <v>434</v>
      </c>
    </row>
    <row r="130" spans="1:65" s="2" customFormat="1" ht="16.5" customHeight="1">
      <c r="A130" s="35"/>
      <c r="B130" s="36"/>
      <c r="C130" s="193" t="s">
        <v>435</v>
      </c>
      <c r="D130" s="193" t="s">
        <v>173</v>
      </c>
      <c r="E130" s="194" t="s">
        <v>436</v>
      </c>
      <c r="F130" s="195" t="s">
        <v>437</v>
      </c>
      <c r="G130" s="196" t="s">
        <v>262</v>
      </c>
      <c r="H130" s="197">
        <v>69</v>
      </c>
      <c r="I130" s="198"/>
      <c r="J130" s="199">
        <f t="shared" si="10"/>
        <v>0</v>
      </c>
      <c r="K130" s="195" t="s">
        <v>21</v>
      </c>
      <c r="L130" s="40"/>
      <c r="M130" s="200" t="s">
        <v>21</v>
      </c>
      <c r="N130" s="201" t="s">
        <v>44</v>
      </c>
      <c r="O130" s="65"/>
      <c r="P130" s="202">
        <f t="shared" si="11"/>
        <v>0</v>
      </c>
      <c r="Q130" s="202">
        <v>0</v>
      </c>
      <c r="R130" s="202">
        <f t="shared" si="12"/>
        <v>0</v>
      </c>
      <c r="S130" s="202">
        <v>0</v>
      </c>
      <c r="T130" s="203">
        <f t="shared" si="1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263</v>
      </c>
      <c r="AT130" s="204" t="s">
        <v>173</v>
      </c>
      <c r="AU130" s="204" t="s">
        <v>82</v>
      </c>
      <c r="AY130" s="18" t="s">
        <v>171</v>
      </c>
      <c r="BE130" s="205">
        <f t="shared" si="14"/>
        <v>0</v>
      </c>
      <c r="BF130" s="205">
        <f t="shared" si="15"/>
        <v>0</v>
      </c>
      <c r="BG130" s="205">
        <f t="shared" si="16"/>
        <v>0</v>
      </c>
      <c r="BH130" s="205">
        <f t="shared" si="17"/>
        <v>0</v>
      </c>
      <c r="BI130" s="205">
        <f t="shared" si="18"/>
        <v>0</v>
      </c>
      <c r="BJ130" s="18" t="s">
        <v>80</v>
      </c>
      <c r="BK130" s="205">
        <f t="shared" si="19"/>
        <v>0</v>
      </c>
      <c r="BL130" s="18" t="s">
        <v>263</v>
      </c>
      <c r="BM130" s="204" t="s">
        <v>438</v>
      </c>
    </row>
    <row r="131" spans="1:65" s="2" customFormat="1" ht="16.5" customHeight="1">
      <c r="A131" s="35"/>
      <c r="B131" s="36"/>
      <c r="C131" s="193" t="s">
        <v>439</v>
      </c>
      <c r="D131" s="193" t="s">
        <v>173</v>
      </c>
      <c r="E131" s="194" t="s">
        <v>440</v>
      </c>
      <c r="F131" s="195" t="s">
        <v>441</v>
      </c>
      <c r="G131" s="196" t="s">
        <v>262</v>
      </c>
      <c r="H131" s="197">
        <v>69</v>
      </c>
      <c r="I131" s="198"/>
      <c r="J131" s="199">
        <f t="shared" si="10"/>
        <v>0</v>
      </c>
      <c r="K131" s="195" t="s">
        <v>21</v>
      </c>
      <c r="L131" s="40"/>
      <c r="M131" s="200" t="s">
        <v>21</v>
      </c>
      <c r="N131" s="201" t="s">
        <v>44</v>
      </c>
      <c r="O131" s="65"/>
      <c r="P131" s="202">
        <f t="shared" si="11"/>
        <v>0</v>
      </c>
      <c r="Q131" s="202">
        <v>0</v>
      </c>
      <c r="R131" s="202">
        <f t="shared" si="12"/>
        <v>0</v>
      </c>
      <c r="S131" s="202">
        <v>0</v>
      </c>
      <c r="T131" s="203">
        <f t="shared" si="1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263</v>
      </c>
      <c r="AT131" s="204" t="s">
        <v>173</v>
      </c>
      <c r="AU131" s="204" t="s">
        <v>82</v>
      </c>
      <c r="AY131" s="18" t="s">
        <v>171</v>
      </c>
      <c r="BE131" s="205">
        <f t="shared" si="14"/>
        <v>0</v>
      </c>
      <c r="BF131" s="205">
        <f t="shared" si="15"/>
        <v>0</v>
      </c>
      <c r="BG131" s="205">
        <f t="shared" si="16"/>
        <v>0</v>
      </c>
      <c r="BH131" s="205">
        <f t="shared" si="17"/>
        <v>0</v>
      </c>
      <c r="BI131" s="205">
        <f t="shared" si="18"/>
        <v>0</v>
      </c>
      <c r="BJ131" s="18" t="s">
        <v>80</v>
      </c>
      <c r="BK131" s="205">
        <f t="shared" si="19"/>
        <v>0</v>
      </c>
      <c r="BL131" s="18" t="s">
        <v>263</v>
      </c>
      <c r="BM131" s="204" t="s">
        <v>442</v>
      </c>
    </row>
    <row r="132" spans="1:65" s="2" customFormat="1" ht="16.5" customHeight="1">
      <c r="A132" s="35"/>
      <c r="B132" s="36"/>
      <c r="C132" s="193" t="s">
        <v>443</v>
      </c>
      <c r="D132" s="193" t="s">
        <v>173</v>
      </c>
      <c r="E132" s="194" t="s">
        <v>444</v>
      </c>
      <c r="F132" s="195" t="s">
        <v>445</v>
      </c>
      <c r="G132" s="196" t="s">
        <v>262</v>
      </c>
      <c r="H132" s="197">
        <v>25</v>
      </c>
      <c r="I132" s="198"/>
      <c r="J132" s="199">
        <f t="shared" si="10"/>
        <v>0</v>
      </c>
      <c r="K132" s="195" t="s">
        <v>21</v>
      </c>
      <c r="L132" s="40"/>
      <c r="M132" s="200" t="s">
        <v>21</v>
      </c>
      <c r="N132" s="201" t="s">
        <v>44</v>
      </c>
      <c r="O132" s="65"/>
      <c r="P132" s="202">
        <f t="shared" si="11"/>
        <v>0</v>
      </c>
      <c r="Q132" s="202">
        <v>0</v>
      </c>
      <c r="R132" s="202">
        <f t="shared" si="12"/>
        <v>0</v>
      </c>
      <c r="S132" s="202">
        <v>0</v>
      </c>
      <c r="T132" s="203">
        <f t="shared" si="1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263</v>
      </c>
      <c r="AT132" s="204" t="s">
        <v>173</v>
      </c>
      <c r="AU132" s="204" t="s">
        <v>82</v>
      </c>
      <c r="AY132" s="18" t="s">
        <v>171</v>
      </c>
      <c r="BE132" s="205">
        <f t="shared" si="14"/>
        <v>0</v>
      </c>
      <c r="BF132" s="205">
        <f t="shared" si="15"/>
        <v>0</v>
      </c>
      <c r="BG132" s="205">
        <f t="shared" si="16"/>
        <v>0</v>
      </c>
      <c r="BH132" s="205">
        <f t="shared" si="17"/>
        <v>0</v>
      </c>
      <c r="BI132" s="205">
        <f t="shared" si="18"/>
        <v>0</v>
      </c>
      <c r="BJ132" s="18" t="s">
        <v>80</v>
      </c>
      <c r="BK132" s="205">
        <f t="shared" si="19"/>
        <v>0</v>
      </c>
      <c r="BL132" s="18" t="s">
        <v>263</v>
      </c>
      <c r="BM132" s="204" t="s">
        <v>446</v>
      </c>
    </row>
    <row r="133" spans="1:65" s="2" customFormat="1" ht="16.5" customHeight="1">
      <c r="A133" s="35"/>
      <c r="B133" s="36"/>
      <c r="C133" s="193" t="s">
        <v>447</v>
      </c>
      <c r="D133" s="193" t="s">
        <v>173</v>
      </c>
      <c r="E133" s="194" t="s">
        <v>448</v>
      </c>
      <c r="F133" s="195" t="s">
        <v>449</v>
      </c>
      <c r="G133" s="196" t="s">
        <v>235</v>
      </c>
      <c r="H133" s="197">
        <v>0.1</v>
      </c>
      <c r="I133" s="198"/>
      <c r="J133" s="199">
        <f t="shared" si="10"/>
        <v>0</v>
      </c>
      <c r="K133" s="195" t="s">
        <v>21</v>
      </c>
      <c r="L133" s="40"/>
      <c r="M133" s="200" t="s">
        <v>21</v>
      </c>
      <c r="N133" s="201" t="s">
        <v>44</v>
      </c>
      <c r="O133" s="65"/>
      <c r="P133" s="202">
        <f t="shared" si="11"/>
        <v>0</v>
      </c>
      <c r="Q133" s="202">
        <v>0</v>
      </c>
      <c r="R133" s="202">
        <f t="shared" si="12"/>
        <v>0</v>
      </c>
      <c r="S133" s="202">
        <v>0</v>
      </c>
      <c r="T133" s="203">
        <f t="shared" si="1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263</v>
      </c>
      <c r="AT133" s="204" t="s">
        <v>173</v>
      </c>
      <c r="AU133" s="204" t="s">
        <v>82</v>
      </c>
      <c r="AY133" s="18" t="s">
        <v>171</v>
      </c>
      <c r="BE133" s="205">
        <f t="shared" si="14"/>
        <v>0</v>
      </c>
      <c r="BF133" s="205">
        <f t="shared" si="15"/>
        <v>0</v>
      </c>
      <c r="BG133" s="205">
        <f t="shared" si="16"/>
        <v>0</v>
      </c>
      <c r="BH133" s="205">
        <f t="shared" si="17"/>
        <v>0</v>
      </c>
      <c r="BI133" s="205">
        <f t="shared" si="18"/>
        <v>0</v>
      </c>
      <c r="BJ133" s="18" t="s">
        <v>80</v>
      </c>
      <c r="BK133" s="205">
        <f t="shared" si="19"/>
        <v>0</v>
      </c>
      <c r="BL133" s="18" t="s">
        <v>263</v>
      </c>
      <c r="BM133" s="204" t="s">
        <v>450</v>
      </c>
    </row>
    <row r="134" spans="2:63" s="12" customFormat="1" ht="22.9" customHeight="1">
      <c r="B134" s="177"/>
      <c r="C134" s="178"/>
      <c r="D134" s="179" t="s">
        <v>72</v>
      </c>
      <c r="E134" s="191" t="s">
        <v>451</v>
      </c>
      <c r="F134" s="191" t="s">
        <v>452</v>
      </c>
      <c r="G134" s="178"/>
      <c r="H134" s="178"/>
      <c r="I134" s="181"/>
      <c r="J134" s="192">
        <f>BK134</f>
        <v>0</v>
      </c>
      <c r="K134" s="178"/>
      <c r="L134" s="183"/>
      <c r="M134" s="184"/>
      <c r="N134" s="185"/>
      <c r="O134" s="185"/>
      <c r="P134" s="186">
        <f>SUM(P135:P153)</f>
        <v>0</v>
      </c>
      <c r="Q134" s="185"/>
      <c r="R134" s="186">
        <f>SUM(R135:R153)</f>
        <v>0</v>
      </c>
      <c r="S134" s="185"/>
      <c r="T134" s="187">
        <f>SUM(T135:T153)</f>
        <v>0</v>
      </c>
      <c r="AR134" s="188" t="s">
        <v>82</v>
      </c>
      <c r="AT134" s="189" t="s">
        <v>72</v>
      </c>
      <c r="AU134" s="189" t="s">
        <v>80</v>
      </c>
      <c r="AY134" s="188" t="s">
        <v>171</v>
      </c>
      <c r="BK134" s="190">
        <f>SUM(BK135:BK153)</f>
        <v>0</v>
      </c>
    </row>
    <row r="135" spans="1:65" s="2" customFormat="1" ht="16.5" customHeight="1">
      <c r="A135" s="35"/>
      <c r="B135" s="36"/>
      <c r="C135" s="193" t="s">
        <v>453</v>
      </c>
      <c r="D135" s="193" t="s">
        <v>173</v>
      </c>
      <c r="E135" s="194" t="s">
        <v>454</v>
      </c>
      <c r="F135" s="195" t="s">
        <v>455</v>
      </c>
      <c r="G135" s="196" t="s">
        <v>416</v>
      </c>
      <c r="H135" s="197">
        <v>5</v>
      </c>
      <c r="I135" s="198"/>
      <c r="J135" s="199">
        <f aca="true" t="shared" si="20" ref="J135:J153">ROUND(I135*H135,2)</f>
        <v>0</v>
      </c>
      <c r="K135" s="195" t="s">
        <v>21</v>
      </c>
      <c r="L135" s="40"/>
      <c r="M135" s="200" t="s">
        <v>21</v>
      </c>
      <c r="N135" s="201" t="s">
        <v>44</v>
      </c>
      <c r="O135" s="65"/>
      <c r="P135" s="202">
        <f aca="true" t="shared" si="21" ref="P135:P153">O135*H135</f>
        <v>0</v>
      </c>
      <c r="Q135" s="202">
        <v>0</v>
      </c>
      <c r="R135" s="202">
        <f aca="true" t="shared" si="22" ref="R135:R153">Q135*H135</f>
        <v>0</v>
      </c>
      <c r="S135" s="202">
        <v>0</v>
      </c>
      <c r="T135" s="203">
        <f aca="true" t="shared" si="23" ref="T135:T153"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263</v>
      </c>
      <c r="AT135" s="204" t="s">
        <v>173</v>
      </c>
      <c r="AU135" s="204" t="s">
        <v>82</v>
      </c>
      <c r="AY135" s="18" t="s">
        <v>171</v>
      </c>
      <c r="BE135" s="205">
        <f aca="true" t="shared" si="24" ref="BE135:BE153">IF(N135="základní",J135,0)</f>
        <v>0</v>
      </c>
      <c r="BF135" s="205">
        <f aca="true" t="shared" si="25" ref="BF135:BF153">IF(N135="snížená",J135,0)</f>
        <v>0</v>
      </c>
      <c r="BG135" s="205">
        <f aca="true" t="shared" si="26" ref="BG135:BG153">IF(N135="zákl. přenesená",J135,0)</f>
        <v>0</v>
      </c>
      <c r="BH135" s="205">
        <f aca="true" t="shared" si="27" ref="BH135:BH153">IF(N135="sníž. přenesená",J135,0)</f>
        <v>0</v>
      </c>
      <c r="BI135" s="205">
        <f aca="true" t="shared" si="28" ref="BI135:BI153">IF(N135="nulová",J135,0)</f>
        <v>0</v>
      </c>
      <c r="BJ135" s="18" t="s">
        <v>80</v>
      </c>
      <c r="BK135" s="205">
        <f aca="true" t="shared" si="29" ref="BK135:BK153">ROUND(I135*H135,2)</f>
        <v>0</v>
      </c>
      <c r="BL135" s="18" t="s">
        <v>263</v>
      </c>
      <c r="BM135" s="204" t="s">
        <v>456</v>
      </c>
    </row>
    <row r="136" spans="1:65" s="2" customFormat="1" ht="16.5" customHeight="1">
      <c r="A136" s="35"/>
      <c r="B136" s="36"/>
      <c r="C136" s="193" t="s">
        <v>457</v>
      </c>
      <c r="D136" s="193" t="s">
        <v>173</v>
      </c>
      <c r="E136" s="194" t="s">
        <v>458</v>
      </c>
      <c r="F136" s="195" t="s">
        <v>459</v>
      </c>
      <c r="G136" s="196" t="s">
        <v>416</v>
      </c>
      <c r="H136" s="197">
        <v>3</v>
      </c>
      <c r="I136" s="198"/>
      <c r="J136" s="199">
        <f t="shared" si="20"/>
        <v>0</v>
      </c>
      <c r="K136" s="195" t="s">
        <v>21</v>
      </c>
      <c r="L136" s="40"/>
      <c r="M136" s="200" t="s">
        <v>21</v>
      </c>
      <c r="N136" s="201" t="s">
        <v>44</v>
      </c>
      <c r="O136" s="65"/>
      <c r="P136" s="202">
        <f t="shared" si="21"/>
        <v>0</v>
      </c>
      <c r="Q136" s="202">
        <v>0</v>
      </c>
      <c r="R136" s="202">
        <f t="shared" si="22"/>
        <v>0</v>
      </c>
      <c r="S136" s="202">
        <v>0</v>
      </c>
      <c r="T136" s="203">
        <f t="shared" si="2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263</v>
      </c>
      <c r="AT136" s="204" t="s">
        <v>173</v>
      </c>
      <c r="AU136" s="204" t="s">
        <v>82</v>
      </c>
      <c r="AY136" s="18" t="s">
        <v>171</v>
      </c>
      <c r="BE136" s="205">
        <f t="shared" si="24"/>
        <v>0</v>
      </c>
      <c r="BF136" s="205">
        <f t="shared" si="25"/>
        <v>0</v>
      </c>
      <c r="BG136" s="205">
        <f t="shared" si="26"/>
        <v>0</v>
      </c>
      <c r="BH136" s="205">
        <f t="shared" si="27"/>
        <v>0</v>
      </c>
      <c r="BI136" s="205">
        <f t="shared" si="28"/>
        <v>0</v>
      </c>
      <c r="BJ136" s="18" t="s">
        <v>80</v>
      </c>
      <c r="BK136" s="205">
        <f t="shared" si="29"/>
        <v>0</v>
      </c>
      <c r="BL136" s="18" t="s">
        <v>263</v>
      </c>
      <c r="BM136" s="204" t="s">
        <v>460</v>
      </c>
    </row>
    <row r="137" spans="1:65" s="2" customFormat="1" ht="16.5" customHeight="1">
      <c r="A137" s="35"/>
      <c r="B137" s="36"/>
      <c r="C137" s="193" t="s">
        <v>461</v>
      </c>
      <c r="D137" s="193" t="s">
        <v>173</v>
      </c>
      <c r="E137" s="194" t="s">
        <v>462</v>
      </c>
      <c r="F137" s="195" t="s">
        <v>463</v>
      </c>
      <c r="G137" s="196" t="s">
        <v>416</v>
      </c>
      <c r="H137" s="197">
        <v>9</v>
      </c>
      <c r="I137" s="198"/>
      <c r="J137" s="199">
        <f t="shared" si="20"/>
        <v>0</v>
      </c>
      <c r="K137" s="195" t="s">
        <v>21</v>
      </c>
      <c r="L137" s="40"/>
      <c r="M137" s="200" t="s">
        <v>21</v>
      </c>
      <c r="N137" s="201" t="s">
        <v>44</v>
      </c>
      <c r="O137" s="65"/>
      <c r="P137" s="202">
        <f t="shared" si="21"/>
        <v>0</v>
      </c>
      <c r="Q137" s="202">
        <v>0</v>
      </c>
      <c r="R137" s="202">
        <f t="shared" si="22"/>
        <v>0</v>
      </c>
      <c r="S137" s="202">
        <v>0</v>
      </c>
      <c r="T137" s="203">
        <f t="shared" si="2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263</v>
      </c>
      <c r="AT137" s="204" t="s">
        <v>173</v>
      </c>
      <c r="AU137" s="204" t="s">
        <v>82</v>
      </c>
      <c r="AY137" s="18" t="s">
        <v>171</v>
      </c>
      <c r="BE137" s="205">
        <f t="shared" si="24"/>
        <v>0</v>
      </c>
      <c r="BF137" s="205">
        <f t="shared" si="25"/>
        <v>0</v>
      </c>
      <c r="BG137" s="205">
        <f t="shared" si="26"/>
        <v>0</v>
      </c>
      <c r="BH137" s="205">
        <f t="shared" si="27"/>
        <v>0</v>
      </c>
      <c r="BI137" s="205">
        <f t="shared" si="28"/>
        <v>0</v>
      </c>
      <c r="BJ137" s="18" t="s">
        <v>80</v>
      </c>
      <c r="BK137" s="205">
        <f t="shared" si="29"/>
        <v>0</v>
      </c>
      <c r="BL137" s="18" t="s">
        <v>263</v>
      </c>
      <c r="BM137" s="204" t="s">
        <v>464</v>
      </c>
    </row>
    <row r="138" spans="1:65" s="2" customFormat="1" ht="16.5" customHeight="1">
      <c r="A138" s="35"/>
      <c r="B138" s="36"/>
      <c r="C138" s="193" t="s">
        <v>465</v>
      </c>
      <c r="D138" s="193" t="s">
        <v>173</v>
      </c>
      <c r="E138" s="194" t="s">
        <v>466</v>
      </c>
      <c r="F138" s="195" t="s">
        <v>467</v>
      </c>
      <c r="G138" s="196" t="s">
        <v>416</v>
      </c>
      <c r="H138" s="197">
        <v>2</v>
      </c>
      <c r="I138" s="198"/>
      <c r="J138" s="199">
        <f t="shared" si="20"/>
        <v>0</v>
      </c>
      <c r="K138" s="195" t="s">
        <v>21</v>
      </c>
      <c r="L138" s="40"/>
      <c r="M138" s="200" t="s">
        <v>21</v>
      </c>
      <c r="N138" s="201" t="s">
        <v>44</v>
      </c>
      <c r="O138" s="65"/>
      <c r="P138" s="202">
        <f t="shared" si="21"/>
        <v>0</v>
      </c>
      <c r="Q138" s="202">
        <v>0</v>
      </c>
      <c r="R138" s="202">
        <f t="shared" si="22"/>
        <v>0</v>
      </c>
      <c r="S138" s="202">
        <v>0</v>
      </c>
      <c r="T138" s="203">
        <f t="shared" si="2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263</v>
      </c>
      <c r="AT138" s="204" t="s">
        <v>173</v>
      </c>
      <c r="AU138" s="204" t="s">
        <v>82</v>
      </c>
      <c r="AY138" s="18" t="s">
        <v>171</v>
      </c>
      <c r="BE138" s="205">
        <f t="shared" si="24"/>
        <v>0</v>
      </c>
      <c r="BF138" s="205">
        <f t="shared" si="25"/>
        <v>0</v>
      </c>
      <c r="BG138" s="205">
        <f t="shared" si="26"/>
        <v>0</v>
      </c>
      <c r="BH138" s="205">
        <f t="shared" si="27"/>
        <v>0</v>
      </c>
      <c r="BI138" s="205">
        <f t="shared" si="28"/>
        <v>0</v>
      </c>
      <c r="BJ138" s="18" t="s">
        <v>80</v>
      </c>
      <c r="BK138" s="205">
        <f t="shared" si="29"/>
        <v>0</v>
      </c>
      <c r="BL138" s="18" t="s">
        <v>263</v>
      </c>
      <c r="BM138" s="204" t="s">
        <v>468</v>
      </c>
    </row>
    <row r="139" spans="1:65" s="2" customFormat="1" ht="16.5" customHeight="1">
      <c r="A139" s="35"/>
      <c r="B139" s="36"/>
      <c r="C139" s="193" t="s">
        <v>469</v>
      </c>
      <c r="D139" s="193" t="s">
        <v>173</v>
      </c>
      <c r="E139" s="194" t="s">
        <v>470</v>
      </c>
      <c r="F139" s="195" t="s">
        <v>471</v>
      </c>
      <c r="G139" s="196" t="s">
        <v>416</v>
      </c>
      <c r="H139" s="197">
        <v>1</v>
      </c>
      <c r="I139" s="198"/>
      <c r="J139" s="199">
        <f t="shared" si="20"/>
        <v>0</v>
      </c>
      <c r="K139" s="195" t="s">
        <v>21</v>
      </c>
      <c r="L139" s="40"/>
      <c r="M139" s="200" t="s">
        <v>21</v>
      </c>
      <c r="N139" s="201" t="s">
        <v>44</v>
      </c>
      <c r="O139" s="65"/>
      <c r="P139" s="202">
        <f t="shared" si="21"/>
        <v>0</v>
      </c>
      <c r="Q139" s="202">
        <v>0</v>
      </c>
      <c r="R139" s="202">
        <f t="shared" si="22"/>
        <v>0</v>
      </c>
      <c r="S139" s="202">
        <v>0</v>
      </c>
      <c r="T139" s="203">
        <f t="shared" si="2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263</v>
      </c>
      <c r="AT139" s="204" t="s">
        <v>173</v>
      </c>
      <c r="AU139" s="204" t="s">
        <v>82</v>
      </c>
      <c r="AY139" s="18" t="s">
        <v>171</v>
      </c>
      <c r="BE139" s="205">
        <f t="shared" si="24"/>
        <v>0</v>
      </c>
      <c r="BF139" s="205">
        <f t="shared" si="25"/>
        <v>0</v>
      </c>
      <c r="BG139" s="205">
        <f t="shared" si="26"/>
        <v>0</v>
      </c>
      <c r="BH139" s="205">
        <f t="shared" si="27"/>
        <v>0</v>
      </c>
      <c r="BI139" s="205">
        <f t="shared" si="28"/>
        <v>0</v>
      </c>
      <c r="BJ139" s="18" t="s">
        <v>80</v>
      </c>
      <c r="BK139" s="205">
        <f t="shared" si="29"/>
        <v>0</v>
      </c>
      <c r="BL139" s="18" t="s">
        <v>263</v>
      </c>
      <c r="BM139" s="204" t="s">
        <v>472</v>
      </c>
    </row>
    <row r="140" spans="1:65" s="2" customFormat="1" ht="16.5" customHeight="1">
      <c r="A140" s="35"/>
      <c r="B140" s="36"/>
      <c r="C140" s="193" t="s">
        <v>473</v>
      </c>
      <c r="D140" s="193" t="s">
        <v>173</v>
      </c>
      <c r="E140" s="194" t="s">
        <v>474</v>
      </c>
      <c r="F140" s="195" t="s">
        <v>475</v>
      </c>
      <c r="G140" s="196" t="s">
        <v>416</v>
      </c>
      <c r="H140" s="197">
        <v>1</v>
      </c>
      <c r="I140" s="198"/>
      <c r="J140" s="199">
        <f t="shared" si="20"/>
        <v>0</v>
      </c>
      <c r="K140" s="195" t="s">
        <v>21</v>
      </c>
      <c r="L140" s="40"/>
      <c r="M140" s="200" t="s">
        <v>21</v>
      </c>
      <c r="N140" s="201" t="s">
        <v>44</v>
      </c>
      <c r="O140" s="65"/>
      <c r="P140" s="202">
        <f t="shared" si="21"/>
        <v>0</v>
      </c>
      <c r="Q140" s="202">
        <v>0</v>
      </c>
      <c r="R140" s="202">
        <f t="shared" si="22"/>
        <v>0</v>
      </c>
      <c r="S140" s="202">
        <v>0</v>
      </c>
      <c r="T140" s="203">
        <f t="shared" si="2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263</v>
      </c>
      <c r="AT140" s="204" t="s">
        <v>173</v>
      </c>
      <c r="AU140" s="204" t="s">
        <v>82</v>
      </c>
      <c r="AY140" s="18" t="s">
        <v>171</v>
      </c>
      <c r="BE140" s="205">
        <f t="shared" si="24"/>
        <v>0</v>
      </c>
      <c r="BF140" s="205">
        <f t="shared" si="25"/>
        <v>0</v>
      </c>
      <c r="BG140" s="205">
        <f t="shared" si="26"/>
        <v>0</v>
      </c>
      <c r="BH140" s="205">
        <f t="shared" si="27"/>
        <v>0</v>
      </c>
      <c r="BI140" s="205">
        <f t="shared" si="28"/>
        <v>0</v>
      </c>
      <c r="BJ140" s="18" t="s">
        <v>80</v>
      </c>
      <c r="BK140" s="205">
        <f t="shared" si="29"/>
        <v>0</v>
      </c>
      <c r="BL140" s="18" t="s">
        <v>263</v>
      </c>
      <c r="BM140" s="204" t="s">
        <v>476</v>
      </c>
    </row>
    <row r="141" spans="1:65" s="2" customFormat="1" ht="16.5" customHeight="1">
      <c r="A141" s="35"/>
      <c r="B141" s="36"/>
      <c r="C141" s="193" t="s">
        <v>477</v>
      </c>
      <c r="D141" s="193" t="s">
        <v>173</v>
      </c>
      <c r="E141" s="194" t="s">
        <v>478</v>
      </c>
      <c r="F141" s="195" t="s">
        <v>479</v>
      </c>
      <c r="G141" s="196" t="s">
        <v>416</v>
      </c>
      <c r="H141" s="197">
        <v>2</v>
      </c>
      <c r="I141" s="198"/>
      <c r="J141" s="199">
        <f t="shared" si="20"/>
        <v>0</v>
      </c>
      <c r="K141" s="195" t="s">
        <v>21</v>
      </c>
      <c r="L141" s="40"/>
      <c r="M141" s="200" t="s">
        <v>21</v>
      </c>
      <c r="N141" s="201" t="s">
        <v>44</v>
      </c>
      <c r="O141" s="65"/>
      <c r="P141" s="202">
        <f t="shared" si="21"/>
        <v>0</v>
      </c>
      <c r="Q141" s="202">
        <v>0</v>
      </c>
      <c r="R141" s="202">
        <f t="shared" si="22"/>
        <v>0</v>
      </c>
      <c r="S141" s="202">
        <v>0</v>
      </c>
      <c r="T141" s="203">
        <f t="shared" si="2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263</v>
      </c>
      <c r="AT141" s="204" t="s">
        <v>173</v>
      </c>
      <c r="AU141" s="204" t="s">
        <v>82</v>
      </c>
      <c r="AY141" s="18" t="s">
        <v>171</v>
      </c>
      <c r="BE141" s="205">
        <f t="shared" si="24"/>
        <v>0</v>
      </c>
      <c r="BF141" s="205">
        <f t="shared" si="25"/>
        <v>0</v>
      </c>
      <c r="BG141" s="205">
        <f t="shared" si="26"/>
        <v>0</v>
      </c>
      <c r="BH141" s="205">
        <f t="shared" si="27"/>
        <v>0</v>
      </c>
      <c r="BI141" s="205">
        <f t="shared" si="28"/>
        <v>0</v>
      </c>
      <c r="BJ141" s="18" t="s">
        <v>80</v>
      </c>
      <c r="BK141" s="205">
        <f t="shared" si="29"/>
        <v>0</v>
      </c>
      <c r="BL141" s="18" t="s">
        <v>263</v>
      </c>
      <c r="BM141" s="204" t="s">
        <v>480</v>
      </c>
    </row>
    <row r="142" spans="1:65" s="2" customFormat="1" ht="16.5" customHeight="1">
      <c r="A142" s="35"/>
      <c r="B142" s="36"/>
      <c r="C142" s="193" t="s">
        <v>481</v>
      </c>
      <c r="D142" s="193" t="s">
        <v>173</v>
      </c>
      <c r="E142" s="194" t="s">
        <v>482</v>
      </c>
      <c r="F142" s="195" t="s">
        <v>483</v>
      </c>
      <c r="G142" s="196" t="s">
        <v>416</v>
      </c>
      <c r="H142" s="197">
        <v>1</v>
      </c>
      <c r="I142" s="198"/>
      <c r="J142" s="199">
        <f t="shared" si="20"/>
        <v>0</v>
      </c>
      <c r="K142" s="195" t="s">
        <v>21</v>
      </c>
      <c r="L142" s="40"/>
      <c r="M142" s="200" t="s">
        <v>21</v>
      </c>
      <c r="N142" s="201" t="s">
        <v>44</v>
      </c>
      <c r="O142" s="65"/>
      <c r="P142" s="202">
        <f t="shared" si="21"/>
        <v>0</v>
      </c>
      <c r="Q142" s="202">
        <v>0</v>
      </c>
      <c r="R142" s="202">
        <f t="shared" si="22"/>
        <v>0</v>
      </c>
      <c r="S142" s="202">
        <v>0</v>
      </c>
      <c r="T142" s="203">
        <f t="shared" si="2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263</v>
      </c>
      <c r="AT142" s="204" t="s">
        <v>173</v>
      </c>
      <c r="AU142" s="204" t="s">
        <v>82</v>
      </c>
      <c r="AY142" s="18" t="s">
        <v>171</v>
      </c>
      <c r="BE142" s="205">
        <f t="shared" si="24"/>
        <v>0</v>
      </c>
      <c r="BF142" s="205">
        <f t="shared" si="25"/>
        <v>0</v>
      </c>
      <c r="BG142" s="205">
        <f t="shared" si="26"/>
        <v>0</v>
      </c>
      <c r="BH142" s="205">
        <f t="shared" si="27"/>
        <v>0</v>
      </c>
      <c r="BI142" s="205">
        <f t="shared" si="28"/>
        <v>0</v>
      </c>
      <c r="BJ142" s="18" t="s">
        <v>80</v>
      </c>
      <c r="BK142" s="205">
        <f t="shared" si="29"/>
        <v>0</v>
      </c>
      <c r="BL142" s="18" t="s">
        <v>263</v>
      </c>
      <c r="BM142" s="204" t="s">
        <v>484</v>
      </c>
    </row>
    <row r="143" spans="1:65" s="2" customFormat="1" ht="16.5" customHeight="1">
      <c r="A143" s="35"/>
      <c r="B143" s="36"/>
      <c r="C143" s="193" t="s">
        <v>485</v>
      </c>
      <c r="D143" s="193" t="s">
        <v>173</v>
      </c>
      <c r="E143" s="194" t="s">
        <v>486</v>
      </c>
      <c r="F143" s="195" t="s">
        <v>487</v>
      </c>
      <c r="G143" s="196" t="s">
        <v>416</v>
      </c>
      <c r="H143" s="197">
        <v>3</v>
      </c>
      <c r="I143" s="198"/>
      <c r="J143" s="199">
        <f t="shared" si="20"/>
        <v>0</v>
      </c>
      <c r="K143" s="195" t="s">
        <v>21</v>
      </c>
      <c r="L143" s="40"/>
      <c r="M143" s="200" t="s">
        <v>21</v>
      </c>
      <c r="N143" s="201" t="s">
        <v>44</v>
      </c>
      <c r="O143" s="65"/>
      <c r="P143" s="202">
        <f t="shared" si="21"/>
        <v>0</v>
      </c>
      <c r="Q143" s="202">
        <v>0</v>
      </c>
      <c r="R143" s="202">
        <f t="shared" si="22"/>
        <v>0</v>
      </c>
      <c r="S143" s="202">
        <v>0</v>
      </c>
      <c r="T143" s="203">
        <f t="shared" si="2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263</v>
      </c>
      <c r="AT143" s="204" t="s">
        <v>173</v>
      </c>
      <c r="AU143" s="204" t="s">
        <v>82</v>
      </c>
      <c r="AY143" s="18" t="s">
        <v>171</v>
      </c>
      <c r="BE143" s="205">
        <f t="shared" si="24"/>
        <v>0</v>
      </c>
      <c r="BF143" s="205">
        <f t="shared" si="25"/>
        <v>0</v>
      </c>
      <c r="BG143" s="205">
        <f t="shared" si="26"/>
        <v>0</v>
      </c>
      <c r="BH143" s="205">
        <f t="shared" si="27"/>
        <v>0</v>
      </c>
      <c r="BI143" s="205">
        <f t="shared" si="28"/>
        <v>0</v>
      </c>
      <c r="BJ143" s="18" t="s">
        <v>80</v>
      </c>
      <c r="BK143" s="205">
        <f t="shared" si="29"/>
        <v>0</v>
      </c>
      <c r="BL143" s="18" t="s">
        <v>263</v>
      </c>
      <c r="BM143" s="204" t="s">
        <v>488</v>
      </c>
    </row>
    <row r="144" spans="1:65" s="2" customFormat="1" ht="16.5" customHeight="1">
      <c r="A144" s="35"/>
      <c r="B144" s="36"/>
      <c r="C144" s="193" t="s">
        <v>489</v>
      </c>
      <c r="D144" s="193" t="s">
        <v>173</v>
      </c>
      <c r="E144" s="194" t="s">
        <v>490</v>
      </c>
      <c r="F144" s="195" t="s">
        <v>491</v>
      </c>
      <c r="G144" s="196" t="s">
        <v>416</v>
      </c>
      <c r="H144" s="197">
        <v>1</v>
      </c>
      <c r="I144" s="198"/>
      <c r="J144" s="199">
        <f t="shared" si="20"/>
        <v>0</v>
      </c>
      <c r="K144" s="195" t="s">
        <v>21</v>
      </c>
      <c r="L144" s="40"/>
      <c r="M144" s="200" t="s">
        <v>21</v>
      </c>
      <c r="N144" s="201" t="s">
        <v>44</v>
      </c>
      <c r="O144" s="65"/>
      <c r="P144" s="202">
        <f t="shared" si="21"/>
        <v>0</v>
      </c>
      <c r="Q144" s="202">
        <v>0</v>
      </c>
      <c r="R144" s="202">
        <f t="shared" si="22"/>
        <v>0</v>
      </c>
      <c r="S144" s="202">
        <v>0</v>
      </c>
      <c r="T144" s="203">
        <f t="shared" si="2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263</v>
      </c>
      <c r="AT144" s="204" t="s">
        <v>173</v>
      </c>
      <c r="AU144" s="204" t="s">
        <v>82</v>
      </c>
      <c r="AY144" s="18" t="s">
        <v>171</v>
      </c>
      <c r="BE144" s="205">
        <f t="shared" si="24"/>
        <v>0</v>
      </c>
      <c r="BF144" s="205">
        <f t="shared" si="25"/>
        <v>0</v>
      </c>
      <c r="BG144" s="205">
        <f t="shared" si="26"/>
        <v>0</v>
      </c>
      <c r="BH144" s="205">
        <f t="shared" si="27"/>
        <v>0</v>
      </c>
      <c r="BI144" s="205">
        <f t="shared" si="28"/>
        <v>0</v>
      </c>
      <c r="BJ144" s="18" t="s">
        <v>80</v>
      </c>
      <c r="BK144" s="205">
        <f t="shared" si="29"/>
        <v>0</v>
      </c>
      <c r="BL144" s="18" t="s">
        <v>263</v>
      </c>
      <c r="BM144" s="204" t="s">
        <v>492</v>
      </c>
    </row>
    <row r="145" spans="1:65" s="2" customFormat="1" ht="16.5" customHeight="1">
      <c r="A145" s="35"/>
      <c r="B145" s="36"/>
      <c r="C145" s="193" t="s">
        <v>493</v>
      </c>
      <c r="D145" s="193" t="s">
        <v>173</v>
      </c>
      <c r="E145" s="194" t="s">
        <v>494</v>
      </c>
      <c r="F145" s="195" t="s">
        <v>495</v>
      </c>
      <c r="G145" s="196" t="s">
        <v>416</v>
      </c>
      <c r="H145" s="197">
        <v>8</v>
      </c>
      <c r="I145" s="198"/>
      <c r="J145" s="199">
        <f t="shared" si="20"/>
        <v>0</v>
      </c>
      <c r="K145" s="195" t="s">
        <v>21</v>
      </c>
      <c r="L145" s="40"/>
      <c r="M145" s="200" t="s">
        <v>21</v>
      </c>
      <c r="N145" s="201" t="s">
        <v>44</v>
      </c>
      <c r="O145" s="65"/>
      <c r="P145" s="202">
        <f t="shared" si="21"/>
        <v>0</v>
      </c>
      <c r="Q145" s="202">
        <v>0</v>
      </c>
      <c r="R145" s="202">
        <f t="shared" si="22"/>
        <v>0</v>
      </c>
      <c r="S145" s="202">
        <v>0</v>
      </c>
      <c r="T145" s="203">
        <f t="shared" si="2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263</v>
      </c>
      <c r="AT145" s="204" t="s">
        <v>173</v>
      </c>
      <c r="AU145" s="204" t="s">
        <v>82</v>
      </c>
      <c r="AY145" s="18" t="s">
        <v>171</v>
      </c>
      <c r="BE145" s="205">
        <f t="shared" si="24"/>
        <v>0</v>
      </c>
      <c r="BF145" s="205">
        <f t="shared" si="25"/>
        <v>0</v>
      </c>
      <c r="BG145" s="205">
        <f t="shared" si="26"/>
        <v>0</v>
      </c>
      <c r="BH145" s="205">
        <f t="shared" si="27"/>
        <v>0</v>
      </c>
      <c r="BI145" s="205">
        <f t="shared" si="28"/>
        <v>0</v>
      </c>
      <c r="BJ145" s="18" t="s">
        <v>80</v>
      </c>
      <c r="BK145" s="205">
        <f t="shared" si="29"/>
        <v>0</v>
      </c>
      <c r="BL145" s="18" t="s">
        <v>263</v>
      </c>
      <c r="BM145" s="204" t="s">
        <v>496</v>
      </c>
    </row>
    <row r="146" spans="1:65" s="2" customFormat="1" ht="16.5" customHeight="1">
      <c r="A146" s="35"/>
      <c r="B146" s="36"/>
      <c r="C146" s="193" t="s">
        <v>497</v>
      </c>
      <c r="D146" s="193" t="s">
        <v>173</v>
      </c>
      <c r="E146" s="194" t="s">
        <v>498</v>
      </c>
      <c r="F146" s="195" t="s">
        <v>499</v>
      </c>
      <c r="G146" s="196" t="s">
        <v>416</v>
      </c>
      <c r="H146" s="197">
        <v>10</v>
      </c>
      <c r="I146" s="198"/>
      <c r="J146" s="199">
        <f t="shared" si="20"/>
        <v>0</v>
      </c>
      <c r="K146" s="195" t="s">
        <v>21</v>
      </c>
      <c r="L146" s="40"/>
      <c r="M146" s="200" t="s">
        <v>21</v>
      </c>
      <c r="N146" s="201" t="s">
        <v>44</v>
      </c>
      <c r="O146" s="65"/>
      <c r="P146" s="202">
        <f t="shared" si="21"/>
        <v>0</v>
      </c>
      <c r="Q146" s="202">
        <v>0</v>
      </c>
      <c r="R146" s="202">
        <f t="shared" si="22"/>
        <v>0</v>
      </c>
      <c r="S146" s="202">
        <v>0</v>
      </c>
      <c r="T146" s="203">
        <f t="shared" si="2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263</v>
      </c>
      <c r="AT146" s="204" t="s">
        <v>173</v>
      </c>
      <c r="AU146" s="204" t="s">
        <v>82</v>
      </c>
      <c r="AY146" s="18" t="s">
        <v>171</v>
      </c>
      <c r="BE146" s="205">
        <f t="shared" si="24"/>
        <v>0</v>
      </c>
      <c r="BF146" s="205">
        <f t="shared" si="25"/>
        <v>0</v>
      </c>
      <c r="BG146" s="205">
        <f t="shared" si="26"/>
        <v>0</v>
      </c>
      <c r="BH146" s="205">
        <f t="shared" si="27"/>
        <v>0</v>
      </c>
      <c r="BI146" s="205">
        <f t="shared" si="28"/>
        <v>0</v>
      </c>
      <c r="BJ146" s="18" t="s">
        <v>80</v>
      </c>
      <c r="BK146" s="205">
        <f t="shared" si="29"/>
        <v>0</v>
      </c>
      <c r="BL146" s="18" t="s">
        <v>263</v>
      </c>
      <c r="BM146" s="204" t="s">
        <v>500</v>
      </c>
    </row>
    <row r="147" spans="1:65" s="2" customFormat="1" ht="16.5" customHeight="1">
      <c r="A147" s="35"/>
      <c r="B147" s="36"/>
      <c r="C147" s="193" t="s">
        <v>501</v>
      </c>
      <c r="D147" s="193" t="s">
        <v>173</v>
      </c>
      <c r="E147" s="194" t="s">
        <v>502</v>
      </c>
      <c r="F147" s="195" t="s">
        <v>503</v>
      </c>
      <c r="G147" s="196" t="s">
        <v>416</v>
      </c>
      <c r="H147" s="197">
        <v>1</v>
      </c>
      <c r="I147" s="198"/>
      <c r="J147" s="199">
        <f t="shared" si="20"/>
        <v>0</v>
      </c>
      <c r="K147" s="195" t="s">
        <v>21</v>
      </c>
      <c r="L147" s="40"/>
      <c r="M147" s="200" t="s">
        <v>21</v>
      </c>
      <c r="N147" s="201" t="s">
        <v>44</v>
      </c>
      <c r="O147" s="65"/>
      <c r="P147" s="202">
        <f t="shared" si="21"/>
        <v>0</v>
      </c>
      <c r="Q147" s="202">
        <v>0</v>
      </c>
      <c r="R147" s="202">
        <f t="shared" si="22"/>
        <v>0</v>
      </c>
      <c r="S147" s="202">
        <v>0</v>
      </c>
      <c r="T147" s="203">
        <f t="shared" si="2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263</v>
      </c>
      <c r="AT147" s="204" t="s">
        <v>173</v>
      </c>
      <c r="AU147" s="204" t="s">
        <v>82</v>
      </c>
      <c r="AY147" s="18" t="s">
        <v>171</v>
      </c>
      <c r="BE147" s="205">
        <f t="shared" si="24"/>
        <v>0</v>
      </c>
      <c r="BF147" s="205">
        <f t="shared" si="25"/>
        <v>0</v>
      </c>
      <c r="BG147" s="205">
        <f t="shared" si="26"/>
        <v>0</v>
      </c>
      <c r="BH147" s="205">
        <f t="shared" si="27"/>
        <v>0</v>
      </c>
      <c r="BI147" s="205">
        <f t="shared" si="28"/>
        <v>0</v>
      </c>
      <c r="BJ147" s="18" t="s">
        <v>80</v>
      </c>
      <c r="BK147" s="205">
        <f t="shared" si="29"/>
        <v>0</v>
      </c>
      <c r="BL147" s="18" t="s">
        <v>263</v>
      </c>
      <c r="BM147" s="204" t="s">
        <v>504</v>
      </c>
    </row>
    <row r="148" spans="1:65" s="2" customFormat="1" ht="16.5" customHeight="1">
      <c r="A148" s="35"/>
      <c r="B148" s="36"/>
      <c r="C148" s="193" t="s">
        <v>505</v>
      </c>
      <c r="D148" s="193" t="s">
        <v>173</v>
      </c>
      <c r="E148" s="194" t="s">
        <v>506</v>
      </c>
      <c r="F148" s="195" t="s">
        <v>507</v>
      </c>
      <c r="G148" s="196" t="s">
        <v>416</v>
      </c>
      <c r="H148" s="197">
        <v>2</v>
      </c>
      <c r="I148" s="198"/>
      <c r="J148" s="199">
        <f t="shared" si="20"/>
        <v>0</v>
      </c>
      <c r="K148" s="195" t="s">
        <v>21</v>
      </c>
      <c r="L148" s="40"/>
      <c r="M148" s="200" t="s">
        <v>21</v>
      </c>
      <c r="N148" s="201" t="s">
        <v>44</v>
      </c>
      <c r="O148" s="65"/>
      <c r="P148" s="202">
        <f t="shared" si="21"/>
        <v>0</v>
      </c>
      <c r="Q148" s="202">
        <v>0</v>
      </c>
      <c r="R148" s="202">
        <f t="shared" si="22"/>
        <v>0</v>
      </c>
      <c r="S148" s="202">
        <v>0</v>
      </c>
      <c r="T148" s="203">
        <f t="shared" si="2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263</v>
      </c>
      <c r="AT148" s="204" t="s">
        <v>173</v>
      </c>
      <c r="AU148" s="204" t="s">
        <v>82</v>
      </c>
      <c r="AY148" s="18" t="s">
        <v>171</v>
      </c>
      <c r="BE148" s="205">
        <f t="shared" si="24"/>
        <v>0</v>
      </c>
      <c r="BF148" s="205">
        <f t="shared" si="25"/>
        <v>0</v>
      </c>
      <c r="BG148" s="205">
        <f t="shared" si="26"/>
        <v>0</v>
      </c>
      <c r="BH148" s="205">
        <f t="shared" si="27"/>
        <v>0</v>
      </c>
      <c r="BI148" s="205">
        <f t="shared" si="28"/>
        <v>0</v>
      </c>
      <c r="BJ148" s="18" t="s">
        <v>80</v>
      </c>
      <c r="BK148" s="205">
        <f t="shared" si="29"/>
        <v>0</v>
      </c>
      <c r="BL148" s="18" t="s">
        <v>263</v>
      </c>
      <c r="BM148" s="204" t="s">
        <v>508</v>
      </c>
    </row>
    <row r="149" spans="1:65" s="2" customFormat="1" ht="16.5" customHeight="1">
      <c r="A149" s="35"/>
      <c r="B149" s="36"/>
      <c r="C149" s="193" t="s">
        <v>509</v>
      </c>
      <c r="D149" s="193" t="s">
        <v>173</v>
      </c>
      <c r="E149" s="194" t="s">
        <v>510</v>
      </c>
      <c r="F149" s="195" t="s">
        <v>511</v>
      </c>
      <c r="G149" s="196" t="s">
        <v>416</v>
      </c>
      <c r="H149" s="197">
        <v>1</v>
      </c>
      <c r="I149" s="198"/>
      <c r="J149" s="199">
        <f t="shared" si="20"/>
        <v>0</v>
      </c>
      <c r="K149" s="195" t="s">
        <v>21</v>
      </c>
      <c r="L149" s="40"/>
      <c r="M149" s="200" t="s">
        <v>21</v>
      </c>
      <c r="N149" s="201" t="s">
        <v>44</v>
      </c>
      <c r="O149" s="65"/>
      <c r="P149" s="202">
        <f t="shared" si="21"/>
        <v>0</v>
      </c>
      <c r="Q149" s="202">
        <v>0</v>
      </c>
      <c r="R149" s="202">
        <f t="shared" si="22"/>
        <v>0</v>
      </c>
      <c r="S149" s="202">
        <v>0</v>
      </c>
      <c r="T149" s="203">
        <f t="shared" si="2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263</v>
      </c>
      <c r="AT149" s="204" t="s">
        <v>173</v>
      </c>
      <c r="AU149" s="204" t="s">
        <v>82</v>
      </c>
      <c r="AY149" s="18" t="s">
        <v>171</v>
      </c>
      <c r="BE149" s="205">
        <f t="shared" si="24"/>
        <v>0</v>
      </c>
      <c r="BF149" s="205">
        <f t="shared" si="25"/>
        <v>0</v>
      </c>
      <c r="BG149" s="205">
        <f t="shared" si="26"/>
        <v>0</v>
      </c>
      <c r="BH149" s="205">
        <f t="shared" si="27"/>
        <v>0</v>
      </c>
      <c r="BI149" s="205">
        <f t="shared" si="28"/>
        <v>0</v>
      </c>
      <c r="BJ149" s="18" t="s">
        <v>80</v>
      </c>
      <c r="BK149" s="205">
        <f t="shared" si="29"/>
        <v>0</v>
      </c>
      <c r="BL149" s="18" t="s">
        <v>263</v>
      </c>
      <c r="BM149" s="204" t="s">
        <v>512</v>
      </c>
    </row>
    <row r="150" spans="1:65" s="2" customFormat="1" ht="16.5" customHeight="1">
      <c r="A150" s="35"/>
      <c r="B150" s="36"/>
      <c r="C150" s="193" t="s">
        <v>513</v>
      </c>
      <c r="D150" s="193" t="s">
        <v>173</v>
      </c>
      <c r="E150" s="194" t="s">
        <v>514</v>
      </c>
      <c r="F150" s="195" t="s">
        <v>515</v>
      </c>
      <c r="G150" s="196" t="s">
        <v>416</v>
      </c>
      <c r="H150" s="197">
        <v>3</v>
      </c>
      <c r="I150" s="198"/>
      <c r="J150" s="199">
        <f t="shared" si="20"/>
        <v>0</v>
      </c>
      <c r="K150" s="195" t="s">
        <v>21</v>
      </c>
      <c r="L150" s="40"/>
      <c r="M150" s="200" t="s">
        <v>21</v>
      </c>
      <c r="N150" s="201" t="s">
        <v>44</v>
      </c>
      <c r="O150" s="65"/>
      <c r="P150" s="202">
        <f t="shared" si="21"/>
        <v>0</v>
      </c>
      <c r="Q150" s="202">
        <v>0</v>
      </c>
      <c r="R150" s="202">
        <f t="shared" si="22"/>
        <v>0</v>
      </c>
      <c r="S150" s="202">
        <v>0</v>
      </c>
      <c r="T150" s="203">
        <f t="shared" si="2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263</v>
      </c>
      <c r="AT150" s="204" t="s">
        <v>173</v>
      </c>
      <c r="AU150" s="204" t="s">
        <v>82</v>
      </c>
      <c r="AY150" s="18" t="s">
        <v>171</v>
      </c>
      <c r="BE150" s="205">
        <f t="shared" si="24"/>
        <v>0</v>
      </c>
      <c r="BF150" s="205">
        <f t="shared" si="25"/>
        <v>0</v>
      </c>
      <c r="BG150" s="205">
        <f t="shared" si="26"/>
        <v>0</v>
      </c>
      <c r="BH150" s="205">
        <f t="shared" si="27"/>
        <v>0</v>
      </c>
      <c r="BI150" s="205">
        <f t="shared" si="28"/>
        <v>0</v>
      </c>
      <c r="BJ150" s="18" t="s">
        <v>80</v>
      </c>
      <c r="BK150" s="205">
        <f t="shared" si="29"/>
        <v>0</v>
      </c>
      <c r="BL150" s="18" t="s">
        <v>263</v>
      </c>
      <c r="BM150" s="204" t="s">
        <v>516</v>
      </c>
    </row>
    <row r="151" spans="1:65" s="2" customFormat="1" ht="21.75" customHeight="1">
      <c r="A151" s="35"/>
      <c r="B151" s="36"/>
      <c r="C151" s="193" t="s">
        <v>517</v>
      </c>
      <c r="D151" s="193" t="s">
        <v>173</v>
      </c>
      <c r="E151" s="194" t="s">
        <v>518</v>
      </c>
      <c r="F151" s="195" t="s">
        <v>519</v>
      </c>
      <c r="G151" s="196" t="s">
        <v>416</v>
      </c>
      <c r="H151" s="197">
        <v>3</v>
      </c>
      <c r="I151" s="198"/>
      <c r="J151" s="199">
        <f t="shared" si="20"/>
        <v>0</v>
      </c>
      <c r="K151" s="195" t="s">
        <v>21</v>
      </c>
      <c r="L151" s="40"/>
      <c r="M151" s="200" t="s">
        <v>21</v>
      </c>
      <c r="N151" s="201" t="s">
        <v>44</v>
      </c>
      <c r="O151" s="65"/>
      <c r="P151" s="202">
        <f t="shared" si="21"/>
        <v>0</v>
      </c>
      <c r="Q151" s="202">
        <v>0</v>
      </c>
      <c r="R151" s="202">
        <f t="shared" si="22"/>
        <v>0</v>
      </c>
      <c r="S151" s="202">
        <v>0</v>
      </c>
      <c r="T151" s="203">
        <f t="shared" si="2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263</v>
      </c>
      <c r="AT151" s="204" t="s">
        <v>173</v>
      </c>
      <c r="AU151" s="204" t="s">
        <v>82</v>
      </c>
      <c r="AY151" s="18" t="s">
        <v>171</v>
      </c>
      <c r="BE151" s="205">
        <f t="shared" si="24"/>
        <v>0</v>
      </c>
      <c r="BF151" s="205">
        <f t="shared" si="25"/>
        <v>0</v>
      </c>
      <c r="BG151" s="205">
        <f t="shared" si="26"/>
        <v>0</v>
      </c>
      <c r="BH151" s="205">
        <f t="shared" si="27"/>
        <v>0</v>
      </c>
      <c r="BI151" s="205">
        <f t="shared" si="28"/>
        <v>0</v>
      </c>
      <c r="BJ151" s="18" t="s">
        <v>80</v>
      </c>
      <c r="BK151" s="205">
        <f t="shared" si="29"/>
        <v>0</v>
      </c>
      <c r="BL151" s="18" t="s">
        <v>263</v>
      </c>
      <c r="BM151" s="204" t="s">
        <v>520</v>
      </c>
    </row>
    <row r="152" spans="1:65" s="2" customFormat="1" ht="16.5" customHeight="1">
      <c r="A152" s="35"/>
      <c r="B152" s="36"/>
      <c r="C152" s="193" t="s">
        <v>521</v>
      </c>
      <c r="D152" s="193" t="s">
        <v>173</v>
      </c>
      <c r="E152" s="194" t="s">
        <v>522</v>
      </c>
      <c r="F152" s="195" t="s">
        <v>523</v>
      </c>
      <c r="G152" s="196" t="s">
        <v>176</v>
      </c>
      <c r="H152" s="197">
        <v>2</v>
      </c>
      <c r="I152" s="198"/>
      <c r="J152" s="199">
        <f t="shared" si="20"/>
        <v>0</v>
      </c>
      <c r="K152" s="195" t="s">
        <v>21</v>
      </c>
      <c r="L152" s="40"/>
      <c r="M152" s="200" t="s">
        <v>21</v>
      </c>
      <c r="N152" s="201" t="s">
        <v>44</v>
      </c>
      <c r="O152" s="65"/>
      <c r="P152" s="202">
        <f t="shared" si="21"/>
        <v>0</v>
      </c>
      <c r="Q152" s="202">
        <v>0</v>
      </c>
      <c r="R152" s="202">
        <f t="shared" si="22"/>
        <v>0</v>
      </c>
      <c r="S152" s="202">
        <v>0</v>
      </c>
      <c r="T152" s="203">
        <f t="shared" si="2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263</v>
      </c>
      <c r="AT152" s="204" t="s">
        <v>173</v>
      </c>
      <c r="AU152" s="204" t="s">
        <v>82</v>
      </c>
      <c r="AY152" s="18" t="s">
        <v>171</v>
      </c>
      <c r="BE152" s="205">
        <f t="shared" si="24"/>
        <v>0</v>
      </c>
      <c r="BF152" s="205">
        <f t="shared" si="25"/>
        <v>0</v>
      </c>
      <c r="BG152" s="205">
        <f t="shared" si="26"/>
        <v>0</v>
      </c>
      <c r="BH152" s="205">
        <f t="shared" si="27"/>
        <v>0</v>
      </c>
      <c r="BI152" s="205">
        <f t="shared" si="28"/>
        <v>0</v>
      </c>
      <c r="BJ152" s="18" t="s">
        <v>80</v>
      </c>
      <c r="BK152" s="205">
        <f t="shared" si="29"/>
        <v>0</v>
      </c>
      <c r="BL152" s="18" t="s">
        <v>263</v>
      </c>
      <c r="BM152" s="204" t="s">
        <v>524</v>
      </c>
    </row>
    <row r="153" spans="1:65" s="2" customFormat="1" ht="16.5" customHeight="1">
      <c r="A153" s="35"/>
      <c r="B153" s="36"/>
      <c r="C153" s="193" t="s">
        <v>525</v>
      </c>
      <c r="D153" s="193" t="s">
        <v>173</v>
      </c>
      <c r="E153" s="194" t="s">
        <v>526</v>
      </c>
      <c r="F153" s="195" t="s">
        <v>527</v>
      </c>
      <c r="G153" s="196" t="s">
        <v>235</v>
      </c>
      <c r="H153" s="197">
        <v>0.6</v>
      </c>
      <c r="I153" s="198"/>
      <c r="J153" s="199">
        <f t="shared" si="20"/>
        <v>0</v>
      </c>
      <c r="K153" s="195" t="s">
        <v>21</v>
      </c>
      <c r="L153" s="40"/>
      <c r="M153" s="200" t="s">
        <v>21</v>
      </c>
      <c r="N153" s="201" t="s">
        <v>44</v>
      </c>
      <c r="O153" s="65"/>
      <c r="P153" s="202">
        <f t="shared" si="21"/>
        <v>0</v>
      </c>
      <c r="Q153" s="202">
        <v>0</v>
      </c>
      <c r="R153" s="202">
        <f t="shared" si="22"/>
        <v>0</v>
      </c>
      <c r="S153" s="202">
        <v>0</v>
      </c>
      <c r="T153" s="203">
        <f t="shared" si="2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263</v>
      </c>
      <c r="AT153" s="204" t="s">
        <v>173</v>
      </c>
      <c r="AU153" s="204" t="s">
        <v>82</v>
      </c>
      <c r="AY153" s="18" t="s">
        <v>171</v>
      </c>
      <c r="BE153" s="205">
        <f t="shared" si="24"/>
        <v>0</v>
      </c>
      <c r="BF153" s="205">
        <f t="shared" si="25"/>
        <v>0</v>
      </c>
      <c r="BG153" s="205">
        <f t="shared" si="26"/>
        <v>0</v>
      </c>
      <c r="BH153" s="205">
        <f t="shared" si="27"/>
        <v>0</v>
      </c>
      <c r="BI153" s="205">
        <f t="shared" si="28"/>
        <v>0</v>
      </c>
      <c r="BJ153" s="18" t="s">
        <v>80</v>
      </c>
      <c r="BK153" s="205">
        <f t="shared" si="29"/>
        <v>0</v>
      </c>
      <c r="BL153" s="18" t="s">
        <v>263</v>
      </c>
      <c r="BM153" s="204" t="s">
        <v>528</v>
      </c>
    </row>
    <row r="154" spans="2:63" s="12" customFormat="1" ht="22.9" customHeight="1">
      <c r="B154" s="177"/>
      <c r="C154" s="178"/>
      <c r="D154" s="179" t="s">
        <v>72</v>
      </c>
      <c r="E154" s="191" t="s">
        <v>529</v>
      </c>
      <c r="F154" s="191" t="s">
        <v>530</v>
      </c>
      <c r="G154" s="178"/>
      <c r="H154" s="178"/>
      <c r="I154" s="181"/>
      <c r="J154" s="192">
        <f>BK154</f>
        <v>0</v>
      </c>
      <c r="K154" s="178"/>
      <c r="L154" s="183"/>
      <c r="M154" s="184"/>
      <c r="N154" s="185"/>
      <c r="O154" s="185"/>
      <c r="P154" s="186">
        <f>SUM(P155:P161)</f>
        <v>0</v>
      </c>
      <c r="Q154" s="185"/>
      <c r="R154" s="186">
        <f>SUM(R155:R161)</f>
        <v>0</v>
      </c>
      <c r="S154" s="185"/>
      <c r="T154" s="187">
        <f>SUM(T155:T161)</f>
        <v>0</v>
      </c>
      <c r="AR154" s="188" t="s">
        <v>82</v>
      </c>
      <c r="AT154" s="189" t="s">
        <v>72</v>
      </c>
      <c r="AU154" s="189" t="s">
        <v>80</v>
      </c>
      <c r="AY154" s="188" t="s">
        <v>171</v>
      </c>
      <c r="BK154" s="190">
        <f>SUM(BK155:BK161)</f>
        <v>0</v>
      </c>
    </row>
    <row r="155" spans="1:65" s="2" customFormat="1" ht="16.5" customHeight="1">
      <c r="A155" s="35"/>
      <c r="B155" s="36"/>
      <c r="C155" s="193" t="s">
        <v>531</v>
      </c>
      <c r="D155" s="193" t="s">
        <v>173</v>
      </c>
      <c r="E155" s="194" t="s">
        <v>532</v>
      </c>
      <c r="F155" s="195" t="s">
        <v>533</v>
      </c>
      <c r="G155" s="196" t="s">
        <v>416</v>
      </c>
      <c r="H155" s="197">
        <v>3</v>
      </c>
      <c r="I155" s="198"/>
      <c r="J155" s="199">
        <f aca="true" t="shared" si="30" ref="J155:J161">ROUND(I155*H155,2)</f>
        <v>0</v>
      </c>
      <c r="K155" s="195" t="s">
        <v>21</v>
      </c>
      <c r="L155" s="40"/>
      <c r="M155" s="200" t="s">
        <v>21</v>
      </c>
      <c r="N155" s="201" t="s">
        <v>44</v>
      </c>
      <c r="O155" s="65"/>
      <c r="P155" s="202">
        <f aca="true" t="shared" si="31" ref="P155:P161">O155*H155</f>
        <v>0</v>
      </c>
      <c r="Q155" s="202">
        <v>0</v>
      </c>
      <c r="R155" s="202">
        <f aca="true" t="shared" si="32" ref="R155:R161">Q155*H155</f>
        <v>0</v>
      </c>
      <c r="S155" s="202">
        <v>0</v>
      </c>
      <c r="T155" s="203">
        <f aca="true" t="shared" si="33" ref="T155:T161"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263</v>
      </c>
      <c r="AT155" s="204" t="s">
        <v>173</v>
      </c>
      <c r="AU155" s="204" t="s">
        <v>82</v>
      </c>
      <c r="AY155" s="18" t="s">
        <v>171</v>
      </c>
      <c r="BE155" s="205">
        <f aca="true" t="shared" si="34" ref="BE155:BE161">IF(N155="základní",J155,0)</f>
        <v>0</v>
      </c>
      <c r="BF155" s="205">
        <f aca="true" t="shared" si="35" ref="BF155:BF161">IF(N155="snížená",J155,0)</f>
        <v>0</v>
      </c>
      <c r="BG155" s="205">
        <f aca="true" t="shared" si="36" ref="BG155:BG161">IF(N155="zákl. přenesená",J155,0)</f>
        <v>0</v>
      </c>
      <c r="BH155" s="205">
        <f aca="true" t="shared" si="37" ref="BH155:BH161">IF(N155="sníž. přenesená",J155,0)</f>
        <v>0</v>
      </c>
      <c r="BI155" s="205">
        <f aca="true" t="shared" si="38" ref="BI155:BI161">IF(N155="nulová",J155,0)</f>
        <v>0</v>
      </c>
      <c r="BJ155" s="18" t="s">
        <v>80</v>
      </c>
      <c r="BK155" s="205">
        <f aca="true" t="shared" si="39" ref="BK155:BK161">ROUND(I155*H155,2)</f>
        <v>0</v>
      </c>
      <c r="BL155" s="18" t="s">
        <v>263</v>
      </c>
      <c r="BM155" s="204" t="s">
        <v>534</v>
      </c>
    </row>
    <row r="156" spans="1:65" s="2" customFormat="1" ht="16.5" customHeight="1">
      <c r="A156" s="35"/>
      <c r="B156" s="36"/>
      <c r="C156" s="193" t="s">
        <v>535</v>
      </c>
      <c r="D156" s="193" t="s">
        <v>173</v>
      </c>
      <c r="E156" s="194" t="s">
        <v>536</v>
      </c>
      <c r="F156" s="195" t="s">
        <v>537</v>
      </c>
      <c r="G156" s="196" t="s">
        <v>416</v>
      </c>
      <c r="H156" s="197">
        <v>1</v>
      </c>
      <c r="I156" s="198"/>
      <c r="J156" s="199">
        <f t="shared" si="30"/>
        <v>0</v>
      </c>
      <c r="K156" s="195" t="s">
        <v>21</v>
      </c>
      <c r="L156" s="40"/>
      <c r="M156" s="200" t="s">
        <v>21</v>
      </c>
      <c r="N156" s="201" t="s">
        <v>44</v>
      </c>
      <c r="O156" s="65"/>
      <c r="P156" s="202">
        <f t="shared" si="31"/>
        <v>0</v>
      </c>
      <c r="Q156" s="202">
        <v>0</v>
      </c>
      <c r="R156" s="202">
        <f t="shared" si="32"/>
        <v>0</v>
      </c>
      <c r="S156" s="202">
        <v>0</v>
      </c>
      <c r="T156" s="203">
        <f t="shared" si="3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263</v>
      </c>
      <c r="AT156" s="204" t="s">
        <v>173</v>
      </c>
      <c r="AU156" s="204" t="s">
        <v>82</v>
      </c>
      <c r="AY156" s="18" t="s">
        <v>171</v>
      </c>
      <c r="BE156" s="205">
        <f t="shared" si="34"/>
        <v>0</v>
      </c>
      <c r="BF156" s="205">
        <f t="shared" si="35"/>
        <v>0</v>
      </c>
      <c r="BG156" s="205">
        <f t="shared" si="36"/>
        <v>0</v>
      </c>
      <c r="BH156" s="205">
        <f t="shared" si="37"/>
        <v>0</v>
      </c>
      <c r="BI156" s="205">
        <f t="shared" si="38"/>
        <v>0</v>
      </c>
      <c r="BJ156" s="18" t="s">
        <v>80</v>
      </c>
      <c r="BK156" s="205">
        <f t="shared" si="39"/>
        <v>0</v>
      </c>
      <c r="BL156" s="18" t="s">
        <v>263</v>
      </c>
      <c r="BM156" s="204" t="s">
        <v>538</v>
      </c>
    </row>
    <row r="157" spans="1:65" s="2" customFormat="1" ht="16.5" customHeight="1">
      <c r="A157" s="35"/>
      <c r="B157" s="36"/>
      <c r="C157" s="193" t="s">
        <v>539</v>
      </c>
      <c r="D157" s="193" t="s">
        <v>173</v>
      </c>
      <c r="E157" s="194" t="s">
        <v>540</v>
      </c>
      <c r="F157" s="195" t="s">
        <v>541</v>
      </c>
      <c r="G157" s="196" t="s">
        <v>416</v>
      </c>
      <c r="H157" s="197">
        <v>2</v>
      </c>
      <c r="I157" s="198"/>
      <c r="J157" s="199">
        <f t="shared" si="30"/>
        <v>0</v>
      </c>
      <c r="K157" s="195" t="s">
        <v>21</v>
      </c>
      <c r="L157" s="40"/>
      <c r="M157" s="200" t="s">
        <v>21</v>
      </c>
      <c r="N157" s="201" t="s">
        <v>44</v>
      </c>
      <c r="O157" s="65"/>
      <c r="P157" s="202">
        <f t="shared" si="31"/>
        <v>0</v>
      </c>
      <c r="Q157" s="202">
        <v>0</v>
      </c>
      <c r="R157" s="202">
        <f t="shared" si="32"/>
        <v>0</v>
      </c>
      <c r="S157" s="202">
        <v>0</v>
      </c>
      <c r="T157" s="203">
        <f t="shared" si="3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263</v>
      </c>
      <c r="AT157" s="204" t="s">
        <v>173</v>
      </c>
      <c r="AU157" s="204" t="s">
        <v>82</v>
      </c>
      <c r="AY157" s="18" t="s">
        <v>171</v>
      </c>
      <c r="BE157" s="205">
        <f t="shared" si="34"/>
        <v>0</v>
      </c>
      <c r="BF157" s="205">
        <f t="shared" si="35"/>
        <v>0</v>
      </c>
      <c r="BG157" s="205">
        <f t="shared" si="36"/>
        <v>0</v>
      </c>
      <c r="BH157" s="205">
        <f t="shared" si="37"/>
        <v>0</v>
      </c>
      <c r="BI157" s="205">
        <f t="shared" si="38"/>
        <v>0</v>
      </c>
      <c r="BJ157" s="18" t="s">
        <v>80</v>
      </c>
      <c r="BK157" s="205">
        <f t="shared" si="39"/>
        <v>0</v>
      </c>
      <c r="BL157" s="18" t="s">
        <v>263</v>
      </c>
      <c r="BM157" s="204" t="s">
        <v>542</v>
      </c>
    </row>
    <row r="158" spans="1:65" s="2" customFormat="1" ht="16.5" customHeight="1">
      <c r="A158" s="35"/>
      <c r="B158" s="36"/>
      <c r="C158" s="193" t="s">
        <v>543</v>
      </c>
      <c r="D158" s="193" t="s">
        <v>173</v>
      </c>
      <c r="E158" s="194" t="s">
        <v>544</v>
      </c>
      <c r="F158" s="195" t="s">
        <v>545</v>
      </c>
      <c r="G158" s="196" t="s">
        <v>416</v>
      </c>
      <c r="H158" s="197">
        <v>1</v>
      </c>
      <c r="I158" s="198"/>
      <c r="J158" s="199">
        <f t="shared" si="30"/>
        <v>0</v>
      </c>
      <c r="K158" s="195" t="s">
        <v>21</v>
      </c>
      <c r="L158" s="40"/>
      <c r="M158" s="200" t="s">
        <v>21</v>
      </c>
      <c r="N158" s="201" t="s">
        <v>44</v>
      </c>
      <c r="O158" s="65"/>
      <c r="P158" s="202">
        <f t="shared" si="31"/>
        <v>0</v>
      </c>
      <c r="Q158" s="202">
        <v>0</v>
      </c>
      <c r="R158" s="202">
        <f t="shared" si="32"/>
        <v>0</v>
      </c>
      <c r="S158" s="202">
        <v>0</v>
      </c>
      <c r="T158" s="203">
        <f t="shared" si="3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263</v>
      </c>
      <c r="AT158" s="204" t="s">
        <v>173</v>
      </c>
      <c r="AU158" s="204" t="s">
        <v>82</v>
      </c>
      <c r="AY158" s="18" t="s">
        <v>171</v>
      </c>
      <c r="BE158" s="205">
        <f t="shared" si="34"/>
        <v>0</v>
      </c>
      <c r="BF158" s="205">
        <f t="shared" si="35"/>
        <v>0</v>
      </c>
      <c r="BG158" s="205">
        <f t="shared" si="36"/>
        <v>0</v>
      </c>
      <c r="BH158" s="205">
        <f t="shared" si="37"/>
        <v>0</v>
      </c>
      <c r="BI158" s="205">
        <f t="shared" si="38"/>
        <v>0</v>
      </c>
      <c r="BJ158" s="18" t="s">
        <v>80</v>
      </c>
      <c r="BK158" s="205">
        <f t="shared" si="39"/>
        <v>0</v>
      </c>
      <c r="BL158" s="18" t="s">
        <v>263</v>
      </c>
      <c r="BM158" s="204" t="s">
        <v>546</v>
      </c>
    </row>
    <row r="159" spans="1:65" s="2" customFormat="1" ht="16.5" customHeight="1">
      <c r="A159" s="35"/>
      <c r="B159" s="36"/>
      <c r="C159" s="193" t="s">
        <v>547</v>
      </c>
      <c r="D159" s="193" t="s">
        <v>173</v>
      </c>
      <c r="E159" s="194" t="s">
        <v>548</v>
      </c>
      <c r="F159" s="195" t="s">
        <v>549</v>
      </c>
      <c r="G159" s="196" t="s">
        <v>416</v>
      </c>
      <c r="H159" s="197">
        <v>1</v>
      </c>
      <c r="I159" s="198"/>
      <c r="J159" s="199">
        <f t="shared" si="30"/>
        <v>0</v>
      </c>
      <c r="K159" s="195" t="s">
        <v>21</v>
      </c>
      <c r="L159" s="40"/>
      <c r="M159" s="200" t="s">
        <v>21</v>
      </c>
      <c r="N159" s="201" t="s">
        <v>44</v>
      </c>
      <c r="O159" s="65"/>
      <c r="P159" s="202">
        <f t="shared" si="31"/>
        <v>0</v>
      </c>
      <c r="Q159" s="202">
        <v>0</v>
      </c>
      <c r="R159" s="202">
        <f t="shared" si="32"/>
        <v>0</v>
      </c>
      <c r="S159" s="202">
        <v>0</v>
      </c>
      <c r="T159" s="203">
        <f t="shared" si="3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263</v>
      </c>
      <c r="AT159" s="204" t="s">
        <v>173</v>
      </c>
      <c r="AU159" s="204" t="s">
        <v>82</v>
      </c>
      <c r="AY159" s="18" t="s">
        <v>171</v>
      </c>
      <c r="BE159" s="205">
        <f t="shared" si="34"/>
        <v>0</v>
      </c>
      <c r="BF159" s="205">
        <f t="shared" si="35"/>
        <v>0</v>
      </c>
      <c r="BG159" s="205">
        <f t="shared" si="36"/>
        <v>0</v>
      </c>
      <c r="BH159" s="205">
        <f t="shared" si="37"/>
        <v>0</v>
      </c>
      <c r="BI159" s="205">
        <f t="shared" si="38"/>
        <v>0</v>
      </c>
      <c r="BJ159" s="18" t="s">
        <v>80</v>
      </c>
      <c r="BK159" s="205">
        <f t="shared" si="39"/>
        <v>0</v>
      </c>
      <c r="BL159" s="18" t="s">
        <v>263</v>
      </c>
      <c r="BM159" s="204" t="s">
        <v>550</v>
      </c>
    </row>
    <row r="160" spans="1:65" s="2" customFormat="1" ht="16.5" customHeight="1">
      <c r="A160" s="35"/>
      <c r="B160" s="36"/>
      <c r="C160" s="193" t="s">
        <v>551</v>
      </c>
      <c r="D160" s="193" t="s">
        <v>173</v>
      </c>
      <c r="E160" s="194" t="s">
        <v>552</v>
      </c>
      <c r="F160" s="195" t="s">
        <v>553</v>
      </c>
      <c r="G160" s="196" t="s">
        <v>416</v>
      </c>
      <c r="H160" s="197">
        <v>1</v>
      </c>
      <c r="I160" s="198"/>
      <c r="J160" s="199">
        <f t="shared" si="30"/>
        <v>0</v>
      </c>
      <c r="K160" s="195" t="s">
        <v>21</v>
      </c>
      <c r="L160" s="40"/>
      <c r="M160" s="200" t="s">
        <v>21</v>
      </c>
      <c r="N160" s="201" t="s">
        <v>44</v>
      </c>
      <c r="O160" s="65"/>
      <c r="P160" s="202">
        <f t="shared" si="31"/>
        <v>0</v>
      </c>
      <c r="Q160" s="202">
        <v>0</v>
      </c>
      <c r="R160" s="202">
        <f t="shared" si="32"/>
        <v>0</v>
      </c>
      <c r="S160" s="202">
        <v>0</v>
      </c>
      <c r="T160" s="203">
        <f t="shared" si="3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4" t="s">
        <v>263</v>
      </c>
      <c r="AT160" s="204" t="s">
        <v>173</v>
      </c>
      <c r="AU160" s="204" t="s">
        <v>82</v>
      </c>
      <c r="AY160" s="18" t="s">
        <v>171</v>
      </c>
      <c r="BE160" s="205">
        <f t="shared" si="34"/>
        <v>0</v>
      </c>
      <c r="BF160" s="205">
        <f t="shared" si="35"/>
        <v>0</v>
      </c>
      <c r="BG160" s="205">
        <f t="shared" si="36"/>
        <v>0</v>
      </c>
      <c r="BH160" s="205">
        <f t="shared" si="37"/>
        <v>0</v>
      </c>
      <c r="BI160" s="205">
        <f t="shared" si="38"/>
        <v>0</v>
      </c>
      <c r="BJ160" s="18" t="s">
        <v>80</v>
      </c>
      <c r="BK160" s="205">
        <f t="shared" si="39"/>
        <v>0</v>
      </c>
      <c r="BL160" s="18" t="s">
        <v>263</v>
      </c>
      <c r="BM160" s="204" t="s">
        <v>554</v>
      </c>
    </row>
    <row r="161" spans="1:65" s="2" customFormat="1" ht="16.5" customHeight="1">
      <c r="A161" s="35"/>
      <c r="B161" s="36"/>
      <c r="C161" s="193" t="s">
        <v>555</v>
      </c>
      <c r="D161" s="193" t="s">
        <v>173</v>
      </c>
      <c r="E161" s="194" t="s">
        <v>556</v>
      </c>
      <c r="F161" s="195" t="s">
        <v>557</v>
      </c>
      <c r="G161" s="196" t="s">
        <v>235</v>
      </c>
      <c r="H161" s="197">
        <v>0.14</v>
      </c>
      <c r="I161" s="198"/>
      <c r="J161" s="199">
        <f t="shared" si="30"/>
        <v>0</v>
      </c>
      <c r="K161" s="195" t="s">
        <v>21</v>
      </c>
      <c r="L161" s="40"/>
      <c r="M161" s="242" t="s">
        <v>21</v>
      </c>
      <c r="N161" s="243" t="s">
        <v>44</v>
      </c>
      <c r="O161" s="244"/>
      <c r="P161" s="245">
        <f t="shared" si="31"/>
        <v>0</v>
      </c>
      <c r="Q161" s="245">
        <v>0</v>
      </c>
      <c r="R161" s="245">
        <f t="shared" si="32"/>
        <v>0</v>
      </c>
      <c r="S161" s="245">
        <v>0</v>
      </c>
      <c r="T161" s="246">
        <f t="shared" si="3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263</v>
      </c>
      <c r="AT161" s="204" t="s">
        <v>173</v>
      </c>
      <c r="AU161" s="204" t="s">
        <v>82</v>
      </c>
      <c r="AY161" s="18" t="s">
        <v>171</v>
      </c>
      <c r="BE161" s="205">
        <f t="shared" si="34"/>
        <v>0</v>
      </c>
      <c r="BF161" s="205">
        <f t="shared" si="35"/>
        <v>0</v>
      </c>
      <c r="BG161" s="205">
        <f t="shared" si="36"/>
        <v>0</v>
      </c>
      <c r="BH161" s="205">
        <f t="shared" si="37"/>
        <v>0</v>
      </c>
      <c r="BI161" s="205">
        <f t="shared" si="38"/>
        <v>0</v>
      </c>
      <c r="BJ161" s="18" t="s">
        <v>80</v>
      </c>
      <c r="BK161" s="205">
        <f t="shared" si="39"/>
        <v>0</v>
      </c>
      <c r="BL161" s="18" t="s">
        <v>263</v>
      </c>
      <c r="BM161" s="204" t="s">
        <v>558</v>
      </c>
    </row>
    <row r="162" spans="1:31" s="2" customFormat="1" ht="6.95" customHeight="1">
      <c r="A162" s="35"/>
      <c r="B162" s="48"/>
      <c r="C162" s="49"/>
      <c r="D162" s="49"/>
      <c r="E162" s="49"/>
      <c r="F162" s="49"/>
      <c r="G162" s="49"/>
      <c r="H162" s="49"/>
      <c r="I162" s="143"/>
      <c r="J162" s="49"/>
      <c r="K162" s="49"/>
      <c r="L162" s="40"/>
      <c r="M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</row>
  </sheetData>
  <sheetProtection algorithmName="SHA-512" hashValue="nJVmXGRZ0ZRtprfzqDnc0xVlQeQxmPBIAegbP8WeNOT1CgbhzOQksAm8RL5GoABTHl4pjFEjutR30hGNYCRb7w==" saltValue="DaU98Tl//k0uFRm9mMUMpmKazRtQOol6tA1OSE2x94gfrsakLnuWK49LN67iTT2Vbxz+TaB9zAtmnvrjZcf54w==" spinCount="100000" sheet="1" objects="1" scenarios="1" formatColumns="0" formatRows="0" autoFilter="0"/>
  <autoFilter ref="C95:K161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110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 hidden="1">
      <c r="B4" s="21"/>
      <c r="D4" s="113" t="s">
        <v>136</v>
      </c>
      <c r="I4" s="109"/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I5" s="109"/>
      <c r="L5" s="21"/>
    </row>
    <row r="6" spans="2:12" s="1" customFormat="1" ht="12" customHeight="1" hidden="1">
      <c r="B6" s="21"/>
      <c r="D6" s="115" t="s">
        <v>16</v>
      </c>
      <c r="I6" s="109"/>
      <c r="L6" s="21"/>
    </row>
    <row r="7" spans="2:12" s="1" customFormat="1" ht="16.5" customHeight="1" hidden="1">
      <c r="B7" s="21"/>
      <c r="E7" s="319" t="str">
        <f>'Rekapitulace stavby'!K6</f>
        <v>REKONSTRUKCE TĚLOCVIČNY TUL - TĚLOCVIČNA HARCOV- OBJEKT A</v>
      </c>
      <c r="F7" s="320"/>
      <c r="G7" s="320"/>
      <c r="H7" s="320"/>
      <c r="I7" s="109"/>
      <c r="L7" s="21"/>
    </row>
    <row r="8" spans="2:12" ht="12.75" hidden="1">
      <c r="B8" s="21"/>
      <c r="D8" s="115" t="s">
        <v>137</v>
      </c>
      <c r="L8" s="21"/>
    </row>
    <row r="9" spans="2:12" s="1" customFormat="1" ht="16.5" customHeight="1" hidden="1">
      <c r="B9" s="21"/>
      <c r="E9" s="319" t="s">
        <v>322</v>
      </c>
      <c r="F9" s="318"/>
      <c r="G9" s="318"/>
      <c r="H9" s="318"/>
      <c r="I9" s="109"/>
      <c r="L9" s="21"/>
    </row>
    <row r="10" spans="2:12" s="1" customFormat="1" ht="12" customHeight="1" hidden="1">
      <c r="B10" s="21"/>
      <c r="D10" s="115" t="s">
        <v>139</v>
      </c>
      <c r="I10" s="109"/>
      <c r="L10" s="21"/>
    </row>
    <row r="11" spans="1:31" s="2" customFormat="1" ht="16.5" customHeight="1" hidden="1">
      <c r="A11" s="35"/>
      <c r="B11" s="40"/>
      <c r="C11" s="35"/>
      <c r="D11" s="35"/>
      <c r="E11" s="329" t="s">
        <v>323</v>
      </c>
      <c r="F11" s="321"/>
      <c r="G11" s="321"/>
      <c r="H11" s="32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5" t="s">
        <v>303</v>
      </c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 hidden="1">
      <c r="A13" s="35"/>
      <c r="B13" s="40"/>
      <c r="C13" s="35"/>
      <c r="D13" s="35"/>
      <c r="E13" s="322" t="s">
        <v>559</v>
      </c>
      <c r="F13" s="321"/>
      <c r="G13" s="321"/>
      <c r="H13" s="321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1.25" hidden="1">
      <c r="A14" s="35"/>
      <c r="B14" s="40"/>
      <c r="C14" s="35"/>
      <c r="D14" s="35"/>
      <c r="E14" s="35"/>
      <c r="F14" s="35"/>
      <c r="G14" s="35"/>
      <c r="H14" s="35"/>
      <c r="I14" s="116"/>
      <c r="J14" s="35"/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0"/>
      <c r="C15" s="35"/>
      <c r="D15" s="115" t="s">
        <v>18</v>
      </c>
      <c r="E15" s="35"/>
      <c r="F15" s="104" t="s">
        <v>19</v>
      </c>
      <c r="G15" s="35"/>
      <c r="H15" s="35"/>
      <c r="I15" s="118" t="s">
        <v>20</v>
      </c>
      <c r="J15" s="104" t="s">
        <v>21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15" t="s">
        <v>22</v>
      </c>
      <c r="E16" s="35"/>
      <c r="F16" s="104" t="s">
        <v>23</v>
      </c>
      <c r="G16" s="35"/>
      <c r="H16" s="35"/>
      <c r="I16" s="118" t="s">
        <v>24</v>
      </c>
      <c r="J16" s="119" t="str">
        <f>'Rekapitulace stavby'!AN8</f>
        <v>4. 2. 2020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 hidden="1">
      <c r="A17" s="35"/>
      <c r="B17" s="40"/>
      <c r="C17" s="35"/>
      <c r="D17" s="35"/>
      <c r="E17" s="35"/>
      <c r="F17" s="35"/>
      <c r="G17" s="35"/>
      <c r="H17" s="35"/>
      <c r="I17" s="116"/>
      <c r="J17" s="35"/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0"/>
      <c r="C18" s="35"/>
      <c r="D18" s="115" t="s">
        <v>26</v>
      </c>
      <c r="E18" s="35"/>
      <c r="F18" s="35"/>
      <c r="G18" s="35"/>
      <c r="H18" s="35"/>
      <c r="I18" s="118" t="s">
        <v>27</v>
      </c>
      <c r="J18" s="104" t="s">
        <v>21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0"/>
      <c r="C19" s="35"/>
      <c r="D19" s="35"/>
      <c r="E19" s="104" t="s">
        <v>28</v>
      </c>
      <c r="F19" s="35"/>
      <c r="G19" s="35"/>
      <c r="H19" s="35"/>
      <c r="I19" s="118" t="s">
        <v>29</v>
      </c>
      <c r="J19" s="104" t="s">
        <v>21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0"/>
      <c r="C20" s="35"/>
      <c r="D20" s="35"/>
      <c r="E20" s="35"/>
      <c r="F20" s="35"/>
      <c r="G20" s="35"/>
      <c r="H20" s="35"/>
      <c r="I20" s="116"/>
      <c r="J20" s="35"/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0"/>
      <c r="C21" s="35"/>
      <c r="D21" s="115" t="s">
        <v>30</v>
      </c>
      <c r="E21" s="35"/>
      <c r="F21" s="35"/>
      <c r="G21" s="35"/>
      <c r="H21" s="35"/>
      <c r="I21" s="118" t="s">
        <v>27</v>
      </c>
      <c r="J21" s="31" t="str">
        <f>'Rekapitulace stavby'!AN13</f>
        <v>Vyplň údaj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0"/>
      <c r="C22" s="35"/>
      <c r="D22" s="35"/>
      <c r="E22" s="323" t="str">
        <f>'Rekapitulace stavby'!E14</f>
        <v>Vyplň údaj</v>
      </c>
      <c r="F22" s="324"/>
      <c r="G22" s="324"/>
      <c r="H22" s="324"/>
      <c r="I22" s="118" t="s">
        <v>29</v>
      </c>
      <c r="J22" s="31" t="str">
        <f>'Rekapitulace stavby'!AN14</f>
        <v>Vyplň údaj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0"/>
      <c r="C23" s="35"/>
      <c r="D23" s="35"/>
      <c r="E23" s="35"/>
      <c r="F23" s="35"/>
      <c r="G23" s="35"/>
      <c r="H23" s="35"/>
      <c r="I23" s="116"/>
      <c r="J23" s="35"/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0"/>
      <c r="C24" s="35"/>
      <c r="D24" s="115" t="s">
        <v>32</v>
      </c>
      <c r="E24" s="35"/>
      <c r="F24" s="35"/>
      <c r="G24" s="35"/>
      <c r="H24" s="35"/>
      <c r="I24" s="118" t="s">
        <v>27</v>
      </c>
      <c r="J24" s="104" t="s">
        <v>21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 hidden="1">
      <c r="A25" s="35"/>
      <c r="B25" s="40"/>
      <c r="C25" s="35"/>
      <c r="D25" s="35"/>
      <c r="E25" s="104" t="s">
        <v>33</v>
      </c>
      <c r="F25" s="35"/>
      <c r="G25" s="35"/>
      <c r="H25" s="35"/>
      <c r="I25" s="118" t="s">
        <v>29</v>
      </c>
      <c r="J25" s="104" t="s">
        <v>21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 hidden="1">
      <c r="A26" s="35"/>
      <c r="B26" s="40"/>
      <c r="C26" s="35"/>
      <c r="D26" s="35"/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 hidden="1">
      <c r="A27" s="35"/>
      <c r="B27" s="40"/>
      <c r="C27" s="35"/>
      <c r="D27" s="115" t="s">
        <v>35</v>
      </c>
      <c r="E27" s="35"/>
      <c r="F27" s="35"/>
      <c r="G27" s="35"/>
      <c r="H27" s="35"/>
      <c r="I27" s="118" t="s">
        <v>27</v>
      </c>
      <c r="J27" s="104" t="s">
        <v>21</v>
      </c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 hidden="1">
      <c r="A28" s="35"/>
      <c r="B28" s="40"/>
      <c r="C28" s="35"/>
      <c r="D28" s="35"/>
      <c r="E28" s="104" t="s">
        <v>36</v>
      </c>
      <c r="F28" s="35"/>
      <c r="G28" s="35"/>
      <c r="H28" s="35"/>
      <c r="I28" s="118" t="s">
        <v>29</v>
      </c>
      <c r="J28" s="104" t="s">
        <v>21</v>
      </c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35"/>
      <c r="E29" s="35"/>
      <c r="F29" s="35"/>
      <c r="G29" s="35"/>
      <c r="H29" s="35"/>
      <c r="I29" s="116"/>
      <c r="J29" s="35"/>
      <c r="K29" s="35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 hidden="1">
      <c r="A30" s="35"/>
      <c r="B30" s="40"/>
      <c r="C30" s="35"/>
      <c r="D30" s="115" t="s">
        <v>37</v>
      </c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 hidden="1">
      <c r="A31" s="120"/>
      <c r="B31" s="121"/>
      <c r="C31" s="120"/>
      <c r="D31" s="120"/>
      <c r="E31" s="325" t="s">
        <v>21</v>
      </c>
      <c r="F31" s="325"/>
      <c r="G31" s="325"/>
      <c r="H31" s="325"/>
      <c r="I31" s="122"/>
      <c r="J31" s="120"/>
      <c r="K31" s="120"/>
      <c r="L31" s="123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2" customFormat="1" ht="6.95" customHeight="1" hidden="1">
      <c r="A32" s="35"/>
      <c r="B32" s="40"/>
      <c r="C32" s="35"/>
      <c r="D32" s="35"/>
      <c r="E32" s="35"/>
      <c r="F32" s="35"/>
      <c r="G32" s="35"/>
      <c r="H32" s="35"/>
      <c r="I32" s="116"/>
      <c r="J32" s="35"/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 hidden="1">
      <c r="A34" s="35"/>
      <c r="B34" s="40"/>
      <c r="C34" s="35"/>
      <c r="D34" s="126" t="s">
        <v>39</v>
      </c>
      <c r="E34" s="35"/>
      <c r="F34" s="35"/>
      <c r="G34" s="35"/>
      <c r="H34" s="35"/>
      <c r="I34" s="116"/>
      <c r="J34" s="127">
        <f>ROUND(J94,2)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 hidden="1">
      <c r="A35" s="35"/>
      <c r="B35" s="40"/>
      <c r="C35" s="35"/>
      <c r="D35" s="124"/>
      <c r="E35" s="124"/>
      <c r="F35" s="124"/>
      <c r="G35" s="124"/>
      <c r="H35" s="124"/>
      <c r="I35" s="125"/>
      <c r="J35" s="124"/>
      <c r="K35" s="124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35"/>
      <c r="F36" s="128" t="s">
        <v>41</v>
      </c>
      <c r="G36" s="35"/>
      <c r="H36" s="35"/>
      <c r="I36" s="129" t="s">
        <v>40</v>
      </c>
      <c r="J36" s="128" t="s">
        <v>42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130" t="s">
        <v>43</v>
      </c>
      <c r="E37" s="115" t="s">
        <v>44</v>
      </c>
      <c r="F37" s="131">
        <f>ROUND((SUM(BE94:BE128)),2)</f>
        <v>0</v>
      </c>
      <c r="G37" s="35"/>
      <c r="H37" s="35"/>
      <c r="I37" s="132">
        <v>0.21</v>
      </c>
      <c r="J37" s="131">
        <f>ROUND(((SUM(BE94:BE128))*I37),2)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45</v>
      </c>
      <c r="F38" s="131">
        <f>ROUND((SUM(BF94:BF128)),2)</f>
        <v>0</v>
      </c>
      <c r="G38" s="35"/>
      <c r="H38" s="35"/>
      <c r="I38" s="132">
        <v>0.15</v>
      </c>
      <c r="J38" s="131">
        <f>ROUND(((SUM(BF94:BF128))*I38),2)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46</v>
      </c>
      <c r="F39" s="131">
        <f>ROUND((SUM(BG94:BG128)),2)</f>
        <v>0</v>
      </c>
      <c r="G39" s="35"/>
      <c r="H39" s="35"/>
      <c r="I39" s="132">
        <v>0.21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15" t="s">
        <v>47</v>
      </c>
      <c r="F40" s="131">
        <f>ROUND((SUM(BH94:BH128)),2)</f>
        <v>0</v>
      </c>
      <c r="G40" s="35"/>
      <c r="H40" s="35"/>
      <c r="I40" s="132">
        <v>0.15</v>
      </c>
      <c r="J40" s="131">
        <f>0</f>
        <v>0</v>
      </c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15" t="s">
        <v>48</v>
      </c>
      <c r="F41" s="131">
        <f>ROUND((SUM(BI94:BI128)),2)</f>
        <v>0</v>
      </c>
      <c r="G41" s="35"/>
      <c r="H41" s="35"/>
      <c r="I41" s="132">
        <v>0</v>
      </c>
      <c r="J41" s="131">
        <f>0</f>
        <v>0</v>
      </c>
      <c r="K41" s="35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 hidden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 hidden="1">
      <c r="A43" s="35"/>
      <c r="B43" s="40"/>
      <c r="C43" s="133"/>
      <c r="D43" s="134" t="s">
        <v>49</v>
      </c>
      <c r="E43" s="135"/>
      <c r="F43" s="135"/>
      <c r="G43" s="136" t="s">
        <v>50</v>
      </c>
      <c r="H43" s="137" t="s">
        <v>51</v>
      </c>
      <c r="I43" s="138"/>
      <c r="J43" s="139">
        <f>SUM(J34:J41)</f>
        <v>0</v>
      </c>
      <c r="K43" s="140"/>
      <c r="L43" s="117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 hidden="1">
      <c r="A44" s="35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ht="11.25" hidden="1"/>
    <row r="46" ht="11.25" hidden="1"/>
    <row r="47" ht="11.25" hidden="1"/>
    <row r="48" spans="1:31" s="2" customFormat="1" ht="6.95" customHeight="1" hidden="1">
      <c r="A48" s="35"/>
      <c r="B48" s="144"/>
      <c r="C48" s="145"/>
      <c r="D48" s="145"/>
      <c r="E48" s="145"/>
      <c r="F48" s="145"/>
      <c r="G48" s="145"/>
      <c r="H48" s="145"/>
      <c r="I48" s="146"/>
      <c r="J48" s="145"/>
      <c r="K48" s="145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24.95" customHeight="1" hidden="1">
      <c r="A49" s="35"/>
      <c r="B49" s="36"/>
      <c r="C49" s="24" t="s">
        <v>141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6.95" customHeight="1" hidden="1">
      <c r="A50" s="35"/>
      <c r="B50" s="36"/>
      <c r="C50" s="37"/>
      <c r="D50" s="37"/>
      <c r="E50" s="37"/>
      <c r="F50" s="37"/>
      <c r="G50" s="37"/>
      <c r="H50" s="3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 hidden="1">
      <c r="A51" s="35"/>
      <c r="B51" s="36"/>
      <c r="C51" s="30" t="s">
        <v>16</v>
      </c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 hidden="1">
      <c r="A52" s="35"/>
      <c r="B52" s="36"/>
      <c r="C52" s="37"/>
      <c r="D52" s="37"/>
      <c r="E52" s="326" t="str">
        <f>E7</f>
        <v>REKONSTRUKCE TĚLOCVIČNY TUL - TĚLOCVIČNA HARCOV- OBJEKT A</v>
      </c>
      <c r="F52" s="327"/>
      <c r="G52" s="327"/>
      <c r="H52" s="32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2:12" s="1" customFormat="1" ht="12" customHeight="1" hidden="1">
      <c r="B53" s="22"/>
      <c r="C53" s="30" t="s">
        <v>137</v>
      </c>
      <c r="D53" s="23"/>
      <c r="E53" s="23"/>
      <c r="F53" s="23"/>
      <c r="G53" s="23"/>
      <c r="H53" s="23"/>
      <c r="I53" s="109"/>
      <c r="J53" s="23"/>
      <c r="K53" s="23"/>
      <c r="L53" s="21"/>
    </row>
    <row r="54" spans="2:12" s="1" customFormat="1" ht="16.5" customHeight="1" hidden="1">
      <c r="B54" s="22"/>
      <c r="C54" s="23"/>
      <c r="D54" s="23"/>
      <c r="E54" s="326" t="s">
        <v>322</v>
      </c>
      <c r="F54" s="303"/>
      <c r="G54" s="303"/>
      <c r="H54" s="303"/>
      <c r="I54" s="109"/>
      <c r="J54" s="23"/>
      <c r="K54" s="23"/>
      <c r="L54" s="21"/>
    </row>
    <row r="55" spans="2:12" s="1" customFormat="1" ht="12" customHeight="1" hidden="1">
      <c r="B55" s="22"/>
      <c r="C55" s="30" t="s">
        <v>139</v>
      </c>
      <c r="D55" s="23"/>
      <c r="E55" s="23"/>
      <c r="F55" s="23"/>
      <c r="G55" s="23"/>
      <c r="H55" s="23"/>
      <c r="I55" s="109"/>
      <c r="J55" s="23"/>
      <c r="K55" s="23"/>
      <c r="L55" s="21"/>
    </row>
    <row r="56" spans="1:31" s="2" customFormat="1" ht="16.5" customHeight="1" hidden="1">
      <c r="A56" s="35"/>
      <c r="B56" s="36"/>
      <c r="C56" s="37"/>
      <c r="D56" s="37"/>
      <c r="E56" s="330" t="s">
        <v>323</v>
      </c>
      <c r="F56" s="328"/>
      <c r="G56" s="328"/>
      <c r="H56" s="328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2" customHeight="1" hidden="1">
      <c r="A57" s="35"/>
      <c r="B57" s="36"/>
      <c r="C57" s="30" t="s">
        <v>303</v>
      </c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6.5" customHeight="1" hidden="1">
      <c r="A58" s="35"/>
      <c r="B58" s="36"/>
      <c r="C58" s="37"/>
      <c r="D58" s="37"/>
      <c r="E58" s="274" t="str">
        <f>E13</f>
        <v>D1.3.2 - Vzduchotechnika</v>
      </c>
      <c r="F58" s="328"/>
      <c r="G58" s="328"/>
      <c r="H58" s="328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6.95" customHeight="1" hidden="1">
      <c r="A59" s="35"/>
      <c r="B59" s="36"/>
      <c r="C59" s="37"/>
      <c r="D59" s="37"/>
      <c r="E59" s="37"/>
      <c r="F59" s="37"/>
      <c r="G59" s="37"/>
      <c r="H59" s="37"/>
      <c r="I59" s="116"/>
      <c r="J59" s="37"/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2" customHeight="1" hidden="1">
      <c r="A60" s="35"/>
      <c r="B60" s="36"/>
      <c r="C60" s="30" t="s">
        <v>22</v>
      </c>
      <c r="D60" s="37"/>
      <c r="E60" s="37"/>
      <c r="F60" s="28" t="str">
        <f>F16</f>
        <v>Liberec</v>
      </c>
      <c r="G60" s="37"/>
      <c r="H60" s="37"/>
      <c r="I60" s="118" t="s">
        <v>24</v>
      </c>
      <c r="J60" s="60" t="str">
        <f>IF(J16="","",J16)</f>
        <v>4. 2. 2020</v>
      </c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 hidden="1">
      <c r="A61" s="35"/>
      <c r="B61" s="36"/>
      <c r="C61" s="37"/>
      <c r="D61" s="37"/>
      <c r="E61" s="37"/>
      <c r="F61" s="37"/>
      <c r="G61" s="37"/>
      <c r="H61" s="37"/>
      <c r="I61" s="116"/>
      <c r="J61" s="37"/>
      <c r="K61" s="37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25.7" customHeight="1" hidden="1">
      <c r="A62" s="35"/>
      <c r="B62" s="36"/>
      <c r="C62" s="30" t="s">
        <v>26</v>
      </c>
      <c r="D62" s="37"/>
      <c r="E62" s="37"/>
      <c r="F62" s="28" t="str">
        <f>E19</f>
        <v xml:space="preserve">Technická univerzita v Liberci </v>
      </c>
      <c r="G62" s="37"/>
      <c r="H62" s="37"/>
      <c r="I62" s="118" t="s">
        <v>32</v>
      </c>
      <c r="J62" s="33" t="str">
        <f>E25</f>
        <v>Ing.  Radovan  Novotný</v>
      </c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25.7" customHeight="1" hidden="1">
      <c r="A63" s="35"/>
      <c r="B63" s="36"/>
      <c r="C63" s="30" t="s">
        <v>30</v>
      </c>
      <c r="D63" s="37"/>
      <c r="E63" s="37"/>
      <c r="F63" s="28" t="str">
        <f>IF(E22="","",E22)</f>
        <v>Vyplň údaj</v>
      </c>
      <c r="G63" s="37"/>
      <c r="H63" s="37"/>
      <c r="I63" s="118" t="s">
        <v>35</v>
      </c>
      <c r="J63" s="33" t="str">
        <f>E28</f>
        <v>Propos Liberec s.r.o.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10.35" customHeight="1" hidden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29.25" customHeight="1" hidden="1">
      <c r="A65" s="35"/>
      <c r="B65" s="36"/>
      <c r="C65" s="147" t="s">
        <v>142</v>
      </c>
      <c r="D65" s="148"/>
      <c r="E65" s="148"/>
      <c r="F65" s="148"/>
      <c r="G65" s="148"/>
      <c r="H65" s="148"/>
      <c r="I65" s="149"/>
      <c r="J65" s="150" t="s">
        <v>143</v>
      </c>
      <c r="K65" s="148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10.35" customHeight="1" hidden="1">
      <c r="A66" s="35"/>
      <c r="B66" s="36"/>
      <c r="C66" s="37"/>
      <c r="D66" s="37"/>
      <c r="E66" s="37"/>
      <c r="F66" s="37"/>
      <c r="G66" s="37"/>
      <c r="H66" s="37"/>
      <c r="I66" s="116"/>
      <c r="J66" s="37"/>
      <c r="K66" s="37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47" s="2" customFormat="1" ht="22.9" customHeight="1" hidden="1">
      <c r="A67" s="35"/>
      <c r="B67" s="36"/>
      <c r="C67" s="151" t="s">
        <v>71</v>
      </c>
      <c r="D67" s="37"/>
      <c r="E67" s="37"/>
      <c r="F67" s="37"/>
      <c r="G67" s="37"/>
      <c r="H67" s="37"/>
      <c r="I67" s="116"/>
      <c r="J67" s="78">
        <f>J94</f>
        <v>0</v>
      </c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U67" s="18" t="s">
        <v>144</v>
      </c>
    </row>
    <row r="68" spans="2:12" s="9" customFormat="1" ht="24.95" customHeight="1" hidden="1">
      <c r="B68" s="152"/>
      <c r="C68" s="153"/>
      <c r="D68" s="154" t="s">
        <v>560</v>
      </c>
      <c r="E68" s="155"/>
      <c r="F68" s="155"/>
      <c r="G68" s="155"/>
      <c r="H68" s="155"/>
      <c r="I68" s="156"/>
      <c r="J68" s="157">
        <f>J95</f>
        <v>0</v>
      </c>
      <c r="K68" s="153"/>
      <c r="L68" s="158"/>
    </row>
    <row r="69" spans="2:12" s="9" customFormat="1" ht="24.95" customHeight="1" hidden="1">
      <c r="B69" s="152"/>
      <c r="C69" s="153"/>
      <c r="D69" s="154" t="s">
        <v>561</v>
      </c>
      <c r="E69" s="155"/>
      <c r="F69" s="155"/>
      <c r="G69" s="155"/>
      <c r="H69" s="155"/>
      <c r="I69" s="156"/>
      <c r="J69" s="157">
        <f>J109</f>
        <v>0</v>
      </c>
      <c r="K69" s="153"/>
      <c r="L69" s="158"/>
    </row>
    <row r="70" spans="2:12" s="9" customFormat="1" ht="24.95" customHeight="1" hidden="1">
      <c r="B70" s="152"/>
      <c r="C70" s="153"/>
      <c r="D70" s="154" t="s">
        <v>562</v>
      </c>
      <c r="E70" s="155"/>
      <c r="F70" s="155"/>
      <c r="G70" s="155"/>
      <c r="H70" s="155"/>
      <c r="I70" s="156"/>
      <c r="J70" s="157">
        <f>J120</f>
        <v>0</v>
      </c>
      <c r="K70" s="153"/>
      <c r="L70" s="158"/>
    </row>
    <row r="71" spans="1:31" s="2" customFormat="1" ht="21.75" customHeight="1" hidden="1">
      <c r="A71" s="35"/>
      <c r="B71" s="36"/>
      <c r="C71" s="37"/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 hidden="1">
      <c r="A72" s="35"/>
      <c r="B72" s="48"/>
      <c r="C72" s="49"/>
      <c r="D72" s="49"/>
      <c r="E72" s="49"/>
      <c r="F72" s="49"/>
      <c r="G72" s="49"/>
      <c r="H72" s="49"/>
      <c r="I72" s="143"/>
      <c r="J72" s="49"/>
      <c r="K72" s="49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ht="11.25" hidden="1"/>
    <row r="74" ht="11.25" hidden="1"/>
    <row r="75" ht="11.25" hidden="1"/>
    <row r="76" spans="1:31" s="2" customFormat="1" ht="6.95" customHeight="1">
      <c r="A76" s="35"/>
      <c r="B76" s="50"/>
      <c r="C76" s="51"/>
      <c r="D76" s="51"/>
      <c r="E76" s="51"/>
      <c r="F76" s="51"/>
      <c r="G76" s="51"/>
      <c r="H76" s="51"/>
      <c r="I76" s="146"/>
      <c r="J76" s="51"/>
      <c r="K76" s="51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4.95" customHeight="1">
      <c r="A77" s="35"/>
      <c r="B77" s="36"/>
      <c r="C77" s="24" t="s">
        <v>156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16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26" t="str">
        <f>E7</f>
        <v>REKONSTRUKCE TĚLOCVIČNY TUL - TĚLOCVIČNA HARCOV- OBJEKT A</v>
      </c>
      <c r="F80" s="327"/>
      <c r="G80" s="327"/>
      <c r="H80" s="32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2:12" s="1" customFormat="1" ht="12" customHeight="1">
      <c r="B81" s="22"/>
      <c r="C81" s="30" t="s">
        <v>137</v>
      </c>
      <c r="D81" s="23"/>
      <c r="E81" s="23"/>
      <c r="F81" s="23"/>
      <c r="G81" s="23"/>
      <c r="H81" s="23"/>
      <c r="I81" s="109"/>
      <c r="J81" s="23"/>
      <c r="K81" s="23"/>
      <c r="L81" s="21"/>
    </row>
    <row r="82" spans="2:12" s="1" customFormat="1" ht="16.5" customHeight="1">
      <c r="B82" s="22"/>
      <c r="C82" s="23"/>
      <c r="D82" s="23"/>
      <c r="E82" s="326" t="s">
        <v>322</v>
      </c>
      <c r="F82" s="303"/>
      <c r="G82" s="303"/>
      <c r="H82" s="303"/>
      <c r="I82" s="109"/>
      <c r="J82" s="23"/>
      <c r="K82" s="23"/>
      <c r="L82" s="21"/>
    </row>
    <row r="83" spans="2:12" s="1" customFormat="1" ht="12" customHeight="1">
      <c r="B83" s="22"/>
      <c r="C83" s="30" t="s">
        <v>139</v>
      </c>
      <c r="D83" s="23"/>
      <c r="E83" s="23"/>
      <c r="F83" s="23"/>
      <c r="G83" s="23"/>
      <c r="H83" s="23"/>
      <c r="I83" s="109"/>
      <c r="J83" s="23"/>
      <c r="K83" s="23"/>
      <c r="L83" s="21"/>
    </row>
    <row r="84" spans="1:31" s="2" customFormat="1" ht="16.5" customHeight="1">
      <c r="A84" s="35"/>
      <c r="B84" s="36"/>
      <c r="C84" s="37"/>
      <c r="D84" s="37"/>
      <c r="E84" s="330" t="s">
        <v>323</v>
      </c>
      <c r="F84" s="328"/>
      <c r="G84" s="328"/>
      <c r="H84" s="328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303</v>
      </c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7"/>
      <c r="D86" s="37"/>
      <c r="E86" s="274" t="str">
        <f>E13</f>
        <v>D1.3.2 - Vzduchotechnika</v>
      </c>
      <c r="F86" s="328"/>
      <c r="G86" s="328"/>
      <c r="H86" s="328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22</v>
      </c>
      <c r="D88" s="37"/>
      <c r="E88" s="37"/>
      <c r="F88" s="28" t="str">
        <f>F16</f>
        <v>Liberec</v>
      </c>
      <c r="G88" s="37"/>
      <c r="H88" s="37"/>
      <c r="I88" s="118" t="s">
        <v>24</v>
      </c>
      <c r="J88" s="60" t="str">
        <f>IF(J16="","",J16)</f>
        <v>4. 2. 2020</v>
      </c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7"/>
      <c r="D89" s="37"/>
      <c r="E89" s="37"/>
      <c r="F89" s="37"/>
      <c r="G89" s="37"/>
      <c r="H89" s="37"/>
      <c r="I89" s="116"/>
      <c r="J89" s="37"/>
      <c r="K89" s="37"/>
      <c r="L89" s="11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25.7" customHeight="1">
      <c r="A90" s="35"/>
      <c r="B90" s="36"/>
      <c r="C90" s="30" t="s">
        <v>26</v>
      </c>
      <c r="D90" s="37"/>
      <c r="E90" s="37"/>
      <c r="F90" s="28" t="str">
        <f>E19</f>
        <v xml:space="preserve">Technická univerzita v Liberci </v>
      </c>
      <c r="G90" s="37"/>
      <c r="H90" s="37"/>
      <c r="I90" s="118" t="s">
        <v>32</v>
      </c>
      <c r="J90" s="33" t="str">
        <f>E25</f>
        <v>Ing.  Radovan  Novotný</v>
      </c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30</v>
      </c>
      <c r="D91" s="37"/>
      <c r="E91" s="37"/>
      <c r="F91" s="28" t="str">
        <f>IF(E22="","",E22)</f>
        <v>Vyplň údaj</v>
      </c>
      <c r="G91" s="37"/>
      <c r="H91" s="37"/>
      <c r="I91" s="118" t="s">
        <v>35</v>
      </c>
      <c r="J91" s="33" t="str">
        <f>E28</f>
        <v>Propos Liberec s.r.o.</v>
      </c>
      <c r="K91" s="37"/>
      <c r="L91" s="11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0.35" customHeight="1">
      <c r="A92" s="35"/>
      <c r="B92" s="36"/>
      <c r="C92" s="37"/>
      <c r="D92" s="37"/>
      <c r="E92" s="37"/>
      <c r="F92" s="37"/>
      <c r="G92" s="37"/>
      <c r="H92" s="37"/>
      <c r="I92" s="116"/>
      <c r="J92" s="37"/>
      <c r="K92" s="37"/>
      <c r="L92" s="11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1" customFormat="1" ht="29.25" customHeight="1">
      <c r="A93" s="165"/>
      <c r="B93" s="166"/>
      <c r="C93" s="167" t="s">
        <v>157</v>
      </c>
      <c r="D93" s="168" t="s">
        <v>58</v>
      </c>
      <c r="E93" s="168" t="s">
        <v>54</v>
      </c>
      <c r="F93" s="168" t="s">
        <v>55</v>
      </c>
      <c r="G93" s="168" t="s">
        <v>158</v>
      </c>
      <c r="H93" s="168" t="s">
        <v>159</v>
      </c>
      <c r="I93" s="169" t="s">
        <v>160</v>
      </c>
      <c r="J93" s="168" t="s">
        <v>143</v>
      </c>
      <c r="K93" s="170" t="s">
        <v>161</v>
      </c>
      <c r="L93" s="171"/>
      <c r="M93" s="69" t="s">
        <v>21</v>
      </c>
      <c r="N93" s="70" t="s">
        <v>43</v>
      </c>
      <c r="O93" s="70" t="s">
        <v>162</v>
      </c>
      <c r="P93" s="70" t="s">
        <v>163</v>
      </c>
      <c r="Q93" s="70" t="s">
        <v>164</v>
      </c>
      <c r="R93" s="70" t="s">
        <v>165</v>
      </c>
      <c r="S93" s="70" t="s">
        <v>166</v>
      </c>
      <c r="T93" s="71" t="s">
        <v>167</v>
      </c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</row>
    <row r="94" spans="1:63" s="2" customFormat="1" ht="22.9" customHeight="1">
      <c r="A94" s="35"/>
      <c r="B94" s="36"/>
      <c r="C94" s="76" t="s">
        <v>168</v>
      </c>
      <c r="D94" s="37"/>
      <c r="E94" s="37"/>
      <c r="F94" s="37"/>
      <c r="G94" s="37"/>
      <c r="H94" s="37"/>
      <c r="I94" s="116"/>
      <c r="J94" s="172">
        <f>BK94</f>
        <v>0</v>
      </c>
      <c r="K94" s="37"/>
      <c r="L94" s="40"/>
      <c r="M94" s="72"/>
      <c r="N94" s="173"/>
      <c r="O94" s="73"/>
      <c r="P94" s="174">
        <f>P95+P109+P120</f>
        <v>0</v>
      </c>
      <c r="Q94" s="73"/>
      <c r="R94" s="174">
        <f>R95+R109+R120</f>
        <v>0</v>
      </c>
      <c r="S94" s="73"/>
      <c r="T94" s="175">
        <f>T95+T109+T120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72</v>
      </c>
      <c r="AU94" s="18" t="s">
        <v>144</v>
      </c>
      <c r="BK94" s="176">
        <f>BK95+BK109+BK120</f>
        <v>0</v>
      </c>
    </row>
    <row r="95" spans="2:63" s="12" customFormat="1" ht="25.9" customHeight="1">
      <c r="B95" s="177"/>
      <c r="C95" s="178"/>
      <c r="D95" s="179" t="s">
        <v>72</v>
      </c>
      <c r="E95" s="180" t="s">
        <v>563</v>
      </c>
      <c r="F95" s="180" t="s">
        <v>564</v>
      </c>
      <c r="G95" s="178"/>
      <c r="H95" s="178"/>
      <c r="I95" s="181"/>
      <c r="J95" s="182">
        <f>BK95</f>
        <v>0</v>
      </c>
      <c r="K95" s="178"/>
      <c r="L95" s="183"/>
      <c r="M95" s="184"/>
      <c r="N95" s="185"/>
      <c r="O95" s="185"/>
      <c r="P95" s="186">
        <f>SUM(P96:P108)</f>
        <v>0</v>
      </c>
      <c r="Q95" s="185"/>
      <c r="R95" s="186">
        <f>SUM(R96:R108)</f>
        <v>0</v>
      </c>
      <c r="S95" s="185"/>
      <c r="T95" s="187">
        <f>SUM(T96:T108)</f>
        <v>0</v>
      </c>
      <c r="AR95" s="188" t="s">
        <v>80</v>
      </c>
      <c r="AT95" s="189" t="s">
        <v>72</v>
      </c>
      <c r="AU95" s="189" t="s">
        <v>73</v>
      </c>
      <c r="AY95" s="188" t="s">
        <v>171</v>
      </c>
      <c r="BK95" s="190">
        <f>SUM(BK96:BK108)</f>
        <v>0</v>
      </c>
    </row>
    <row r="96" spans="1:65" s="2" customFormat="1" ht="66.75" customHeight="1">
      <c r="A96" s="35"/>
      <c r="B96" s="36"/>
      <c r="C96" s="247" t="s">
        <v>80</v>
      </c>
      <c r="D96" s="247" t="s">
        <v>357</v>
      </c>
      <c r="E96" s="248" t="s">
        <v>565</v>
      </c>
      <c r="F96" s="249" t="s">
        <v>566</v>
      </c>
      <c r="G96" s="250" t="s">
        <v>308</v>
      </c>
      <c r="H96" s="251">
        <v>1</v>
      </c>
      <c r="I96" s="252"/>
      <c r="J96" s="253">
        <f aca="true" t="shared" si="0" ref="J96:J108">ROUND(I96*H96,2)</f>
        <v>0</v>
      </c>
      <c r="K96" s="249" t="s">
        <v>21</v>
      </c>
      <c r="L96" s="254"/>
      <c r="M96" s="255" t="s">
        <v>21</v>
      </c>
      <c r="N96" s="256" t="s">
        <v>44</v>
      </c>
      <c r="O96" s="65"/>
      <c r="P96" s="202">
        <f aca="true" t="shared" si="1" ref="P96:P108">O96*H96</f>
        <v>0</v>
      </c>
      <c r="Q96" s="202">
        <v>0</v>
      </c>
      <c r="R96" s="202">
        <f aca="true" t="shared" si="2" ref="R96:R108">Q96*H96</f>
        <v>0</v>
      </c>
      <c r="S96" s="202">
        <v>0</v>
      </c>
      <c r="T96" s="203">
        <f aca="true" t="shared" si="3" ref="T96:T108"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439</v>
      </c>
      <c r="AT96" s="204" t="s">
        <v>357</v>
      </c>
      <c r="AU96" s="204" t="s">
        <v>80</v>
      </c>
      <c r="AY96" s="18" t="s">
        <v>171</v>
      </c>
      <c r="BE96" s="205">
        <f aca="true" t="shared" si="4" ref="BE96:BE108">IF(N96="základní",J96,0)</f>
        <v>0</v>
      </c>
      <c r="BF96" s="205">
        <f aca="true" t="shared" si="5" ref="BF96:BF108">IF(N96="snížená",J96,0)</f>
        <v>0</v>
      </c>
      <c r="BG96" s="205">
        <f aca="true" t="shared" si="6" ref="BG96:BG108">IF(N96="zákl. přenesená",J96,0)</f>
        <v>0</v>
      </c>
      <c r="BH96" s="205">
        <f aca="true" t="shared" si="7" ref="BH96:BH108">IF(N96="sníž. přenesená",J96,0)</f>
        <v>0</v>
      </c>
      <c r="BI96" s="205">
        <f aca="true" t="shared" si="8" ref="BI96:BI108">IF(N96="nulová",J96,0)</f>
        <v>0</v>
      </c>
      <c r="BJ96" s="18" t="s">
        <v>80</v>
      </c>
      <c r="BK96" s="205">
        <f aca="true" t="shared" si="9" ref="BK96:BK108">ROUND(I96*H96,2)</f>
        <v>0</v>
      </c>
      <c r="BL96" s="18" t="s">
        <v>263</v>
      </c>
      <c r="BM96" s="204" t="s">
        <v>567</v>
      </c>
    </row>
    <row r="97" spans="1:65" s="2" customFormat="1" ht="16.5" customHeight="1">
      <c r="A97" s="35"/>
      <c r="B97" s="36"/>
      <c r="C97" s="247" t="s">
        <v>82</v>
      </c>
      <c r="D97" s="247" t="s">
        <v>357</v>
      </c>
      <c r="E97" s="248" t="s">
        <v>568</v>
      </c>
      <c r="F97" s="249" t="s">
        <v>569</v>
      </c>
      <c r="G97" s="250" t="s">
        <v>308</v>
      </c>
      <c r="H97" s="251">
        <v>2</v>
      </c>
      <c r="I97" s="252"/>
      <c r="J97" s="253">
        <f t="shared" si="0"/>
        <v>0</v>
      </c>
      <c r="K97" s="249" t="s">
        <v>21</v>
      </c>
      <c r="L97" s="254"/>
      <c r="M97" s="255" t="s">
        <v>21</v>
      </c>
      <c r="N97" s="256" t="s">
        <v>44</v>
      </c>
      <c r="O97" s="65"/>
      <c r="P97" s="202">
        <f t="shared" si="1"/>
        <v>0</v>
      </c>
      <c r="Q97" s="202">
        <v>0</v>
      </c>
      <c r="R97" s="202">
        <f t="shared" si="2"/>
        <v>0</v>
      </c>
      <c r="S97" s="202">
        <v>0</v>
      </c>
      <c r="T97" s="203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439</v>
      </c>
      <c r="AT97" s="204" t="s">
        <v>357</v>
      </c>
      <c r="AU97" s="204" t="s">
        <v>80</v>
      </c>
      <c r="AY97" s="18" t="s">
        <v>171</v>
      </c>
      <c r="BE97" s="205">
        <f t="shared" si="4"/>
        <v>0</v>
      </c>
      <c r="BF97" s="205">
        <f t="shared" si="5"/>
        <v>0</v>
      </c>
      <c r="BG97" s="205">
        <f t="shared" si="6"/>
        <v>0</v>
      </c>
      <c r="BH97" s="205">
        <f t="shared" si="7"/>
        <v>0</v>
      </c>
      <c r="BI97" s="205">
        <f t="shared" si="8"/>
        <v>0</v>
      </c>
      <c r="BJ97" s="18" t="s">
        <v>80</v>
      </c>
      <c r="BK97" s="205">
        <f t="shared" si="9"/>
        <v>0</v>
      </c>
      <c r="BL97" s="18" t="s">
        <v>263</v>
      </c>
      <c r="BM97" s="204" t="s">
        <v>570</v>
      </c>
    </row>
    <row r="98" spans="1:65" s="2" customFormat="1" ht="16.5" customHeight="1">
      <c r="A98" s="35"/>
      <c r="B98" s="36"/>
      <c r="C98" s="247" t="s">
        <v>92</v>
      </c>
      <c r="D98" s="247" t="s">
        <v>357</v>
      </c>
      <c r="E98" s="248" t="s">
        <v>571</v>
      </c>
      <c r="F98" s="249" t="s">
        <v>572</v>
      </c>
      <c r="G98" s="250" t="s">
        <v>272</v>
      </c>
      <c r="H98" s="251">
        <v>2</v>
      </c>
      <c r="I98" s="252"/>
      <c r="J98" s="253">
        <f t="shared" si="0"/>
        <v>0</v>
      </c>
      <c r="K98" s="249" t="s">
        <v>21</v>
      </c>
      <c r="L98" s="254"/>
      <c r="M98" s="255" t="s">
        <v>21</v>
      </c>
      <c r="N98" s="256" t="s">
        <v>44</v>
      </c>
      <c r="O98" s="65"/>
      <c r="P98" s="202">
        <f t="shared" si="1"/>
        <v>0</v>
      </c>
      <c r="Q98" s="202">
        <v>0</v>
      </c>
      <c r="R98" s="202">
        <f t="shared" si="2"/>
        <v>0</v>
      </c>
      <c r="S98" s="202">
        <v>0</v>
      </c>
      <c r="T98" s="203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439</v>
      </c>
      <c r="AT98" s="204" t="s">
        <v>357</v>
      </c>
      <c r="AU98" s="204" t="s">
        <v>80</v>
      </c>
      <c r="AY98" s="18" t="s">
        <v>171</v>
      </c>
      <c r="BE98" s="205">
        <f t="shared" si="4"/>
        <v>0</v>
      </c>
      <c r="BF98" s="205">
        <f t="shared" si="5"/>
        <v>0</v>
      </c>
      <c r="BG98" s="205">
        <f t="shared" si="6"/>
        <v>0</v>
      </c>
      <c r="BH98" s="205">
        <f t="shared" si="7"/>
        <v>0</v>
      </c>
      <c r="BI98" s="205">
        <f t="shared" si="8"/>
        <v>0</v>
      </c>
      <c r="BJ98" s="18" t="s">
        <v>80</v>
      </c>
      <c r="BK98" s="205">
        <f t="shared" si="9"/>
        <v>0</v>
      </c>
      <c r="BL98" s="18" t="s">
        <v>263</v>
      </c>
      <c r="BM98" s="204" t="s">
        <v>573</v>
      </c>
    </row>
    <row r="99" spans="1:65" s="2" customFormat="1" ht="16.5" customHeight="1">
      <c r="A99" s="35"/>
      <c r="B99" s="36"/>
      <c r="C99" s="247" t="s">
        <v>178</v>
      </c>
      <c r="D99" s="247" t="s">
        <v>357</v>
      </c>
      <c r="E99" s="248" t="s">
        <v>574</v>
      </c>
      <c r="F99" s="249" t="s">
        <v>575</v>
      </c>
      <c r="G99" s="250" t="s">
        <v>272</v>
      </c>
      <c r="H99" s="251">
        <v>2</v>
      </c>
      <c r="I99" s="252"/>
      <c r="J99" s="253">
        <f t="shared" si="0"/>
        <v>0</v>
      </c>
      <c r="K99" s="249" t="s">
        <v>21</v>
      </c>
      <c r="L99" s="254"/>
      <c r="M99" s="255" t="s">
        <v>21</v>
      </c>
      <c r="N99" s="256" t="s">
        <v>44</v>
      </c>
      <c r="O99" s="65"/>
      <c r="P99" s="202">
        <f t="shared" si="1"/>
        <v>0</v>
      </c>
      <c r="Q99" s="202">
        <v>0</v>
      </c>
      <c r="R99" s="202">
        <f t="shared" si="2"/>
        <v>0</v>
      </c>
      <c r="S99" s="202">
        <v>0</v>
      </c>
      <c r="T99" s="203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439</v>
      </c>
      <c r="AT99" s="204" t="s">
        <v>357</v>
      </c>
      <c r="AU99" s="204" t="s">
        <v>80</v>
      </c>
      <c r="AY99" s="18" t="s">
        <v>171</v>
      </c>
      <c r="BE99" s="205">
        <f t="shared" si="4"/>
        <v>0</v>
      </c>
      <c r="BF99" s="205">
        <f t="shared" si="5"/>
        <v>0</v>
      </c>
      <c r="BG99" s="205">
        <f t="shared" si="6"/>
        <v>0</v>
      </c>
      <c r="BH99" s="205">
        <f t="shared" si="7"/>
        <v>0</v>
      </c>
      <c r="BI99" s="205">
        <f t="shared" si="8"/>
        <v>0</v>
      </c>
      <c r="BJ99" s="18" t="s">
        <v>80</v>
      </c>
      <c r="BK99" s="205">
        <f t="shared" si="9"/>
        <v>0</v>
      </c>
      <c r="BL99" s="18" t="s">
        <v>263</v>
      </c>
      <c r="BM99" s="204" t="s">
        <v>576</v>
      </c>
    </row>
    <row r="100" spans="1:65" s="2" customFormat="1" ht="16.5" customHeight="1">
      <c r="A100" s="35"/>
      <c r="B100" s="36"/>
      <c r="C100" s="247" t="s">
        <v>214</v>
      </c>
      <c r="D100" s="247" t="s">
        <v>357</v>
      </c>
      <c r="E100" s="248" t="s">
        <v>577</v>
      </c>
      <c r="F100" s="249" t="s">
        <v>578</v>
      </c>
      <c r="G100" s="250" t="s">
        <v>272</v>
      </c>
      <c r="H100" s="251">
        <v>3</v>
      </c>
      <c r="I100" s="252"/>
      <c r="J100" s="253">
        <f t="shared" si="0"/>
        <v>0</v>
      </c>
      <c r="K100" s="249" t="s">
        <v>21</v>
      </c>
      <c r="L100" s="254"/>
      <c r="M100" s="255" t="s">
        <v>21</v>
      </c>
      <c r="N100" s="256" t="s">
        <v>44</v>
      </c>
      <c r="O100" s="65"/>
      <c r="P100" s="202">
        <f t="shared" si="1"/>
        <v>0</v>
      </c>
      <c r="Q100" s="202">
        <v>0</v>
      </c>
      <c r="R100" s="202">
        <f t="shared" si="2"/>
        <v>0</v>
      </c>
      <c r="S100" s="202">
        <v>0</v>
      </c>
      <c r="T100" s="203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439</v>
      </c>
      <c r="AT100" s="204" t="s">
        <v>357</v>
      </c>
      <c r="AU100" s="204" t="s">
        <v>80</v>
      </c>
      <c r="AY100" s="18" t="s">
        <v>171</v>
      </c>
      <c r="BE100" s="205">
        <f t="shared" si="4"/>
        <v>0</v>
      </c>
      <c r="BF100" s="205">
        <f t="shared" si="5"/>
        <v>0</v>
      </c>
      <c r="BG100" s="205">
        <f t="shared" si="6"/>
        <v>0</v>
      </c>
      <c r="BH100" s="205">
        <f t="shared" si="7"/>
        <v>0</v>
      </c>
      <c r="BI100" s="205">
        <f t="shared" si="8"/>
        <v>0</v>
      </c>
      <c r="BJ100" s="18" t="s">
        <v>80</v>
      </c>
      <c r="BK100" s="205">
        <f t="shared" si="9"/>
        <v>0</v>
      </c>
      <c r="BL100" s="18" t="s">
        <v>263</v>
      </c>
      <c r="BM100" s="204" t="s">
        <v>579</v>
      </c>
    </row>
    <row r="101" spans="1:65" s="2" customFormat="1" ht="16.5" customHeight="1">
      <c r="A101" s="35"/>
      <c r="B101" s="36"/>
      <c r="C101" s="247" t="s">
        <v>183</v>
      </c>
      <c r="D101" s="247" t="s">
        <v>357</v>
      </c>
      <c r="E101" s="248" t="s">
        <v>580</v>
      </c>
      <c r="F101" s="249" t="s">
        <v>581</v>
      </c>
      <c r="G101" s="250" t="s">
        <v>272</v>
      </c>
      <c r="H101" s="251">
        <v>3</v>
      </c>
      <c r="I101" s="252"/>
      <c r="J101" s="253">
        <f t="shared" si="0"/>
        <v>0</v>
      </c>
      <c r="K101" s="249" t="s">
        <v>21</v>
      </c>
      <c r="L101" s="254"/>
      <c r="M101" s="255" t="s">
        <v>21</v>
      </c>
      <c r="N101" s="256" t="s">
        <v>44</v>
      </c>
      <c r="O101" s="65"/>
      <c r="P101" s="202">
        <f t="shared" si="1"/>
        <v>0</v>
      </c>
      <c r="Q101" s="202">
        <v>0</v>
      </c>
      <c r="R101" s="202">
        <f t="shared" si="2"/>
        <v>0</v>
      </c>
      <c r="S101" s="202">
        <v>0</v>
      </c>
      <c r="T101" s="203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439</v>
      </c>
      <c r="AT101" s="204" t="s">
        <v>357</v>
      </c>
      <c r="AU101" s="204" t="s">
        <v>80</v>
      </c>
      <c r="AY101" s="18" t="s">
        <v>171</v>
      </c>
      <c r="BE101" s="205">
        <f t="shared" si="4"/>
        <v>0</v>
      </c>
      <c r="BF101" s="205">
        <f t="shared" si="5"/>
        <v>0</v>
      </c>
      <c r="BG101" s="205">
        <f t="shared" si="6"/>
        <v>0</v>
      </c>
      <c r="BH101" s="205">
        <f t="shared" si="7"/>
        <v>0</v>
      </c>
      <c r="BI101" s="205">
        <f t="shared" si="8"/>
        <v>0</v>
      </c>
      <c r="BJ101" s="18" t="s">
        <v>80</v>
      </c>
      <c r="BK101" s="205">
        <f t="shared" si="9"/>
        <v>0</v>
      </c>
      <c r="BL101" s="18" t="s">
        <v>263</v>
      </c>
      <c r="BM101" s="204" t="s">
        <v>582</v>
      </c>
    </row>
    <row r="102" spans="1:65" s="2" customFormat="1" ht="16.5" customHeight="1">
      <c r="A102" s="35"/>
      <c r="B102" s="36"/>
      <c r="C102" s="247" t="s">
        <v>225</v>
      </c>
      <c r="D102" s="247" t="s">
        <v>357</v>
      </c>
      <c r="E102" s="248" t="s">
        <v>583</v>
      </c>
      <c r="F102" s="249" t="s">
        <v>584</v>
      </c>
      <c r="G102" s="250" t="s">
        <v>272</v>
      </c>
      <c r="H102" s="251">
        <v>4</v>
      </c>
      <c r="I102" s="252"/>
      <c r="J102" s="253">
        <f t="shared" si="0"/>
        <v>0</v>
      </c>
      <c r="K102" s="249" t="s">
        <v>21</v>
      </c>
      <c r="L102" s="254"/>
      <c r="M102" s="255" t="s">
        <v>21</v>
      </c>
      <c r="N102" s="256" t="s">
        <v>44</v>
      </c>
      <c r="O102" s="65"/>
      <c r="P102" s="202">
        <f t="shared" si="1"/>
        <v>0</v>
      </c>
      <c r="Q102" s="202">
        <v>0</v>
      </c>
      <c r="R102" s="202">
        <f t="shared" si="2"/>
        <v>0</v>
      </c>
      <c r="S102" s="202">
        <v>0</v>
      </c>
      <c r="T102" s="203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439</v>
      </c>
      <c r="AT102" s="204" t="s">
        <v>357</v>
      </c>
      <c r="AU102" s="204" t="s">
        <v>80</v>
      </c>
      <c r="AY102" s="18" t="s">
        <v>171</v>
      </c>
      <c r="BE102" s="205">
        <f t="shared" si="4"/>
        <v>0</v>
      </c>
      <c r="BF102" s="205">
        <f t="shared" si="5"/>
        <v>0</v>
      </c>
      <c r="BG102" s="205">
        <f t="shared" si="6"/>
        <v>0</v>
      </c>
      <c r="BH102" s="205">
        <f t="shared" si="7"/>
        <v>0</v>
      </c>
      <c r="BI102" s="205">
        <f t="shared" si="8"/>
        <v>0</v>
      </c>
      <c r="BJ102" s="18" t="s">
        <v>80</v>
      </c>
      <c r="BK102" s="205">
        <f t="shared" si="9"/>
        <v>0</v>
      </c>
      <c r="BL102" s="18" t="s">
        <v>263</v>
      </c>
      <c r="BM102" s="204" t="s">
        <v>585</v>
      </c>
    </row>
    <row r="103" spans="1:65" s="2" customFormat="1" ht="16.5" customHeight="1">
      <c r="A103" s="35"/>
      <c r="B103" s="36"/>
      <c r="C103" s="247" t="s">
        <v>232</v>
      </c>
      <c r="D103" s="247" t="s">
        <v>357</v>
      </c>
      <c r="E103" s="248" t="s">
        <v>586</v>
      </c>
      <c r="F103" s="249" t="s">
        <v>587</v>
      </c>
      <c r="G103" s="250" t="s">
        <v>272</v>
      </c>
      <c r="H103" s="251">
        <v>4</v>
      </c>
      <c r="I103" s="252"/>
      <c r="J103" s="253">
        <f t="shared" si="0"/>
        <v>0</v>
      </c>
      <c r="K103" s="249" t="s">
        <v>21</v>
      </c>
      <c r="L103" s="254"/>
      <c r="M103" s="255" t="s">
        <v>21</v>
      </c>
      <c r="N103" s="256" t="s">
        <v>44</v>
      </c>
      <c r="O103" s="65"/>
      <c r="P103" s="202">
        <f t="shared" si="1"/>
        <v>0</v>
      </c>
      <c r="Q103" s="202">
        <v>0</v>
      </c>
      <c r="R103" s="202">
        <f t="shared" si="2"/>
        <v>0</v>
      </c>
      <c r="S103" s="202">
        <v>0</v>
      </c>
      <c r="T103" s="203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439</v>
      </c>
      <c r="AT103" s="204" t="s">
        <v>357</v>
      </c>
      <c r="AU103" s="204" t="s">
        <v>80</v>
      </c>
      <c r="AY103" s="18" t="s">
        <v>171</v>
      </c>
      <c r="BE103" s="205">
        <f t="shared" si="4"/>
        <v>0</v>
      </c>
      <c r="BF103" s="205">
        <f t="shared" si="5"/>
        <v>0</v>
      </c>
      <c r="BG103" s="205">
        <f t="shared" si="6"/>
        <v>0</v>
      </c>
      <c r="BH103" s="205">
        <f t="shared" si="7"/>
        <v>0</v>
      </c>
      <c r="BI103" s="205">
        <f t="shared" si="8"/>
        <v>0</v>
      </c>
      <c r="BJ103" s="18" t="s">
        <v>80</v>
      </c>
      <c r="BK103" s="205">
        <f t="shared" si="9"/>
        <v>0</v>
      </c>
      <c r="BL103" s="18" t="s">
        <v>263</v>
      </c>
      <c r="BM103" s="204" t="s">
        <v>588</v>
      </c>
    </row>
    <row r="104" spans="1:65" s="2" customFormat="1" ht="16.5" customHeight="1">
      <c r="A104" s="35"/>
      <c r="B104" s="36"/>
      <c r="C104" s="247" t="s">
        <v>195</v>
      </c>
      <c r="D104" s="247" t="s">
        <v>357</v>
      </c>
      <c r="E104" s="248" t="s">
        <v>589</v>
      </c>
      <c r="F104" s="249" t="s">
        <v>590</v>
      </c>
      <c r="G104" s="250" t="s">
        <v>272</v>
      </c>
      <c r="H104" s="251">
        <v>2</v>
      </c>
      <c r="I104" s="252"/>
      <c r="J104" s="253">
        <f t="shared" si="0"/>
        <v>0</v>
      </c>
      <c r="K104" s="249" t="s">
        <v>21</v>
      </c>
      <c r="L104" s="254"/>
      <c r="M104" s="255" t="s">
        <v>21</v>
      </c>
      <c r="N104" s="256" t="s">
        <v>44</v>
      </c>
      <c r="O104" s="65"/>
      <c r="P104" s="202">
        <f t="shared" si="1"/>
        <v>0</v>
      </c>
      <c r="Q104" s="202">
        <v>0</v>
      </c>
      <c r="R104" s="202">
        <f t="shared" si="2"/>
        <v>0</v>
      </c>
      <c r="S104" s="202">
        <v>0</v>
      </c>
      <c r="T104" s="203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439</v>
      </c>
      <c r="AT104" s="204" t="s">
        <v>357</v>
      </c>
      <c r="AU104" s="204" t="s">
        <v>80</v>
      </c>
      <c r="AY104" s="18" t="s">
        <v>171</v>
      </c>
      <c r="BE104" s="205">
        <f t="shared" si="4"/>
        <v>0</v>
      </c>
      <c r="BF104" s="205">
        <f t="shared" si="5"/>
        <v>0</v>
      </c>
      <c r="BG104" s="205">
        <f t="shared" si="6"/>
        <v>0</v>
      </c>
      <c r="BH104" s="205">
        <f t="shared" si="7"/>
        <v>0</v>
      </c>
      <c r="BI104" s="205">
        <f t="shared" si="8"/>
        <v>0</v>
      </c>
      <c r="BJ104" s="18" t="s">
        <v>80</v>
      </c>
      <c r="BK104" s="205">
        <f t="shared" si="9"/>
        <v>0</v>
      </c>
      <c r="BL104" s="18" t="s">
        <v>263</v>
      </c>
      <c r="BM104" s="204" t="s">
        <v>591</v>
      </c>
    </row>
    <row r="105" spans="1:65" s="2" customFormat="1" ht="16.5" customHeight="1">
      <c r="A105" s="35"/>
      <c r="B105" s="36"/>
      <c r="C105" s="247" t="s">
        <v>240</v>
      </c>
      <c r="D105" s="247" t="s">
        <v>357</v>
      </c>
      <c r="E105" s="248" t="s">
        <v>592</v>
      </c>
      <c r="F105" s="249" t="s">
        <v>593</v>
      </c>
      <c r="G105" s="250" t="s">
        <v>187</v>
      </c>
      <c r="H105" s="251">
        <v>14</v>
      </c>
      <c r="I105" s="252"/>
      <c r="J105" s="253">
        <f t="shared" si="0"/>
        <v>0</v>
      </c>
      <c r="K105" s="249" t="s">
        <v>21</v>
      </c>
      <c r="L105" s="254"/>
      <c r="M105" s="255" t="s">
        <v>21</v>
      </c>
      <c r="N105" s="256" t="s">
        <v>44</v>
      </c>
      <c r="O105" s="65"/>
      <c r="P105" s="202">
        <f t="shared" si="1"/>
        <v>0</v>
      </c>
      <c r="Q105" s="202">
        <v>0</v>
      </c>
      <c r="R105" s="202">
        <f t="shared" si="2"/>
        <v>0</v>
      </c>
      <c r="S105" s="202">
        <v>0</v>
      </c>
      <c r="T105" s="203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439</v>
      </c>
      <c r="AT105" s="204" t="s">
        <v>357</v>
      </c>
      <c r="AU105" s="204" t="s">
        <v>80</v>
      </c>
      <c r="AY105" s="18" t="s">
        <v>171</v>
      </c>
      <c r="BE105" s="205">
        <f t="shared" si="4"/>
        <v>0</v>
      </c>
      <c r="BF105" s="205">
        <f t="shared" si="5"/>
        <v>0</v>
      </c>
      <c r="BG105" s="205">
        <f t="shared" si="6"/>
        <v>0</v>
      </c>
      <c r="BH105" s="205">
        <f t="shared" si="7"/>
        <v>0</v>
      </c>
      <c r="BI105" s="205">
        <f t="shared" si="8"/>
        <v>0</v>
      </c>
      <c r="BJ105" s="18" t="s">
        <v>80</v>
      </c>
      <c r="BK105" s="205">
        <f t="shared" si="9"/>
        <v>0</v>
      </c>
      <c r="BL105" s="18" t="s">
        <v>263</v>
      </c>
      <c r="BM105" s="204" t="s">
        <v>594</v>
      </c>
    </row>
    <row r="106" spans="1:65" s="2" customFormat="1" ht="16.5" customHeight="1">
      <c r="A106" s="35"/>
      <c r="B106" s="36"/>
      <c r="C106" s="247" t="s">
        <v>244</v>
      </c>
      <c r="D106" s="247" t="s">
        <v>357</v>
      </c>
      <c r="E106" s="248" t="s">
        <v>595</v>
      </c>
      <c r="F106" s="249" t="s">
        <v>596</v>
      </c>
      <c r="G106" s="250" t="s">
        <v>597</v>
      </c>
      <c r="H106" s="251">
        <v>44</v>
      </c>
      <c r="I106" s="252"/>
      <c r="J106" s="253">
        <f t="shared" si="0"/>
        <v>0</v>
      </c>
      <c r="K106" s="249" t="s">
        <v>21</v>
      </c>
      <c r="L106" s="254"/>
      <c r="M106" s="255" t="s">
        <v>21</v>
      </c>
      <c r="N106" s="256" t="s">
        <v>44</v>
      </c>
      <c r="O106" s="65"/>
      <c r="P106" s="202">
        <f t="shared" si="1"/>
        <v>0</v>
      </c>
      <c r="Q106" s="202">
        <v>0</v>
      </c>
      <c r="R106" s="202">
        <f t="shared" si="2"/>
        <v>0</v>
      </c>
      <c r="S106" s="202">
        <v>0</v>
      </c>
      <c r="T106" s="203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439</v>
      </c>
      <c r="AT106" s="204" t="s">
        <v>357</v>
      </c>
      <c r="AU106" s="204" t="s">
        <v>80</v>
      </c>
      <c r="AY106" s="18" t="s">
        <v>171</v>
      </c>
      <c r="BE106" s="205">
        <f t="shared" si="4"/>
        <v>0</v>
      </c>
      <c r="BF106" s="205">
        <f t="shared" si="5"/>
        <v>0</v>
      </c>
      <c r="BG106" s="205">
        <f t="shared" si="6"/>
        <v>0</v>
      </c>
      <c r="BH106" s="205">
        <f t="shared" si="7"/>
        <v>0</v>
      </c>
      <c r="BI106" s="205">
        <f t="shared" si="8"/>
        <v>0</v>
      </c>
      <c r="BJ106" s="18" t="s">
        <v>80</v>
      </c>
      <c r="BK106" s="205">
        <f t="shared" si="9"/>
        <v>0</v>
      </c>
      <c r="BL106" s="18" t="s">
        <v>263</v>
      </c>
      <c r="BM106" s="204" t="s">
        <v>598</v>
      </c>
    </row>
    <row r="107" spans="1:65" s="2" customFormat="1" ht="16.5" customHeight="1">
      <c r="A107" s="35"/>
      <c r="B107" s="36"/>
      <c r="C107" s="247" t="s">
        <v>251</v>
      </c>
      <c r="D107" s="247" t="s">
        <v>357</v>
      </c>
      <c r="E107" s="248" t="s">
        <v>599</v>
      </c>
      <c r="F107" s="249" t="s">
        <v>600</v>
      </c>
      <c r="G107" s="250" t="s">
        <v>187</v>
      </c>
      <c r="H107" s="251">
        <v>2</v>
      </c>
      <c r="I107" s="252"/>
      <c r="J107" s="253">
        <f t="shared" si="0"/>
        <v>0</v>
      </c>
      <c r="K107" s="249" t="s">
        <v>21</v>
      </c>
      <c r="L107" s="254"/>
      <c r="M107" s="255" t="s">
        <v>21</v>
      </c>
      <c r="N107" s="256" t="s">
        <v>44</v>
      </c>
      <c r="O107" s="65"/>
      <c r="P107" s="202">
        <f t="shared" si="1"/>
        <v>0</v>
      </c>
      <c r="Q107" s="202">
        <v>0</v>
      </c>
      <c r="R107" s="202">
        <f t="shared" si="2"/>
        <v>0</v>
      </c>
      <c r="S107" s="202">
        <v>0</v>
      </c>
      <c r="T107" s="203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439</v>
      </c>
      <c r="AT107" s="204" t="s">
        <v>357</v>
      </c>
      <c r="AU107" s="204" t="s">
        <v>80</v>
      </c>
      <c r="AY107" s="18" t="s">
        <v>171</v>
      </c>
      <c r="BE107" s="205">
        <f t="shared" si="4"/>
        <v>0</v>
      </c>
      <c r="BF107" s="205">
        <f t="shared" si="5"/>
        <v>0</v>
      </c>
      <c r="BG107" s="205">
        <f t="shared" si="6"/>
        <v>0</v>
      </c>
      <c r="BH107" s="205">
        <f t="shared" si="7"/>
        <v>0</v>
      </c>
      <c r="BI107" s="205">
        <f t="shared" si="8"/>
        <v>0</v>
      </c>
      <c r="BJ107" s="18" t="s">
        <v>80</v>
      </c>
      <c r="BK107" s="205">
        <f t="shared" si="9"/>
        <v>0</v>
      </c>
      <c r="BL107" s="18" t="s">
        <v>263</v>
      </c>
      <c r="BM107" s="204" t="s">
        <v>601</v>
      </c>
    </row>
    <row r="108" spans="1:65" s="2" customFormat="1" ht="16.5" customHeight="1">
      <c r="A108" s="35"/>
      <c r="B108" s="36"/>
      <c r="C108" s="247" t="s">
        <v>259</v>
      </c>
      <c r="D108" s="247" t="s">
        <v>357</v>
      </c>
      <c r="E108" s="248" t="s">
        <v>602</v>
      </c>
      <c r="F108" s="249" t="s">
        <v>603</v>
      </c>
      <c r="G108" s="250" t="s">
        <v>604</v>
      </c>
      <c r="H108" s="251">
        <v>15</v>
      </c>
      <c r="I108" s="252"/>
      <c r="J108" s="253">
        <f t="shared" si="0"/>
        <v>0</v>
      </c>
      <c r="K108" s="249" t="s">
        <v>21</v>
      </c>
      <c r="L108" s="254"/>
      <c r="M108" s="255" t="s">
        <v>21</v>
      </c>
      <c r="N108" s="256" t="s">
        <v>44</v>
      </c>
      <c r="O108" s="65"/>
      <c r="P108" s="202">
        <f t="shared" si="1"/>
        <v>0</v>
      </c>
      <c r="Q108" s="202">
        <v>0</v>
      </c>
      <c r="R108" s="202">
        <f t="shared" si="2"/>
        <v>0</v>
      </c>
      <c r="S108" s="202">
        <v>0</v>
      </c>
      <c r="T108" s="203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439</v>
      </c>
      <c r="AT108" s="204" t="s">
        <v>357</v>
      </c>
      <c r="AU108" s="204" t="s">
        <v>80</v>
      </c>
      <c r="AY108" s="18" t="s">
        <v>171</v>
      </c>
      <c r="BE108" s="205">
        <f t="shared" si="4"/>
        <v>0</v>
      </c>
      <c r="BF108" s="205">
        <f t="shared" si="5"/>
        <v>0</v>
      </c>
      <c r="BG108" s="205">
        <f t="shared" si="6"/>
        <v>0</v>
      </c>
      <c r="BH108" s="205">
        <f t="shared" si="7"/>
        <v>0</v>
      </c>
      <c r="BI108" s="205">
        <f t="shared" si="8"/>
        <v>0</v>
      </c>
      <c r="BJ108" s="18" t="s">
        <v>80</v>
      </c>
      <c r="BK108" s="205">
        <f t="shared" si="9"/>
        <v>0</v>
      </c>
      <c r="BL108" s="18" t="s">
        <v>263</v>
      </c>
      <c r="BM108" s="204" t="s">
        <v>605</v>
      </c>
    </row>
    <row r="109" spans="2:63" s="12" customFormat="1" ht="25.9" customHeight="1">
      <c r="B109" s="177"/>
      <c r="C109" s="178"/>
      <c r="D109" s="179" t="s">
        <v>72</v>
      </c>
      <c r="E109" s="180" t="s">
        <v>606</v>
      </c>
      <c r="F109" s="180" t="s">
        <v>606</v>
      </c>
      <c r="G109" s="178"/>
      <c r="H109" s="178"/>
      <c r="I109" s="181"/>
      <c r="J109" s="182">
        <f>BK109</f>
        <v>0</v>
      </c>
      <c r="K109" s="178"/>
      <c r="L109" s="183"/>
      <c r="M109" s="184"/>
      <c r="N109" s="185"/>
      <c r="O109" s="185"/>
      <c r="P109" s="186">
        <f>SUM(P110:P119)</f>
        <v>0</v>
      </c>
      <c r="Q109" s="185"/>
      <c r="R109" s="186">
        <f>SUM(R110:R119)</f>
        <v>0</v>
      </c>
      <c r="S109" s="185"/>
      <c r="T109" s="187">
        <f>SUM(T110:T119)</f>
        <v>0</v>
      </c>
      <c r="AR109" s="188" t="s">
        <v>80</v>
      </c>
      <c r="AT109" s="189" t="s">
        <v>72</v>
      </c>
      <c r="AU109" s="189" t="s">
        <v>73</v>
      </c>
      <c r="AY109" s="188" t="s">
        <v>171</v>
      </c>
      <c r="BK109" s="190">
        <f>SUM(BK110:BK119)</f>
        <v>0</v>
      </c>
    </row>
    <row r="110" spans="1:65" s="2" customFormat="1" ht="89.25" customHeight="1">
      <c r="A110" s="35"/>
      <c r="B110" s="36"/>
      <c r="C110" s="247" t="s">
        <v>269</v>
      </c>
      <c r="D110" s="247" t="s">
        <v>357</v>
      </c>
      <c r="E110" s="248" t="s">
        <v>607</v>
      </c>
      <c r="F110" s="249" t="s">
        <v>608</v>
      </c>
      <c r="G110" s="250" t="s">
        <v>272</v>
      </c>
      <c r="H110" s="251">
        <v>1</v>
      </c>
      <c r="I110" s="252"/>
      <c r="J110" s="253">
        <f aca="true" t="shared" si="10" ref="J110:J119">ROUND(I110*H110,2)</f>
        <v>0</v>
      </c>
      <c r="K110" s="249" t="s">
        <v>21</v>
      </c>
      <c r="L110" s="254"/>
      <c r="M110" s="255" t="s">
        <v>21</v>
      </c>
      <c r="N110" s="256" t="s">
        <v>44</v>
      </c>
      <c r="O110" s="65"/>
      <c r="P110" s="202">
        <f aca="true" t="shared" si="11" ref="P110:P119">O110*H110</f>
        <v>0</v>
      </c>
      <c r="Q110" s="202">
        <v>0</v>
      </c>
      <c r="R110" s="202">
        <f aca="true" t="shared" si="12" ref="R110:R119">Q110*H110</f>
        <v>0</v>
      </c>
      <c r="S110" s="202">
        <v>0</v>
      </c>
      <c r="T110" s="203">
        <f aca="true" t="shared" si="13" ref="T110:T119"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439</v>
      </c>
      <c r="AT110" s="204" t="s">
        <v>357</v>
      </c>
      <c r="AU110" s="204" t="s">
        <v>80</v>
      </c>
      <c r="AY110" s="18" t="s">
        <v>171</v>
      </c>
      <c r="BE110" s="205">
        <f aca="true" t="shared" si="14" ref="BE110:BE119">IF(N110="základní",J110,0)</f>
        <v>0</v>
      </c>
      <c r="BF110" s="205">
        <f aca="true" t="shared" si="15" ref="BF110:BF119">IF(N110="snížená",J110,0)</f>
        <v>0</v>
      </c>
      <c r="BG110" s="205">
        <f aca="true" t="shared" si="16" ref="BG110:BG119">IF(N110="zákl. přenesená",J110,0)</f>
        <v>0</v>
      </c>
      <c r="BH110" s="205">
        <f aca="true" t="shared" si="17" ref="BH110:BH119">IF(N110="sníž. přenesená",J110,0)</f>
        <v>0</v>
      </c>
      <c r="BI110" s="205">
        <f aca="true" t="shared" si="18" ref="BI110:BI119">IF(N110="nulová",J110,0)</f>
        <v>0</v>
      </c>
      <c r="BJ110" s="18" t="s">
        <v>80</v>
      </c>
      <c r="BK110" s="205">
        <f aca="true" t="shared" si="19" ref="BK110:BK119">ROUND(I110*H110,2)</f>
        <v>0</v>
      </c>
      <c r="BL110" s="18" t="s">
        <v>263</v>
      </c>
      <c r="BM110" s="204" t="s">
        <v>609</v>
      </c>
    </row>
    <row r="111" spans="1:65" s="2" customFormat="1" ht="16.5" customHeight="1">
      <c r="A111" s="35"/>
      <c r="B111" s="36"/>
      <c r="C111" s="247" t="s">
        <v>8</v>
      </c>
      <c r="D111" s="247" t="s">
        <v>357</v>
      </c>
      <c r="E111" s="248" t="s">
        <v>610</v>
      </c>
      <c r="F111" s="249" t="s">
        <v>611</v>
      </c>
      <c r="G111" s="250" t="s">
        <v>272</v>
      </c>
      <c r="H111" s="251">
        <v>2</v>
      </c>
      <c r="I111" s="252"/>
      <c r="J111" s="253">
        <f t="shared" si="10"/>
        <v>0</v>
      </c>
      <c r="K111" s="249" t="s">
        <v>21</v>
      </c>
      <c r="L111" s="254"/>
      <c r="M111" s="255" t="s">
        <v>21</v>
      </c>
      <c r="N111" s="256" t="s">
        <v>44</v>
      </c>
      <c r="O111" s="65"/>
      <c r="P111" s="202">
        <f t="shared" si="11"/>
        <v>0</v>
      </c>
      <c r="Q111" s="202">
        <v>0</v>
      </c>
      <c r="R111" s="202">
        <f t="shared" si="12"/>
        <v>0</v>
      </c>
      <c r="S111" s="202">
        <v>0</v>
      </c>
      <c r="T111" s="203">
        <f t="shared" si="1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439</v>
      </c>
      <c r="AT111" s="204" t="s">
        <v>357</v>
      </c>
      <c r="AU111" s="204" t="s">
        <v>80</v>
      </c>
      <c r="AY111" s="18" t="s">
        <v>171</v>
      </c>
      <c r="BE111" s="205">
        <f t="shared" si="14"/>
        <v>0</v>
      </c>
      <c r="BF111" s="205">
        <f t="shared" si="15"/>
        <v>0</v>
      </c>
      <c r="BG111" s="205">
        <f t="shared" si="16"/>
        <v>0</v>
      </c>
      <c r="BH111" s="205">
        <f t="shared" si="17"/>
        <v>0</v>
      </c>
      <c r="BI111" s="205">
        <f t="shared" si="18"/>
        <v>0</v>
      </c>
      <c r="BJ111" s="18" t="s">
        <v>80</v>
      </c>
      <c r="BK111" s="205">
        <f t="shared" si="19"/>
        <v>0</v>
      </c>
      <c r="BL111" s="18" t="s">
        <v>263</v>
      </c>
      <c r="BM111" s="204" t="s">
        <v>612</v>
      </c>
    </row>
    <row r="112" spans="1:65" s="2" customFormat="1" ht="16.5" customHeight="1">
      <c r="A112" s="35"/>
      <c r="B112" s="36"/>
      <c r="C112" s="247" t="s">
        <v>263</v>
      </c>
      <c r="D112" s="247" t="s">
        <v>357</v>
      </c>
      <c r="E112" s="248" t="s">
        <v>613</v>
      </c>
      <c r="F112" s="249" t="s">
        <v>614</v>
      </c>
      <c r="G112" s="250" t="s">
        <v>272</v>
      </c>
      <c r="H112" s="251">
        <v>12</v>
      </c>
      <c r="I112" s="252"/>
      <c r="J112" s="253">
        <f t="shared" si="10"/>
        <v>0</v>
      </c>
      <c r="K112" s="249" t="s">
        <v>21</v>
      </c>
      <c r="L112" s="254"/>
      <c r="M112" s="255" t="s">
        <v>21</v>
      </c>
      <c r="N112" s="256" t="s">
        <v>44</v>
      </c>
      <c r="O112" s="65"/>
      <c r="P112" s="202">
        <f t="shared" si="11"/>
        <v>0</v>
      </c>
      <c r="Q112" s="202">
        <v>0</v>
      </c>
      <c r="R112" s="202">
        <f t="shared" si="12"/>
        <v>0</v>
      </c>
      <c r="S112" s="202">
        <v>0</v>
      </c>
      <c r="T112" s="203">
        <f t="shared" si="1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439</v>
      </c>
      <c r="AT112" s="204" t="s">
        <v>357</v>
      </c>
      <c r="AU112" s="204" t="s">
        <v>80</v>
      </c>
      <c r="AY112" s="18" t="s">
        <v>171</v>
      </c>
      <c r="BE112" s="205">
        <f t="shared" si="14"/>
        <v>0</v>
      </c>
      <c r="BF112" s="205">
        <f t="shared" si="15"/>
        <v>0</v>
      </c>
      <c r="BG112" s="205">
        <f t="shared" si="16"/>
        <v>0</v>
      </c>
      <c r="BH112" s="205">
        <f t="shared" si="17"/>
        <v>0</v>
      </c>
      <c r="BI112" s="205">
        <f t="shared" si="18"/>
        <v>0</v>
      </c>
      <c r="BJ112" s="18" t="s">
        <v>80</v>
      </c>
      <c r="BK112" s="205">
        <f t="shared" si="19"/>
        <v>0</v>
      </c>
      <c r="BL112" s="18" t="s">
        <v>263</v>
      </c>
      <c r="BM112" s="204" t="s">
        <v>615</v>
      </c>
    </row>
    <row r="113" spans="1:65" s="2" customFormat="1" ht="16.5" customHeight="1">
      <c r="A113" s="35"/>
      <c r="B113" s="36"/>
      <c r="C113" s="247" t="s">
        <v>280</v>
      </c>
      <c r="D113" s="247" t="s">
        <v>357</v>
      </c>
      <c r="E113" s="248" t="s">
        <v>616</v>
      </c>
      <c r="F113" s="249" t="s">
        <v>617</v>
      </c>
      <c r="G113" s="250" t="s">
        <v>272</v>
      </c>
      <c r="H113" s="251">
        <v>5</v>
      </c>
      <c r="I113" s="252"/>
      <c r="J113" s="253">
        <f t="shared" si="10"/>
        <v>0</v>
      </c>
      <c r="K113" s="249" t="s">
        <v>21</v>
      </c>
      <c r="L113" s="254"/>
      <c r="M113" s="255" t="s">
        <v>21</v>
      </c>
      <c r="N113" s="256" t="s">
        <v>44</v>
      </c>
      <c r="O113" s="65"/>
      <c r="P113" s="202">
        <f t="shared" si="11"/>
        <v>0</v>
      </c>
      <c r="Q113" s="202">
        <v>0</v>
      </c>
      <c r="R113" s="202">
        <f t="shared" si="12"/>
        <v>0</v>
      </c>
      <c r="S113" s="202">
        <v>0</v>
      </c>
      <c r="T113" s="203">
        <f t="shared" si="1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439</v>
      </c>
      <c r="AT113" s="204" t="s">
        <v>357</v>
      </c>
      <c r="AU113" s="204" t="s">
        <v>80</v>
      </c>
      <c r="AY113" s="18" t="s">
        <v>171</v>
      </c>
      <c r="BE113" s="205">
        <f t="shared" si="14"/>
        <v>0</v>
      </c>
      <c r="BF113" s="205">
        <f t="shared" si="15"/>
        <v>0</v>
      </c>
      <c r="BG113" s="205">
        <f t="shared" si="16"/>
        <v>0</v>
      </c>
      <c r="BH113" s="205">
        <f t="shared" si="17"/>
        <v>0</v>
      </c>
      <c r="BI113" s="205">
        <f t="shared" si="18"/>
        <v>0</v>
      </c>
      <c r="BJ113" s="18" t="s">
        <v>80</v>
      </c>
      <c r="BK113" s="205">
        <f t="shared" si="19"/>
        <v>0</v>
      </c>
      <c r="BL113" s="18" t="s">
        <v>263</v>
      </c>
      <c r="BM113" s="204" t="s">
        <v>618</v>
      </c>
    </row>
    <row r="114" spans="1:65" s="2" customFormat="1" ht="16.5" customHeight="1">
      <c r="A114" s="35"/>
      <c r="B114" s="36"/>
      <c r="C114" s="247" t="s">
        <v>286</v>
      </c>
      <c r="D114" s="247" t="s">
        <v>357</v>
      </c>
      <c r="E114" s="248" t="s">
        <v>619</v>
      </c>
      <c r="F114" s="249" t="s">
        <v>620</v>
      </c>
      <c r="G114" s="250" t="s">
        <v>272</v>
      </c>
      <c r="H114" s="251">
        <v>1</v>
      </c>
      <c r="I114" s="252"/>
      <c r="J114" s="253">
        <f t="shared" si="10"/>
        <v>0</v>
      </c>
      <c r="K114" s="249" t="s">
        <v>21</v>
      </c>
      <c r="L114" s="254"/>
      <c r="M114" s="255" t="s">
        <v>21</v>
      </c>
      <c r="N114" s="256" t="s">
        <v>44</v>
      </c>
      <c r="O114" s="65"/>
      <c r="P114" s="202">
        <f t="shared" si="11"/>
        <v>0</v>
      </c>
      <c r="Q114" s="202">
        <v>0</v>
      </c>
      <c r="R114" s="202">
        <f t="shared" si="12"/>
        <v>0</v>
      </c>
      <c r="S114" s="202">
        <v>0</v>
      </c>
      <c r="T114" s="203">
        <f t="shared" si="1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439</v>
      </c>
      <c r="AT114" s="204" t="s">
        <v>357</v>
      </c>
      <c r="AU114" s="204" t="s">
        <v>80</v>
      </c>
      <c r="AY114" s="18" t="s">
        <v>171</v>
      </c>
      <c r="BE114" s="205">
        <f t="shared" si="14"/>
        <v>0</v>
      </c>
      <c r="BF114" s="205">
        <f t="shared" si="15"/>
        <v>0</v>
      </c>
      <c r="BG114" s="205">
        <f t="shared" si="16"/>
        <v>0</v>
      </c>
      <c r="BH114" s="205">
        <f t="shared" si="17"/>
        <v>0</v>
      </c>
      <c r="BI114" s="205">
        <f t="shared" si="18"/>
        <v>0</v>
      </c>
      <c r="BJ114" s="18" t="s">
        <v>80</v>
      </c>
      <c r="BK114" s="205">
        <f t="shared" si="19"/>
        <v>0</v>
      </c>
      <c r="BL114" s="18" t="s">
        <v>263</v>
      </c>
      <c r="BM114" s="204" t="s">
        <v>621</v>
      </c>
    </row>
    <row r="115" spans="1:65" s="2" customFormat="1" ht="16.5" customHeight="1">
      <c r="A115" s="35"/>
      <c r="B115" s="36"/>
      <c r="C115" s="247" t="s">
        <v>292</v>
      </c>
      <c r="D115" s="247" t="s">
        <v>357</v>
      </c>
      <c r="E115" s="248" t="s">
        <v>622</v>
      </c>
      <c r="F115" s="249" t="s">
        <v>593</v>
      </c>
      <c r="G115" s="250" t="s">
        <v>187</v>
      </c>
      <c r="H115" s="251">
        <v>30</v>
      </c>
      <c r="I115" s="252"/>
      <c r="J115" s="253">
        <f t="shared" si="10"/>
        <v>0</v>
      </c>
      <c r="K115" s="249" t="s">
        <v>21</v>
      </c>
      <c r="L115" s="254"/>
      <c r="M115" s="255" t="s">
        <v>21</v>
      </c>
      <c r="N115" s="256" t="s">
        <v>44</v>
      </c>
      <c r="O115" s="65"/>
      <c r="P115" s="202">
        <f t="shared" si="11"/>
        <v>0</v>
      </c>
      <c r="Q115" s="202">
        <v>0</v>
      </c>
      <c r="R115" s="202">
        <f t="shared" si="12"/>
        <v>0</v>
      </c>
      <c r="S115" s="202">
        <v>0</v>
      </c>
      <c r="T115" s="203">
        <f t="shared" si="1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439</v>
      </c>
      <c r="AT115" s="204" t="s">
        <v>357</v>
      </c>
      <c r="AU115" s="204" t="s">
        <v>80</v>
      </c>
      <c r="AY115" s="18" t="s">
        <v>171</v>
      </c>
      <c r="BE115" s="205">
        <f t="shared" si="14"/>
        <v>0</v>
      </c>
      <c r="BF115" s="205">
        <f t="shared" si="15"/>
        <v>0</v>
      </c>
      <c r="BG115" s="205">
        <f t="shared" si="16"/>
        <v>0</v>
      </c>
      <c r="BH115" s="205">
        <f t="shared" si="17"/>
        <v>0</v>
      </c>
      <c r="BI115" s="205">
        <f t="shared" si="18"/>
        <v>0</v>
      </c>
      <c r="BJ115" s="18" t="s">
        <v>80</v>
      </c>
      <c r="BK115" s="205">
        <f t="shared" si="19"/>
        <v>0</v>
      </c>
      <c r="BL115" s="18" t="s">
        <v>263</v>
      </c>
      <c r="BM115" s="204" t="s">
        <v>623</v>
      </c>
    </row>
    <row r="116" spans="1:65" s="2" customFormat="1" ht="16.5" customHeight="1">
      <c r="A116" s="35"/>
      <c r="B116" s="36"/>
      <c r="C116" s="247" t="s">
        <v>298</v>
      </c>
      <c r="D116" s="247" t="s">
        <v>357</v>
      </c>
      <c r="E116" s="248" t="s">
        <v>624</v>
      </c>
      <c r="F116" s="249" t="s">
        <v>625</v>
      </c>
      <c r="G116" s="250" t="s">
        <v>597</v>
      </c>
      <c r="H116" s="251">
        <v>24</v>
      </c>
      <c r="I116" s="252"/>
      <c r="J116" s="253">
        <f t="shared" si="10"/>
        <v>0</v>
      </c>
      <c r="K116" s="249" t="s">
        <v>21</v>
      </c>
      <c r="L116" s="254"/>
      <c r="M116" s="255" t="s">
        <v>21</v>
      </c>
      <c r="N116" s="256" t="s">
        <v>44</v>
      </c>
      <c r="O116" s="65"/>
      <c r="P116" s="202">
        <f t="shared" si="11"/>
        <v>0</v>
      </c>
      <c r="Q116" s="202">
        <v>0</v>
      </c>
      <c r="R116" s="202">
        <f t="shared" si="12"/>
        <v>0</v>
      </c>
      <c r="S116" s="202">
        <v>0</v>
      </c>
      <c r="T116" s="203">
        <f t="shared" si="1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439</v>
      </c>
      <c r="AT116" s="204" t="s">
        <v>357</v>
      </c>
      <c r="AU116" s="204" t="s">
        <v>80</v>
      </c>
      <c r="AY116" s="18" t="s">
        <v>171</v>
      </c>
      <c r="BE116" s="205">
        <f t="shared" si="14"/>
        <v>0</v>
      </c>
      <c r="BF116" s="205">
        <f t="shared" si="15"/>
        <v>0</v>
      </c>
      <c r="BG116" s="205">
        <f t="shared" si="16"/>
        <v>0</v>
      </c>
      <c r="BH116" s="205">
        <f t="shared" si="17"/>
        <v>0</v>
      </c>
      <c r="BI116" s="205">
        <f t="shared" si="18"/>
        <v>0</v>
      </c>
      <c r="BJ116" s="18" t="s">
        <v>80</v>
      </c>
      <c r="BK116" s="205">
        <f t="shared" si="19"/>
        <v>0</v>
      </c>
      <c r="BL116" s="18" t="s">
        <v>263</v>
      </c>
      <c r="BM116" s="204" t="s">
        <v>626</v>
      </c>
    </row>
    <row r="117" spans="1:65" s="2" customFormat="1" ht="16.5" customHeight="1">
      <c r="A117" s="35"/>
      <c r="B117" s="36"/>
      <c r="C117" s="247" t="s">
        <v>7</v>
      </c>
      <c r="D117" s="247" t="s">
        <v>357</v>
      </c>
      <c r="E117" s="248" t="s">
        <v>627</v>
      </c>
      <c r="F117" s="249" t="s">
        <v>628</v>
      </c>
      <c r="G117" s="250" t="s">
        <v>187</v>
      </c>
      <c r="H117" s="251">
        <v>10</v>
      </c>
      <c r="I117" s="252"/>
      <c r="J117" s="253">
        <f t="shared" si="10"/>
        <v>0</v>
      </c>
      <c r="K117" s="249" t="s">
        <v>21</v>
      </c>
      <c r="L117" s="254"/>
      <c r="M117" s="255" t="s">
        <v>21</v>
      </c>
      <c r="N117" s="256" t="s">
        <v>44</v>
      </c>
      <c r="O117" s="65"/>
      <c r="P117" s="202">
        <f t="shared" si="11"/>
        <v>0</v>
      </c>
      <c r="Q117" s="202">
        <v>0</v>
      </c>
      <c r="R117" s="202">
        <f t="shared" si="12"/>
        <v>0</v>
      </c>
      <c r="S117" s="202">
        <v>0</v>
      </c>
      <c r="T117" s="203">
        <f t="shared" si="1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439</v>
      </c>
      <c r="AT117" s="204" t="s">
        <v>357</v>
      </c>
      <c r="AU117" s="204" t="s">
        <v>80</v>
      </c>
      <c r="AY117" s="18" t="s">
        <v>171</v>
      </c>
      <c r="BE117" s="205">
        <f t="shared" si="14"/>
        <v>0</v>
      </c>
      <c r="BF117" s="205">
        <f t="shared" si="15"/>
        <v>0</v>
      </c>
      <c r="BG117" s="205">
        <f t="shared" si="16"/>
        <v>0</v>
      </c>
      <c r="BH117" s="205">
        <f t="shared" si="17"/>
        <v>0</v>
      </c>
      <c r="BI117" s="205">
        <f t="shared" si="18"/>
        <v>0</v>
      </c>
      <c r="BJ117" s="18" t="s">
        <v>80</v>
      </c>
      <c r="BK117" s="205">
        <f t="shared" si="19"/>
        <v>0</v>
      </c>
      <c r="BL117" s="18" t="s">
        <v>263</v>
      </c>
      <c r="BM117" s="204" t="s">
        <v>629</v>
      </c>
    </row>
    <row r="118" spans="1:65" s="2" customFormat="1" ht="16.5" customHeight="1">
      <c r="A118" s="35"/>
      <c r="B118" s="36"/>
      <c r="C118" s="247" t="s">
        <v>397</v>
      </c>
      <c r="D118" s="247" t="s">
        <v>357</v>
      </c>
      <c r="E118" s="248" t="s">
        <v>630</v>
      </c>
      <c r="F118" s="249" t="s">
        <v>631</v>
      </c>
      <c r="G118" s="250" t="s">
        <v>187</v>
      </c>
      <c r="H118" s="251">
        <v>18</v>
      </c>
      <c r="I118" s="252"/>
      <c r="J118" s="253">
        <f t="shared" si="10"/>
        <v>0</v>
      </c>
      <c r="K118" s="249" t="s">
        <v>21</v>
      </c>
      <c r="L118" s="254"/>
      <c r="M118" s="255" t="s">
        <v>21</v>
      </c>
      <c r="N118" s="256" t="s">
        <v>44</v>
      </c>
      <c r="O118" s="65"/>
      <c r="P118" s="202">
        <f t="shared" si="11"/>
        <v>0</v>
      </c>
      <c r="Q118" s="202">
        <v>0</v>
      </c>
      <c r="R118" s="202">
        <f t="shared" si="12"/>
        <v>0</v>
      </c>
      <c r="S118" s="202">
        <v>0</v>
      </c>
      <c r="T118" s="203">
        <f t="shared" si="1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439</v>
      </c>
      <c r="AT118" s="204" t="s">
        <v>357</v>
      </c>
      <c r="AU118" s="204" t="s">
        <v>80</v>
      </c>
      <c r="AY118" s="18" t="s">
        <v>171</v>
      </c>
      <c r="BE118" s="205">
        <f t="shared" si="14"/>
        <v>0</v>
      </c>
      <c r="BF118" s="205">
        <f t="shared" si="15"/>
        <v>0</v>
      </c>
      <c r="BG118" s="205">
        <f t="shared" si="16"/>
        <v>0</v>
      </c>
      <c r="BH118" s="205">
        <f t="shared" si="17"/>
        <v>0</v>
      </c>
      <c r="BI118" s="205">
        <f t="shared" si="18"/>
        <v>0</v>
      </c>
      <c r="BJ118" s="18" t="s">
        <v>80</v>
      </c>
      <c r="BK118" s="205">
        <f t="shared" si="19"/>
        <v>0</v>
      </c>
      <c r="BL118" s="18" t="s">
        <v>263</v>
      </c>
      <c r="BM118" s="204" t="s">
        <v>632</v>
      </c>
    </row>
    <row r="119" spans="1:65" s="2" customFormat="1" ht="16.5" customHeight="1">
      <c r="A119" s="35"/>
      <c r="B119" s="36"/>
      <c r="C119" s="247" t="s">
        <v>401</v>
      </c>
      <c r="D119" s="247" t="s">
        <v>357</v>
      </c>
      <c r="E119" s="248" t="s">
        <v>633</v>
      </c>
      <c r="F119" s="249" t="s">
        <v>603</v>
      </c>
      <c r="G119" s="250" t="s">
        <v>604</v>
      </c>
      <c r="H119" s="251">
        <v>25</v>
      </c>
      <c r="I119" s="252"/>
      <c r="J119" s="253">
        <f t="shared" si="10"/>
        <v>0</v>
      </c>
      <c r="K119" s="249" t="s">
        <v>21</v>
      </c>
      <c r="L119" s="254"/>
      <c r="M119" s="255" t="s">
        <v>21</v>
      </c>
      <c r="N119" s="256" t="s">
        <v>44</v>
      </c>
      <c r="O119" s="65"/>
      <c r="P119" s="202">
        <f t="shared" si="11"/>
        <v>0</v>
      </c>
      <c r="Q119" s="202">
        <v>0</v>
      </c>
      <c r="R119" s="202">
        <f t="shared" si="12"/>
        <v>0</v>
      </c>
      <c r="S119" s="202">
        <v>0</v>
      </c>
      <c r="T119" s="203">
        <f t="shared" si="1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439</v>
      </c>
      <c r="AT119" s="204" t="s">
        <v>357</v>
      </c>
      <c r="AU119" s="204" t="s">
        <v>80</v>
      </c>
      <c r="AY119" s="18" t="s">
        <v>171</v>
      </c>
      <c r="BE119" s="205">
        <f t="shared" si="14"/>
        <v>0</v>
      </c>
      <c r="BF119" s="205">
        <f t="shared" si="15"/>
        <v>0</v>
      </c>
      <c r="BG119" s="205">
        <f t="shared" si="16"/>
        <v>0</v>
      </c>
      <c r="BH119" s="205">
        <f t="shared" si="17"/>
        <v>0</v>
      </c>
      <c r="BI119" s="205">
        <f t="shared" si="18"/>
        <v>0</v>
      </c>
      <c r="BJ119" s="18" t="s">
        <v>80</v>
      </c>
      <c r="BK119" s="205">
        <f t="shared" si="19"/>
        <v>0</v>
      </c>
      <c r="BL119" s="18" t="s">
        <v>263</v>
      </c>
      <c r="BM119" s="204" t="s">
        <v>634</v>
      </c>
    </row>
    <row r="120" spans="2:63" s="12" customFormat="1" ht="25.9" customHeight="1">
      <c r="B120" s="177"/>
      <c r="C120" s="178"/>
      <c r="D120" s="179" t="s">
        <v>72</v>
      </c>
      <c r="E120" s="180" t="s">
        <v>635</v>
      </c>
      <c r="F120" s="180" t="s">
        <v>635</v>
      </c>
      <c r="G120" s="178"/>
      <c r="H120" s="178"/>
      <c r="I120" s="181"/>
      <c r="J120" s="182">
        <f>BK120</f>
        <v>0</v>
      </c>
      <c r="K120" s="178"/>
      <c r="L120" s="183"/>
      <c r="M120" s="184"/>
      <c r="N120" s="185"/>
      <c r="O120" s="185"/>
      <c r="P120" s="186">
        <f>SUM(P121:P128)</f>
        <v>0</v>
      </c>
      <c r="Q120" s="185"/>
      <c r="R120" s="186">
        <f>SUM(R121:R128)</f>
        <v>0</v>
      </c>
      <c r="S120" s="185"/>
      <c r="T120" s="187">
        <f>SUM(T121:T128)</f>
        <v>0</v>
      </c>
      <c r="AR120" s="188" t="s">
        <v>80</v>
      </c>
      <c r="AT120" s="189" t="s">
        <v>72</v>
      </c>
      <c r="AU120" s="189" t="s">
        <v>73</v>
      </c>
      <c r="AY120" s="188" t="s">
        <v>171</v>
      </c>
      <c r="BK120" s="190">
        <f>SUM(BK121:BK128)</f>
        <v>0</v>
      </c>
    </row>
    <row r="121" spans="1:65" s="2" customFormat="1" ht="16.5" customHeight="1">
      <c r="A121" s="35"/>
      <c r="B121" s="36"/>
      <c r="C121" s="247" t="s">
        <v>405</v>
      </c>
      <c r="D121" s="247" t="s">
        <v>357</v>
      </c>
      <c r="E121" s="248" t="s">
        <v>636</v>
      </c>
      <c r="F121" s="249" t="s">
        <v>637</v>
      </c>
      <c r="G121" s="250" t="s">
        <v>272</v>
      </c>
      <c r="H121" s="251">
        <v>1</v>
      </c>
      <c r="I121" s="252"/>
      <c r="J121" s="253">
        <f aca="true" t="shared" si="20" ref="J121:J128">ROUND(I121*H121,2)</f>
        <v>0</v>
      </c>
      <c r="K121" s="249" t="s">
        <v>21</v>
      </c>
      <c r="L121" s="254"/>
      <c r="M121" s="255" t="s">
        <v>21</v>
      </c>
      <c r="N121" s="256" t="s">
        <v>44</v>
      </c>
      <c r="O121" s="65"/>
      <c r="P121" s="202">
        <f aca="true" t="shared" si="21" ref="P121:P128">O121*H121</f>
        <v>0</v>
      </c>
      <c r="Q121" s="202">
        <v>0</v>
      </c>
      <c r="R121" s="202">
        <f aca="true" t="shared" si="22" ref="R121:R128">Q121*H121</f>
        <v>0</v>
      </c>
      <c r="S121" s="202">
        <v>0</v>
      </c>
      <c r="T121" s="203">
        <f aca="true" t="shared" si="23" ref="T121:T128"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439</v>
      </c>
      <c r="AT121" s="204" t="s">
        <v>357</v>
      </c>
      <c r="AU121" s="204" t="s">
        <v>80</v>
      </c>
      <c r="AY121" s="18" t="s">
        <v>171</v>
      </c>
      <c r="BE121" s="205">
        <f aca="true" t="shared" si="24" ref="BE121:BE128">IF(N121="základní",J121,0)</f>
        <v>0</v>
      </c>
      <c r="BF121" s="205">
        <f aca="true" t="shared" si="25" ref="BF121:BF128">IF(N121="snížená",J121,0)</f>
        <v>0</v>
      </c>
      <c r="BG121" s="205">
        <f aca="true" t="shared" si="26" ref="BG121:BG128">IF(N121="zákl. přenesená",J121,0)</f>
        <v>0</v>
      </c>
      <c r="BH121" s="205">
        <f aca="true" t="shared" si="27" ref="BH121:BH128">IF(N121="sníž. přenesená",J121,0)</f>
        <v>0</v>
      </c>
      <c r="BI121" s="205">
        <f aca="true" t="shared" si="28" ref="BI121:BI128">IF(N121="nulová",J121,0)</f>
        <v>0</v>
      </c>
      <c r="BJ121" s="18" t="s">
        <v>80</v>
      </c>
      <c r="BK121" s="205">
        <f aca="true" t="shared" si="29" ref="BK121:BK128">ROUND(I121*H121,2)</f>
        <v>0</v>
      </c>
      <c r="BL121" s="18" t="s">
        <v>263</v>
      </c>
      <c r="BM121" s="204" t="s">
        <v>638</v>
      </c>
    </row>
    <row r="122" spans="1:65" s="2" customFormat="1" ht="16.5" customHeight="1">
      <c r="A122" s="35"/>
      <c r="B122" s="36"/>
      <c r="C122" s="247" t="s">
        <v>409</v>
      </c>
      <c r="D122" s="247" t="s">
        <v>357</v>
      </c>
      <c r="E122" s="248" t="s">
        <v>639</v>
      </c>
      <c r="F122" s="249" t="s">
        <v>640</v>
      </c>
      <c r="G122" s="250" t="s">
        <v>272</v>
      </c>
      <c r="H122" s="251">
        <v>1</v>
      </c>
      <c r="I122" s="252"/>
      <c r="J122" s="253">
        <f t="shared" si="20"/>
        <v>0</v>
      </c>
      <c r="K122" s="249" t="s">
        <v>21</v>
      </c>
      <c r="L122" s="254"/>
      <c r="M122" s="255" t="s">
        <v>21</v>
      </c>
      <c r="N122" s="256" t="s">
        <v>44</v>
      </c>
      <c r="O122" s="65"/>
      <c r="P122" s="202">
        <f t="shared" si="21"/>
        <v>0</v>
      </c>
      <c r="Q122" s="202">
        <v>0</v>
      </c>
      <c r="R122" s="202">
        <f t="shared" si="22"/>
        <v>0</v>
      </c>
      <c r="S122" s="202">
        <v>0</v>
      </c>
      <c r="T122" s="203">
        <f t="shared" si="2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439</v>
      </c>
      <c r="AT122" s="204" t="s">
        <v>357</v>
      </c>
      <c r="AU122" s="204" t="s">
        <v>80</v>
      </c>
      <c r="AY122" s="18" t="s">
        <v>171</v>
      </c>
      <c r="BE122" s="205">
        <f t="shared" si="24"/>
        <v>0</v>
      </c>
      <c r="BF122" s="205">
        <f t="shared" si="25"/>
        <v>0</v>
      </c>
      <c r="BG122" s="205">
        <f t="shared" si="26"/>
        <v>0</v>
      </c>
      <c r="BH122" s="205">
        <f t="shared" si="27"/>
        <v>0</v>
      </c>
      <c r="BI122" s="205">
        <f t="shared" si="28"/>
        <v>0</v>
      </c>
      <c r="BJ122" s="18" t="s">
        <v>80</v>
      </c>
      <c r="BK122" s="205">
        <f t="shared" si="29"/>
        <v>0</v>
      </c>
      <c r="BL122" s="18" t="s">
        <v>263</v>
      </c>
      <c r="BM122" s="204" t="s">
        <v>641</v>
      </c>
    </row>
    <row r="123" spans="1:65" s="2" customFormat="1" ht="16.5" customHeight="1">
      <c r="A123" s="35"/>
      <c r="B123" s="36"/>
      <c r="C123" s="247" t="s">
        <v>413</v>
      </c>
      <c r="D123" s="247" t="s">
        <v>357</v>
      </c>
      <c r="E123" s="248" t="s">
        <v>642</v>
      </c>
      <c r="F123" s="249" t="s">
        <v>643</v>
      </c>
      <c r="G123" s="250" t="s">
        <v>272</v>
      </c>
      <c r="H123" s="251">
        <v>1</v>
      </c>
      <c r="I123" s="252"/>
      <c r="J123" s="253">
        <f t="shared" si="20"/>
        <v>0</v>
      </c>
      <c r="K123" s="249" t="s">
        <v>21</v>
      </c>
      <c r="L123" s="254"/>
      <c r="M123" s="255" t="s">
        <v>21</v>
      </c>
      <c r="N123" s="256" t="s">
        <v>44</v>
      </c>
      <c r="O123" s="65"/>
      <c r="P123" s="202">
        <f t="shared" si="21"/>
        <v>0</v>
      </c>
      <c r="Q123" s="202">
        <v>0</v>
      </c>
      <c r="R123" s="202">
        <f t="shared" si="22"/>
        <v>0</v>
      </c>
      <c r="S123" s="202">
        <v>0</v>
      </c>
      <c r="T123" s="203">
        <f t="shared" si="2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439</v>
      </c>
      <c r="AT123" s="204" t="s">
        <v>357</v>
      </c>
      <c r="AU123" s="204" t="s">
        <v>80</v>
      </c>
      <c r="AY123" s="18" t="s">
        <v>171</v>
      </c>
      <c r="BE123" s="205">
        <f t="shared" si="24"/>
        <v>0</v>
      </c>
      <c r="BF123" s="205">
        <f t="shared" si="25"/>
        <v>0</v>
      </c>
      <c r="BG123" s="205">
        <f t="shared" si="26"/>
        <v>0</v>
      </c>
      <c r="BH123" s="205">
        <f t="shared" si="27"/>
        <v>0</v>
      </c>
      <c r="BI123" s="205">
        <f t="shared" si="28"/>
        <v>0</v>
      </c>
      <c r="BJ123" s="18" t="s">
        <v>80</v>
      </c>
      <c r="BK123" s="205">
        <f t="shared" si="29"/>
        <v>0</v>
      </c>
      <c r="BL123" s="18" t="s">
        <v>263</v>
      </c>
      <c r="BM123" s="204" t="s">
        <v>644</v>
      </c>
    </row>
    <row r="124" spans="1:65" s="2" customFormat="1" ht="16.5" customHeight="1">
      <c r="A124" s="35"/>
      <c r="B124" s="36"/>
      <c r="C124" s="247" t="s">
        <v>418</v>
      </c>
      <c r="D124" s="247" t="s">
        <v>357</v>
      </c>
      <c r="E124" s="248" t="s">
        <v>645</v>
      </c>
      <c r="F124" s="249" t="s">
        <v>646</v>
      </c>
      <c r="G124" s="250" t="s">
        <v>647</v>
      </c>
      <c r="H124" s="251">
        <v>12</v>
      </c>
      <c r="I124" s="252"/>
      <c r="J124" s="253">
        <f t="shared" si="20"/>
        <v>0</v>
      </c>
      <c r="K124" s="249" t="s">
        <v>21</v>
      </c>
      <c r="L124" s="254"/>
      <c r="M124" s="255" t="s">
        <v>21</v>
      </c>
      <c r="N124" s="256" t="s">
        <v>44</v>
      </c>
      <c r="O124" s="65"/>
      <c r="P124" s="202">
        <f t="shared" si="21"/>
        <v>0</v>
      </c>
      <c r="Q124" s="202">
        <v>0</v>
      </c>
      <c r="R124" s="202">
        <f t="shared" si="22"/>
        <v>0</v>
      </c>
      <c r="S124" s="202">
        <v>0</v>
      </c>
      <c r="T124" s="203">
        <f t="shared" si="2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439</v>
      </c>
      <c r="AT124" s="204" t="s">
        <v>357</v>
      </c>
      <c r="AU124" s="204" t="s">
        <v>80</v>
      </c>
      <c r="AY124" s="18" t="s">
        <v>171</v>
      </c>
      <c r="BE124" s="205">
        <f t="shared" si="24"/>
        <v>0</v>
      </c>
      <c r="BF124" s="205">
        <f t="shared" si="25"/>
        <v>0</v>
      </c>
      <c r="BG124" s="205">
        <f t="shared" si="26"/>
        <v>0</v>
      </c>
      <c r="BH124" s="205">
        <f t="shared" si="27"/>
        <v>0</v>
      </c>
      <c r="BI124" s="205">
        <f t="shared" si="28"/>
        <v>0</v>
      </c>
      <c r="BJ124" s="18" t="s">
        <v>80</v>
      </c>
      <c r="BK124" s="205">
        <f t="shared" si="29"/>
        <v>0</v>
      </c>
      <c r="BL124" s="18" t="s">
        <v>263</v>
      </c>
      <c r="BM124" s="204" t="s">
        <v>648</v>
      </c>
    </row>
    <row r="125" spans="1:65" s="2" customFormat="1" ht="16.5" customHeight="1">
      <c r="A125" s="35"/>
      <c r="B125" s="36"/>
      <c r="C125" s="247" t="s">
        <v>423</v>
      </c>
      <c r="D125" s="247" t="s">
        <v>357</v>
      </c>
      <c r="E125" s="248" t="s">
        <v>649</v>
      </c>
      <c r="F125" s="249" t="s">
        <v>650</v>
      </c>
      <c r="G125" s="250" t="s">
        <v>272</v>
      </c>
      <c r="H125" s="251">
        <v>1</v>
      </c>
      <c r="I125" s="252"/>
      <c r="J125" s="253">
        <f t="shared" si="20"/>
        <v>0</v>
      </c>
      <c r="K125" s="249" t="s">
        <v>21</v>
      </c>
      <c r="L125" s="254"/>
      <c r="M125" s="255" t="s">
        <v>21</v>
      </c>
      <c r="N125" s="256" t="s">
        <v>44</v>
      </c>
      <c r="O125" s="65"/>
      <c r="P125" s="202">
        <f t="shared" si="21"/>
        <v>0</v>
      </c>
      <c r="Q125" s="202">
        <v>0</v>
      </c>
      <c r="R125" s="202">
        <f t="shared" si="22"/>
        <v>0</v>
      </c>
      <c r="S125" s="202">
        <v>0</v>
      </c>
      <c r="T125" s="203">
        <f t="shared" si="2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439</v>
      </c>
      <c r="AT125" s="204" t="s">
        <v>357</v>
      </c>
      <c r="AU125" s="204" t="s">
        <v>80</v>
      </c>
      <c r="AY125" s="18" t="s">
        <v>171</v>
      </c>
      <c r="BE125" s="205">
        <f t="shared" si="24"/>
        <v>0</v>
      </c>
      <c r="BF125" s="205">
        <f t="shared" si="25"/>
        <v>0</v>
      </c>
      <c r="BG125" s="205">
        <f t="shared" si="26"/>
        <v>0</v>
      </c>
      <c r="BH125" s="205">
        <f t="shared" si="27"/>
        <v>0</v>
      </c>
      <c r="BI125" s="205">
        <f t="shared" si="28"/>
        <v>0</v>
      </c>
      <c r="BJ125" s="18" t="s">
        <v>80</v>
      </c>
      <c r="BK125" s="205">
        <f t="shared" si="29"/>
        <v>0</v>
      </c>
      <c r="BL125" s="18" t="s">
        <v>263</v>
      </c>
      <c r="BM125" s="204" t="s">
        <v>651</v>
      </c>
    </row>
    <row r="126" spans="1:65" s="2" customFormat="1" ht="16.5" customHeight="1">
      <c r="A126" s="35"/>
      <c r="B126" s="36"/>
      <c r="C126" s="247" t="s">
        <v>427</v>
      </c>
      <c r="D126" s="247" t="s">
        <v>357</v>
      </c>
      <c r="E126" s="248" t="s">
        <v>652</v>
      </c>
      <c r="F126" s="249" t="s">
        <v>653</v>
      </c>
      <c r="G126" s="250" t="s">
        <v>647</v>
      </c>
      <c r="H126" s="251">
        <v>12</v>
      </c>
      <c r="I126" s="252"/>
      <c r="J126" s="253">
        <f t="shared" si="20"/>
        <v>0</v>
      </c>
      <c r="K126" s="249" t="s">
        <v>21</v>
      </c>
      <c r="L126" s="254"/>
      <c r="M126" s="255" t="s">
        <v>21</v>
      </c>
      <c r="N126" s="256" t="s">
        <v>44</v>
      </c>
      <c r="O126" s="65"/>
      <c r="P126" s="202">
        <f t="shared" si="21"/>
        <v>0</v>
      </c>
      <c r="Q126" s="202">
        <v>0</v>
      </c>
      <c r="R126" s="202">
        <f t="shared" si="22"/>
        <v>0</v>
      </c>
      <c r="S126" s="202">
        <v>0</v>
      </c>
      <c r="T126" s="203">
        <f t="shared" si="2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4" t="s">
        <v>439</v>
      </c>
      <c r="AT126" s="204" t="s">
        <v>357</v>
      </c>
      <c r="AU126" s="204" t="s">
        <v>80</v>
      </c>
      <c r="AY126" s="18" t="s">
        <v>171</v>
      </c>
      <c r="BE126" s="205">
        <f t="shared" si="24"/>
        <v>0</v>
      </c>
      <c r="BF126" s="205">
        <f t="shared" si="25"/>
        <v>0</v>
      </c>
      <c r="BG126" s="205">
        <f t="shared" si="26"/>
        <v>0</v>
      </c>
      <c r="BH126" s="205">
        <f t="shared" si="27"/>
        <v>0</v>
      </c>
      <c r="BI126" s="205">
        <f t="shared" si="28"/>
        <v>0</v>
      </c>
      <c r="BJ126" s="18" t="s">
        <v>80</v>
      </c>
      <c r="BK126" s="205">
        <f t="shared" si="29"/>
        <v>0</v>
      </c>
      <c r="BL126" s="18" t="s">
        <v>263</v>
      </c>
      <c r="BM126" s="204" t="s">
        <v>654</v>
      </c>
    </row>
    <row r="127" spans="1:65" s="2" customFormat="1" ht="16.5" customHeight="1">
      <c r="A127" s="35"/>
      <c r="B127" s="36"/>
      <c r="C127" s="247" t="s">
        <v>431</v>
      </c>
      <c r="D127" s="247" t="s">
        <v>357</v>
      </c>
      <c r="E127" s="248" t="s">
        <v>655</v>
      </c>
      <c r="F127" s="249" t="s">
        <v>656</v>
      </c>
      <c r="G127" s="250" t="s">
        <v>647</v>
      </c>
      <c r="H127" s="251">
        <v>8</v>
      </c>
      <c r="I127" s="252"/>
      <c r="J127" s="253">
        <f t="shared" si="20"/>
        <v>0</v>
      </c>
      <c r="K127" s="249" t="s">
        <v>21</v>
      </c>
      <c r="L127" s="254"/>
      <c r="M127" s="255" t="s">
        <v>21</v>
      </c>
      <c r="N127" s="256" t="s">
        <v>44</v>
      </c>
      <c r="O127" s="65"/>
      <c r="P127" s="202">
        <f t="shared" si="21"/>
        <v>0</v>
      </c>
      <c r="Q127" s="202">
        <v>0</v>
      </c>
      <c r="R127" s="202">
        <f t="shared" si="22"/>
        <v>0</v>
      </c>
      <c r="S127" s="202">
        <v>0</v>
      </c>
      <c r="T127" s="203">
        <f t="shared" si="2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439</v>
      </c>
      <c r="AT127" s="204" t="s">
        <v>357</v>
      </c>
      <c r="AU127" s="204" t="s">
        <v>80</v>
      </c>
      <c r="AY127" s="18" t="s">
        <v>171</v>
      </c>
      <c r="BE127" s="205">
        <f t="shared" si="24"/>
        <v>0</v>
      </c>
      <c r="BF127" s="205">
        <f t="shared" si="25"/>
        <v>0</v>
      </c>
      <c r="BG127" s="205">
        <f t="shared" si="26"/>
        <v>0</v>
      </c>
      <c r="BH127" s="205">
        <f t="shared" si="27"/>
        <v>0</v>
      </c>
      <c r="BI127" s="205">
        <f t="shared" si="28"/>
        <v>0</v>
      </c>
      <c r="BJ127" s="18" t="s">
        <v>80</v>
      </c>
      <c r="BK127" s="205">
        <f t="shared" si="29"/>
        <v>0</v>
      </c>
      <c r="BL127" s="18" t="s">
        <v>263</v>
      </c>
      <c r="BM127" s="204" t="s">
        <v>657</v>
      </c>
    </row>
    <row r="128" spans="1:65" s="2" customFormat="1" ht="16.5" customHeight="1">
      <c r="A128" s="35"/>
      <c r="B128" s="36"/>
      <c r="C128" s="247" t="s">
        <v>435</v>
      </c>
      <c r="D128" s="247" t="s">
        <v>357</v>
      </c>
      <c r="E128" s="248" t="s">
        <v>658</v>
      </c>
      <c r="F128" s="249" t="s">
        <v>659</v>
      </c>
      <c r="G128" s="250" t="s">
        <v>272</v>
      </c>
      <c r="H128" s="251">
        <v>1</v>
      </c>
      <c r="I128" s="252"/>
      <c r="J128" s="253">
        <f t="shared" si="20"/>
        <v>0</v>
      </c>
      <c r="K128" s="249" t="s">
        <v>21</v>
      </c>
      <c r="L128" s="254"/>
      <c r="M128" s="257" t="s">
        <v>21</v>
      </c>
      <c r="N128" s="258" t="s">
        <v>44</v>
      </c>
      <c r="O128" s="244"/>
      <c r="P128" s="245">
        <f t="shared" si="21"/>
        <v>0</v>
      </c>
      <c r="Q128" s="245">
        <v>0</v>
      </c>
      <c r="R128" s="245">
        <f t="shared" si="22"/>
        <v>0</v>
      </c>
      <c r="S128" s="245">
        <v>0</v>
      </c>
      <c r="T128" s="246">
        <f t="shared" si="2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4" t="s">
        <v>439</v>
      </c>
      <c r="AT128" s="204" t="s">
        <v>357</v>
      </c>
      <c r="AU128" s="204" t="s">
        <v>80</v>
      </c>
      <c r="AY128" s="18" t="s">
        <v>171</v>
      </c>
      <c r="BE128" s="205">
        <f t="shared" si="24"/>
        <v>0</v>
      </c>
      <c r="BF128" s="205">
        <f t="shared" si="25"/>
        <v>0</v>
      </c>
      <c r="BG128" s="205">
        <f t="shared" si="26"/>
        <v>0</v>
      </c>
      <c r="BH128" s="205">
        <f t="shared" si="27"/>
        <v>0</v>
      </c>
      <c r="BI128" s="205">
        <f t="shared" si="28"/>
        <v>0</v>
      </c>
      <c r="BJ128" s="18" t="s">
        <v>80</v>
      </c>
      <c r="BK128" s="205">
        <f t="shared" si="29"/>
        <v>0</v>
      </c>
      <c r="BL128" s="18" t="s">
        <v>263</v>
      </c>
      <c r="BM128" s="204" t="s">
        <v>660</v>
      </c>
    </row>
    <row r="129" spans="1:31" s="2" customFormat="1" ht="6.95" customHeight="1">
      <c r="A129" s="35"/>
      <c r="B129" s="48"/>
      <c r="C129" s="49"/>
      <c r="D129" s="49"/>
      <c r="E129" s="49"/>
      <c r="F129" s="49"/>
      <c r="G129" s="49"/>
      <c r="H129" s="49"/>
      <c r="I129" s="143"/>
      <c r="J129" s="49"/>
      <c r="K129" s="49"/>
      <c r="L129" s="40"/>
      <c r="M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</sheetData>
  <sheetProtection algorithmName="SHA-512" hashValue="m7heTdpS7JZgJujZG0bLxaeR/pkd3M2K+rqNk8v3+NNU55/gNySrpO4Qqxc7ecd4TQ1hFqFPyAhrBjTpclEeQg==" saltValue="jvMvKHXDgVz3n20RDqkzKtGisq9qDL1SswIwSviEG50xB/0thyLC8/lJo5yOcDB0CAiZ6oZQZr4myUwXH26y6Q==" spinCount="100000" sheet="1" objects="1" scenarios="1" formatColumns="0" formatRows="0" autoFilter="0"/>
  <autoFilter ref="C93:K128"/>
  <mergeCells count="15">
    <mergeCell ref="E80:H80"/>
    <mergeCell ref="E84:H84"/>
    <mergeCell ref="E82:H82"/>
    <mergeCell ref="E86:H86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113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 hidden="1">
      <c r="B4" s="21"/>
      <c r="D4" s="113" t="s">
        <v>136</v>
      </c>
      <c r="I4" s="109"/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I5" s="109"/>
      <c r="L5" s="21"/>
    </row>
    <row r="6" spans="2:12" s="1" customFormat="1" ht="12" customHeight="1" hidden="1">
      <c r="B6" s="21"/>
      <c r="D6" s="115" t="s">
        <v>16</v>
      </c>
      <c r="I6" s="109"/>
      <c r="L6" s="21"/>
    </row>
    <row r="7" spans="2:12" s="1" customFormat="1" ht="16.5" customHeight="1" hidden="1">
      <c r="B7" s="21"/>
      <c r="E7" s="319" t="str">
        <f>'Rekapitulace stavby'!K6</f>
        <v>REKONSTRUKCE TĚLOCVIČNY TUL - TĚLOCVIČNA HARCOV- OBJEKT A</v>
      </c>
      <c r="F7" s="320"/>
      <c r="G7" s="320"/>
      <c r="H7" s="320"/>
      <c r="I7" s="109"/>
      <c r="L7" s="21"/>
    </row>
    <row r="8" spans="2:12" ht="12.75" hidden="1">
      <c r="B8" s="21"/>
      <c r="D8" s="115" t="s">
        <v>137</v>
      </c>
      <c r="L8" s="21"/>
    </row>
    <row r="9" spans="2:12" s="1" customFormat="1" ht="16.5" customHeight="1" hidden="1">
      <c r="B9" s="21"/>
      <c r="E9" s="319" t="s">
        <v>322</v>
      </c>
      <c r="F9" s="318"/>
      <c r="G9" s="318"/>
      <c r="H9" s="318"/>
      <c r="I9" s="109"/>
      <c r="L9" s="21"/>
    </row>
    <row r="10" spans="2:12" s="1" customFormat="1" ht="12" customHeight="1" hidden="1">
      <c r="B10" s="21"/>
      <c r="D10" s="115" t="s">
        <v>139</v>
      </c>
      <c r="I10" s="109"/>
      <c r="L10" s="21"/>
    </row>
    <row r="11" spans="1:31" s="2" customFormat="1" ht="16.5" customHeight="1" hidden="1">
      <c r="A11" s="35"/>
      <c r="B11" s="40"/>
      <c r="C11" s="35"/>
      <c r="D11" s="35"/>
      <c r="E11" s="329" t="s">
        <v>323</v>
      </c>
      <c r="F11" s="321"/>
      <c r="G11" s="321"/>
      <c r="H11" s="32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5" t="s">
        <v>303</v>
      </c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 hidden="1">
      <c r="A13" s="35"/>
      <c r="B13" s="40"/>
      <c r="C13" s="35"/>
      <c r="D13" s="35"/>
      <c r="E13" s="322" t="s">
        <v>661</v>
      </c>
      <c r="F13" s="321"/>
      <c r="G13" s="321"/>
      <c r="H13" s="321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1.25" hidden="1">
      <c r="A14" s="35"/>
      <c r="B14" s="40"/>
      <c r="C14" s="35"/>
      <c r="D14" s="35"/>
      <c r="E14" s="35"/>
      <c r="F14" s="35"/>
      <c r="G14" s="35"/>
      <c r="H14" s="35"/>
      <c r="I14" s="116"/>
      <c r="J14" s="35"/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0"/>
      <c r="C15" s="35"/>
      <c r="D15" s="115" t="s">
        <v>18</v>
      </c>
      <c r="E15" s="35"/>
      <c r="F15" s="104" t="s">
        <v>19</v>
      </c>
      <c r="G15" s="35"/>
      <c r="H15" s="35"/>
      <c r="I15" s="118" t="s">
        <v>20</v>
      </c>
      <c r="J15" s="104" t="s">
        <v>21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15" t="s">
        <v>22</v>
      </c>
      <c r="E16" s="35"/>
      <c r="F16" s="104" t="s">
        <v>23</v>
      </c>
      <c r="G16" s="35"/>
      <c r="H16" s="35"/>
      <c r="I16" s="118" t="s">
        <v>24</v>
      </c>
      <c r="J16" s="119" t="str">
        <f>'Rekapitulace stavby'!AN8</f>
        <v>4. 2. 2020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 hidden="1">
      <c r="A17" s="35"/>
      <c r="B17" s="40"/>
      <c r="C17" s="35"/>
      <c r="D17" s="35"/>
      <c r="E17" s="35"/>
      <c r="F17" s="35"/>
      <c r="G17" s="35"/>
      <c r="H17" s="35"/>
      <c r="I17" s="116"/>
      <c r="J17" s="35"/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0"/>
      <c r="C18" s="35"/>
      <c r="D18" s="115" t="s">
        <v>26</v>
      </c>
      <c r="E18" s="35"/>
      <c r="F18" s="35"/>
      <c r="G18" s="35"/>
      <c r="H18" s="35"/>
      <c r="I18" s="118" t="s">
        <v>27</v>
      </c>
      <c r="J18" s="104" t="s">
        <v>21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0"/>
      <c r="C19" s="35"/>
      <c r="D19" s="35"/>
      <c r="E19" s="104" t="s">
        <v>28</v>
      </c>
      <c r="F19" s="35"/>
      <c r="G19" s="35"/>
      <c r="H19" s="35"/>
      <c r="I19" s="118" t="s">
        <v>29</v>
      </c>
      <c r="J19" s="104" t="s">
        <v>21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0"/>
      <c r="C20" s="35"/>
      <c r="D20" s="35"/>
      <c r="E20" s="35"/>
      <c r="F20" s="35"/>
      <c r="G20" s="35"/>
      <c r="H20" s="35"/>
      <c r="I20" s="116"/>
      <c r="J20" s="35"/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0"/>
      <c r="C21" s="35"/>
      <c r="D21" s="115" t="s">
        <v>30</v>
      </c>
      <c r="E21" s="35"/>
      <c r="F21" s="35"/>
      <c r="G21" s="35"/>
      <c r="H21" s="35"/>
      <c r="I21" s="118" t="s">
        <v>27</v>
      </c>
      <c r="J21" s="31" t="str">
        <f>'Rekapitulace stavby'!AN13</f>
        <v>Vyplň údaj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0"/>
      <c r="C22" s="35"/>
      <c r="D22" s="35"/>
      <c r="E22" s="323" t="str">
        <f>'Rekapitulace stavby'!E14</f>
        <v>Vyplň údaj</v>
      </c>
      <c r="F22" s="324"/>
      <c r="G22" s="324"/>
      <c r="H22" s="324"/>
      <c r="I22" s="118" t="s">
        <v>29</v>
      </c>
      <c r="J22" s="31" t="str">
        <f>'Rekapitulace stavby'!AN14</f>
        <v>Vyplň údaj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0"/>
      <c r="C23" s="35"/>
      <c r="D23" s="35"/>
      <c r="E23" s="35"/>
      <c r="F23" s="35"/>
      <c r="G23" s="35"/>
      <c r="H23" s="35"/>
      <c r="I23" s="116"/>
      <c r="J23" s="35"/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0"/>
      <c r="C24" s="35"/>
      <c r="D24" s="115" t="s">
        <v>32</v>
      </c>
      <c r="E24" s="35"/>
      <c r="F24" s="35"/>
      <c r="G24" s="35"/>
      <c r="H24" s="35"/>
      <c r="I24" s="118" t="s">
        <v>27</v>
      </c>
      <c r="J24" s="104" t="s">
        <v>21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 hidden="1">
      <c r="A25" s="35"/>
      <c r="B25" s="40"/>
      <c r="C25" s="35"/>
      <c r="D25" s="35"/>
      <c r="E25" s="104" t="s">
        <v>33</v>
      </c>
      <c r="F25" s="35"/>
      <c r="G25" s="35"/>
      <c r="H25" s="35"/>
      <c r="I25" s="118" t="s">
        <v>29</v>
      </c>
      <c r="J25" s="104" t="s">
        <v>21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 hidden="1">
      <c r="A26" s="35"/>
      <c r="B26" s="40"/>
      <c r="C26" s="35"/>
      <c r="D26" s="35"/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 hidden="1">
      <c r="A27" s="35"/>
      <c r="B27" s="40"/>
      <c r="C27" s="35"/>
      <c r="D27" s="115" t="s">
        <v>35</v>
      </c>
      <c r="E27" s="35"/>
      <c r="F27" s="35"/>
      <c r="G27" s="35"/>
      <c r="H27" s="35"/>
      <c r="I27" s="118" t="s">
        <v>27</v>
      </c>
      <c r="J27" s="104" t="s">
        <v>21</v>
      </c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 hidden="1">
      <c r="A28" s="35"/>
      <c r="B28" s="40"/>
      <c r="C28" s="35"/>
      <c r="D28" s="35"/>
      <c r="E28" s="104" t="s">
        <v>36</v>
      </c>
      <c r="F28" s="35"/>
      <c r="G28" s="35"/>
      <c r="H28" s="35"/>
      <c r="I28" s="118" t="s">
        <v>29</v>
      </c>
      <c r="J28" s="104" t="s">
        <v>21</v>
      </c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35"/>
      <c r="E29" s="35"/>
      <c r="F29" s="35"/>
      <c r="G29" s="35"/>
      <c r="H29" s="35"/>
      <c r="I29" s="116"/>
      <c r="J29" s="35"/>
      <c r="K29" s="35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 hidden="1">
      <c r="A30" s="35"/>
      <c r="B30" s="40"/>
      <c r="C30" s="35"/>
      <c r="D30" s="115" t="s">
        <v>37</v>
      </c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 hidden="1">
      <c r="A31" s="120"/>
      <c r="B31" s="121"/>
      <c r="C31" s="120"/>
      <c r="D31" s="120"/>
      <c r="E31" s="325" t="s">
        <v>21</v>
      </c>
      <c r="F31" s="325"/>
      <c r="G31" s="325"/>
      <c r="H31" s="325"/>
      <c r="I31" s="122"/>
      <c r="J31" s="120"/>
      <c r="K31" s="120"/>
      <c r="L31" s="123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2" customFormat="1" ht="6.95" customHeight="1" hidden="1">
      <c r="A32" s="35"/>
      <c r="B32" s="40"/>
      <c r="C32" s="35"/>
      <c r="D32" s="35"/>
      <c r="E32" s="35"/>
      <c r="F32" s="35"/>
      <c r="G32" s="35"/>
      <c r="H32" s="35"/>
      <c r="I32" s="116"/>
      <c r="J32" s="35"/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 hidden="1">
      <c r="A34" s="35"/>
      <c r="B34" s="40"/>
      <c r="C34" s="35"/>
      <c r="D34" s="126" t="s">
        <v>39</v>
      </c>
      <c r="E34" s="35"/>
      <c r="F34" s="35"/>
      <c r="G34" s="35"/>
      <c r="H34" s="35"/>
      <c r="I34" s="116"/>
      <c r="J34" s="127">
        <f>ROUND(J97,2)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 hidden="1">
      <c r="A35" s="35"/>
      <c r="B35" s="40"/>
      <c r="C35" s="35"/>
      <c r="D35" s="124"/>
      <c r="E35" s="124"/>
      <c r="F35" s="124"/>
      <c r="G35" s="124"/>
      <c r="H35" s="124"/>
      <c r="I35" s="125"/>
      <c r="J35" s="124"/>
      <c r="K35" s="124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35"/>
      <c r="F36" s="128" t="s">
        <v>41</v>
      </c>
      <c r="G36" s="35"/>
      <c r="H36" s="35"/>
      <c r="I36" s="129" t="s">
        <v>40</v>
      </c>
      <c r="J36" s="128" t="s">
        <v>42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130" t="s">
        <v>43</v>
      </c>
      <c r="E37" s="115" t="s">
        <v>44</v>
      </c>
      <c r="F37" s="131">
        <f>ROUND((SUM(BE97:BE136)),2)</f>
        <v>0</v>
      </c>
      <c r="G37" s="35"/>
      <c r="H37" s="35"/>
      <c r="I37" s="132">
        <v>0.21</v>
      </c>
      <c r="J37" s="131">
        <f>ROUND(((SUM(BE97:BE136))*I37),2)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45</v>
      </c>
      <c r="F38" s="131">
        <f>ROUND((SUM(BF97:BF136)),2)</f>
        <v>0</v>
      </c>
      <c r="G38" s="35"/>
      <c r="H38" s="35"/>
      <c r="I38" s="132">
        <v>0.15</v>
      </c>
      <c r="J38" s="131">
        <f>ROUND(((SUM(BF97:BF136))*I38),2)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46</v>
      </c>
      <c r="F39" s="131">
        <f>ROUND((SUM(BG97:BG136)),2)</f>
        <v>0</v>
      </c>
      <c r="G39" s="35"/>
      <c r="H39" s="35"/>
      <c r="I39" s="132">
        <v>0.21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15" t="s">
        <v>47</v>
      </c>
      <c r="F40" s="131">
        <f>ROUND((SUM(BH97:BH136)),2)</f>
        <v>0</v>
      </c>
      <c r="G40" s="35"/>
      <c r="H40" s="35"/>
      <c r="I40" s="132">
        <v>0.15</v>
      </c>
      <c r="J40" s="131">
        <f>0</f>
        <v>0</v>
      </c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15" t="s">
        <v>48</v>
      </c>
      <c r="F41" s="131">
        <f>ROUND((SUM(BI97:BI136)),2)</f>
        <v>0</v>
      </c>
      <c r="G41" s="35"/>
      <c r="H41" s="35"/>
      <c r="I41" s="132">
        <v>0</v>
      </c>
      <c r="J41" s="131">
        <f>0</f>
        <v>0</v>
      </c>
      <c r="K41" s="35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 hidden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 hidden="1">
      <c r="A43" s="35"/>
      <c r="B43" s="40"/>
      <c r="C43" s="133"/>
      <c r="D43" s="134" t="s">
        <v>49</v>
      </c>
      <c r="E43" s="135"/>
      <c r="F43" s="135"/>
      <c r="G43" s="136" t="s">
        <v>50</v>
      </c>
      <c r="H43" s="137" t="s">
        <v>51</v>
      </c>
      <c r="I43" s="138"/>
      <c r="J43" s="139">
        <f>SUM(J34:J41)</f>
        <v>0</v>
      </c>
      <c r="K43" s="140"/>
      <c r="L43" s="117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 hidden="1">
      <c r="A44" s="35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ht="11.25" hidden="1"/>
    <row r="46" ht="11.25" hidden="1"/>
    <row r="47" ht="11.25" hidden="1"/>
    <row r="48" spans="1:31" s="2" customFormat="1" ht="6.95" customHeight="1" hidden="1">
      <c r="A48" s="35"/>
      <c r="B48" s="144"/>
      <c r="C48" s="145"/>
      <c r="D48" s="145"/>
      <c r="E48" s="145"/>
      <c r="F48" s="145"/>
      <c r="G48" s="145"/>
      <c r="H48" s="145"/>
      <c r="I48" s="146"/>
      <c r="J48" s="145"/>
      <c r="K48" s="145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24.95" customHeight="1" hidden="1">
      <c r="A49" s="35"/>
      <c r="B49" s="36"/>
      <c r="C49" s="24" t="s">
        <v>141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6.95" customHeight="1" hidden="1">
      <c r="A50" s="35"/>
      <c r="B50" s="36"/>
      <c r="C50" s="37"/>
      <c r="D50" s="37"/>
      <c r="E50" s="37"/>
      <c r="F50" s="37"/>
      <c r="G50" s="37"/>
      <c r="H50" s="3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 hidden="1">
      <c r="A51" s="35"/>
      <c r="B51" s="36"/>
      <c r="C51" s="30" t="s">
        <v>16</v>
      </c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 hidden="1">
      <c r="A52" s="35"/>
      <c r="B52" s="36"/>
      <c r="C52" s="37"/>
      <c r="D52" s="37"/>
      <c r="E52" s="326" t="str">
        <f>E7</f>
        <v>REKONSTRUKCE TĚLOCVIČNY TUL - TĚLOCVIČNA HARCOV- OBJEKT A</v>
      </c>
      <c r="F52" s="327"/>
      <c r="G52" s="327"/>
      <c r="H52" s="32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2:12" s="1" customFormat="1" ht="12" customHeight="1" hidden="1">
      <c r="B53" s="22"/>
      <c r="C53" s="30" t="s">
        <v>137</v>
      </c>
      <c r="D53" s="23"/>
      <c r="E53" s="23"/>
      <c r="F53" s="23"/>
      <c r="G53" s="23"/>
      <c r="H53" s="23"/>
      <c r="I53" s="109"/>
      <c r="J53" s="23"/>
      <c r="K53" s="23"/>
      <c r="L53" s="21"/>
    </row>
    <row r="54" spans="2:12" s="1" customFormat="1" ht="16.5" customHeight="1" hidden="1">
      <c r="B54" s="22"/>
      <c r="C54" s="23"/>
      <c r="D54" s="23"/>
      <c r="E54" s="326" t="s">
        <v>322</v>
      </c>
      <c r="F54" s="303"/>
      <c r="G54" s="303"/>
      <c r="H54" s="303"/>
      <c r="I54" s="109"/>
      <c r="J54" s="23"/>
      <c r="K54" s="23"/>
      <c r="L54" s="21"/>
    </row>
    <row r="55" spans="2:12" s="1" customFormat="1" ht="12" customHeight="1" hidden="1">
      <c r="B55" s="22"/>
      <c r="C55" s="30" t="s">
        <v>139</v>
      </c>
      <c r="D55" s="23"/>
      <c r="E55" s="23"/>
      <c r="F55" s="23"/>
      <c r="G55" s="23"/>
      <c r="H55" s="23"/>
      <c r="I55" s="109"/>
      <c r="J55" s="23"/>
      <c r="K55" s="23"/>
      <c r="L55" s="21"/>
    </row>
    <row r="56" spans="1:31" s="2" customFormat="1" ht="16.5" customHeight="1" hidden="1">
      <c r="A56" s="35"/>
      <c r="B56" s="36"/>
      <c r="C56" s="37"/>
      <c r="D56" s="37"/>
      <c r="E56" s="330" t="s">
        <v>323</v>
      </c>
      <c r="F56" s="328"/>
      <c r="G56" s="328"/>
      <c r="H56" s="328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2" customHeight="1" hidden="1">
      <c r="A57" s="35"/>
      <c r="B57" s="36"/>
      <c r="C57" s="30" t="s">
        <v>303</v>
      </c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6.5" customHeight="1" hidden="1">
      <c r="A58" s="35"/>
      <c r="B58" s="36"/>
      <c r="C58" s="37"/>
      <c r="D58" s="37"/>
      <c r="E58" s="274" t="str">
        <f>E13</f>
        <v>D1.3.3 - Vytápění</v>
      </c>
      <c r="F58" s="328"/>
      <c r="G58" s="328"/>
      <c r="H58" s="328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6.95" customHeight="1" hidden="1">
      <c r="A59" s="35"/>
      <c r="B59" s="36"/>
      <c r="C59" s="37"/>
      <c r="D59" s="37"/>
      <c r="E59" s="37"/>
      <c r="F59" s="37"/>
      <c r="G59" s="37"/>
      <c r="H59" s="37"/>
      <c r="I59" s="116"/>
      <c r="J59" s="37"/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2" customHeight="1" hidden="1">
      <c r="A60" s="35"/>
      <c r="B60" s="36"/>
      <c r="C60" s="30" t="s">
        <v>22</v>
      </c>
      <c r="D60" s="37"/>
      <c r="E60" s="37"/>
      <c r="F60" s="28" t="str">
        <f>F16</f>
        <v>Liberec</v>
      </c>
      <c r="G60" s="37"/>
      <c r="H60" s="37"/>
      <c r="I60" s="118" t="s">
        <v>24</v>
      </c>
      <c r="J60" s="60" t="str">
        <f>IF(J16="","",J16)</f>
        <v>4. 2. 2020</v>
      </c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 hidden="1">
      <c r="A61" s="35"/>
      <c r="B61" s="36"/>
      <c r="C61" s="37"/>
      <c r="D61" s="37"/>
      <c r="E61" s="37"/>
      <c r="F61" s="37"/>
      <c r="G61" s="37"/>
      <c r="H61" s="37"/>
      <c r="I61" s="116"/>
      <c r="J61" s="37"/>
      <c r="K61" s="37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25.7" customHeight="1" hidden="1">
      <c r="A62" s="35"/>
      <c r="B62" s="36"/>
      <c r="C62" s="30" t="s">
        <v>26</v>
      </c>
      <c r="D62" s="37"/>
      <c r="E62" s="37"/>
      <c r="F62" s="28" t="str">
        <f>E19</f>
        <v xml:space="preserve">Technická univerzita v Liberci </v>
      </c>
      <c r="G62" s="37"/>
      <c r="H62" s="37"/>
      <c r="I62" s="118" t="s">
        <v>32</v>
      </c>
      <c r="J62" s="33" t="str">
        <f>E25</f>
        <v>Ing.  Radovan  Novotný</v>
      </c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25.7" customHeight="1" hidden="1">
      <c r="A63" s="35"/>
      <c r="B63" s="36"/>
      <c r="C63" s="30" t="s">
        <v>30</v>
      </c>
      <c r="D63" s="37"/>
      <c r="E63" s="37"/>
      <c r="F63" s="28" t="str">
        <f>IF(E22="","",E22)</f>
        <v>Vyplň údaj</v>
      </c>
      <c r="G63" s="37"/>
      <c r="H63" s="37"/>
      <c r="I63" s="118" t="s">
        <v>35</v>
      </c>
      <c r="J63" s="33" t="str">
        <f>E28</f>
        <v>Propos Liberec s.r.o.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10.35" customHeight="1" hidden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29.25" customHeight="1" hidden="1">
      <c r="A65" s="35"/>
      <c r="B65" s="36"/>
      <c r="C65" s="147" t="s">
        <v>142</v>
      </c>
      <c r="D65" s="148"/>
      <c r="E65" s="148"/>
      <c r="F65" s="148"/>
      <c r="G65" s="148"/>
      <c r="H65" s="148"/>
      <c r="I65" s="149"/>
      <c r="J65" s="150" t="s">
        <v>143</v>
      </c>
      <c r="K65" s="148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10.35" customHeight="1" hidden="1">
      <c r="A66" s="35"/>
      <c r="B66" s="36"/>
      <c r="C66" s="37"/>
      <c r="D66" s="37"/>
      <c r="E66" s="37"/>
      <c r="F66" s="37"/>
      <c r="G66" s="37"/>
      <c r="H66" s="37"/>
      <c r="I66" s="116"/>
      <c r="J66" s="37"/>
      <c r="K66" s="37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47" s="2" customFormat="1" ht="22.9" customHeight="1" hidden="1">
      <c r="A67" s="35"/>
      <c r="B67" s="36"/>
      <c r="C67" s="151" t="s">
        <v>71</v>
      </c>
      <c r="D67" s="37"/>
      <c r="E67" s="37"/>
      <c r="F67" s="37"/>
      <c r="G67" s="37"/>
      <c r="H67" s="37"/>
      <c r="I67" s="116"/>
      <c r="J67" s="78">
        <f>J97</f>
        <v>0</v>
      </c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U67" s="18" t="s">
        <v>144</v>
      </c>
    </row>
    <row r="68" spans="2:12" s="9" customFormat="1" ht="24.95" customHeight="1" hidden="1">
      <c r="B68" s="152"/>
      <c r="C68" s="153"/>
      <c r="D68" s="154" t="s">
        <v>662</v>
      </c>
      <c r="E68" s="155"/>
      <c r="F68" s="155"/>
      <c r="G68" s="155"/>
      <c r="H68" s="155"/>
      <c r="I68" s="156"/>
      <c r="J68" s="157">
        <f>J98</f>
        <v>0</v>
      </c>
      <c r="K68" s="153"/>
      <c r="L68" s="158"/>
    </row>
    <row r="69" spans="2:12" s="9" customFormat="1" ht="24.95" customHeight="1" hidden="1">
      <c r="B69" s="152"/>
      <c r="C69" s="153"/>
      <c r="D69" s="154" t="s">
        <v>663</v>
      </c>
      <c r="E69" s="155"/>
      <c r="F69" s="155"/>
      <c r="G69" s="155"/>
      <c r="H69" s="155"/>
      <c r="I69" s="156"/>
      <c r="J69" s="157">
        <f>J104</f>
        <v>0</v>
      </c>
      <c r="K69" s="153"/>
      <c r="L69" s="158"/>
    </row>
    <row r="70" spans="2:12" s="9" customFormat="1" ht="24.95" customHeight="1" hidden="1">
      <c r="B70" s="152"/>
      <c r="C70" s="153"/>
      <c r="D70" s="154" t="s">
        <v>664</v>
      </c>
      <c r="E70" s="155"/>
      <c r="F70" s="155"/>
      <c r="G70" s="155"/>
      <c r="H70" s="155"/>
      <c r="I70" s="156"/>
      <c r="J70" s="157">
        <f>J113</f>
        <v>0</v>
      </c>
      <c r="K70" s="153"/>
      <c r="L70" s="158"/>
    </row>
    <row r="71" spans="2:12" s="9" customFormat="1" ht="24.95" customHeight="1" hidden="1">
      <c r="B71" s="152"/>
      <c r="C71" s="153"/>
      <c r="D71" s="154" t="s">
        <v>665</v>
      </c>
      <c r="E71" s="155"/>
      <c r="F71" s="155"/>
      <c r="G71" s="155"/>
      <c r="H71" s="155"/>
      <c r="I71" s="156"/>
      <c r="J71" s="157">
        <f>J123</f>
        <v>0</v>
      </c>
      <c r="K71" s="153"/>
      <c r="L71" s="158"/>
    </row>
    <row r="72" spans="2:12" s="9" customFormat="1" ht="24.95" customHeight="1" hidden="1">
      <c r="B72" s="152"/>
      <c r="C72" s="153"/>
      <c r="D72" s="154" t="s">
        <v>666</v>
      </c>
      <c r="E72" s="155"/>
      <c r="F72" s="155"/>
      <c r="G72" s="155"/>
      <c r="H72" s="155"/>
      <c r="I72" s="156"/>
      <c r="J72" s="157">
        <f>J125</f>
        <v>0</v>
      </c>
      <c r="K72" s="153"/>
      <c r="L72" s="158"/>
    </row>
    <row r="73" spans="2:12" s="9" customFormat="1" ht="24.95" customHeight="1" hidden="1">
      <c r="B73" s="152"/>
      <c r="C73" s="153"/>
      <c r="D73" s="154" t="s">
        <v>667</v>
      </c>
      <c r="E73" s="155"/>
      <c r="F73" s="155"/>
      <c r="G73" s="155"/>
      <c r="H73" s="155"/>
      <c r="I73" s="156"/>
      <c r="J73" s="157">
        <f>J130</f>
        <v>0</v>
      </c>
      <c r="K73" s="153"/>
      <c r="L73" s="158"/>
    </row>
    <row r="74" spans="1:31" s="2" customFormat="1" ht="21.75" customHeight="1" hidden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 hidden="1">
      <c r="A75" s="35"/>
      <c r="B75" s="48"/>
      <c r="C75" s="49"/>
      <c r="D75" s="49"/>
      <c r="E75" s="49"/>
      <c r="F75" s="49"/>
      <c r="G75" s="49"/>
      <c r="H75" s="49"/>
      <c r="I75" s="143"/>
      <c r="J75" s="49"/>
      <c r="K75" s="49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ht="11.25" hidden="1"/>
    <row r="77" ht="11.25" hidden="1"/>
    <row r="78" ht="11.25" hidden="1"/>
    <row r="79" spans="1:31" s="2" customFormat="1" ht="6.95" customHeight="1">
      <c r="A79" s="35"/>
      <c r="B79" s="50"/>
      <c r="C79" s="51"/>
      <c r="D79" s="51"/>
      <c r="E79" s="51"/>
      <c r="F79" s="51"/>
      <c r="G79" s="51"/>
      <c r="H79" s="51"/>
      <c r="I79" s="146"/>
      <c r="J79" s="51"/>
      <c r="K79" s="51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4.95" customHeight="1">
      <c r="A80" s="35"/>
      <c r="B80" s="36"/>
      <c r="C80" s="24" t="s">
        <v>156</v>
      </c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16</v>
      </c>
      <c r="D82" s="37"/>
      <c r="E82" s="37"/>
      <c r="F82" s="37"/>
      <c r="G82" s="37"/>
      <c r="H82" s="37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7"/>
      <c r="D83" s="37"/>
      <c r="E83" s="326" t="str">
        <f>E7</f>
        <v>REKONSTRUKCE TĚLOCVIČNY TUL - TĚLOCVIČNA HARCOV- OBJEKT A</v>
      </c>
      <c r="F83" s="327"/>
      <c r="G83" s="327"/>
      <c r="H83" s="32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2:12" s="1" customFormat="1" ht="12" customHeight="1">
      <c r="B84" s="22"/>
      <c r="C84" s="30" t="s">
        <v>137</v>
      </c>
      <c r="D84" s="23"/>
      <c r="E84" s="23"/>
      <c r="F84" s="23"/>
      <c r="G84" s="23"/>
      <c r="H84" s="23"/>
      <c r="I84" s="109"/>
      <c r="J84" s="23"/>
      <c r="K84" s="23"/>
      <c r="L84" s="21"/>
    </row>
    <row r="85" spans="2:12" s="1" customFormat="1" ht="16.5" customHeight="1">
      <c r="B85" s="22"/>
      <c r="C85" s="23"/>
      <c r="D85" s="23"/>
      <c r="E85" s="326" t="s">
        <v>322</v>
      </c>
      <c r="F85" s="303"/>
      <c r="G85" s="303"/>
      <c r="H85" s="303"/>
      <c r="I85" s="109"/>
      <c r="J85" s="23"/>
      <c r="K85" s="23"/>
      <c r="L85" s="21"/>
    </row>
    <row r="86" spans="2:12" s="1" customFormat="1" ht="12" customHeight="1">
      <c r="B86" s="22"/>
      <c r="C86" s="30" t="s">
        <v>139</v>
      </c>
      <c r="D86" s="23"/>
      <c r="E86" s="23"/>
      <c r="F86" s="23"/>
      <c r="G86" s="23"/>
      <c r="H86" s="23"/>
      <c r="I86" s="109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0" t="s">
        <v>323</v>
      </c>
      <c r="F87" s="328"/>
      <c r="G87" s="328"/>
      <c r="H87" s="328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303</v>
      </c>
      <c r="D88" s="37"/>
      <c r="E88" s="37"/>
      <c r="F88" s="37"/>
      <c r="G88" s="37"/>
      <c r="H88" s="37"/>
      <c r="I88" s="116"/>
      <c r="J88" s="37"/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4" t="str">
        <f>E13</f>
        <v>D1.3.3 - Vytápění</v>
      </c>
      <c r="F89" s="328"/>
      <c r="G89" s="328"/>
      <c r="H89" s="328"/>
      <c r="I89" s="116"/>
      <c r="J89" s="37"/>
      <c r="K89" s="37"/>
      <c r="L89" s="11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22</v>
      </c>
      <c r="D91" s="37"/>
      <c r="E91" s="37"/>
      <c r="F91" s="28" t="str">
        <f>F16</f>
        <v>Liberec</v>
      </c>
      <c r="G91" s="37"/>
      <c r="H91" s="37"/>
      <c r="I91" s="118" t="s">
        <v>24</v>
      </c>
      <c r="J91" s="60" t="str">
        <f>IF(J16="","",J16)</f>
        <v>4. 2. 2020</v>
      </c>
      <c r="K91" s="37"/>
      <c r="L91" s="11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16"/>
      <c r="J92" s="37"/>
      <c r="K92" s="37"/>
      <c r="L92" s="11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5.7" customHeight="1">
      <c r="A93" s="35"/>
      <c r="B93" s="36"/>
      <c r="C93" s="30" t="s">
        <v>26</v>
      </c>
      <c r="D93" s="37"/>
      <c r="E93" s="37"/>
      <c r="F93" s="28" t="str">
        <f>E19</f>
        <v xml:space="preserve">Technická univerzita v Liberci </v>
      </c>
      <c r="G93" s="37"/>
      <c r="H93" s="37"/>
      <c r="I93" s="118" t="s">
        <v>32</v>
      </c>
      <c r="J93" s="33" t="str">
        <f>E25</f>
        <v>Ing.  Radovan  Novotný</v>
      </c>
      <c r="K93" s="37"/>
      <c r="L93" s="11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5.7" customHeight="1">
      <c r="A94" s="35"/>
      <c r="B94" s="36"/>
      <c r="C94" s="30" t="s">
        <v>30</v>
      </c>
      <c r="D94" s="37"/>
      <c r="E94" s="37"/>
      <c r="F94" s="28" t="str">
        <f>IF(E22="","",E22)</f>
        <v>Vyplň údaj</v>
      </c>
      <c r="G94" s="37"/>
      <c r="H94" s="37"/>
      <c r="I94" s="118" t="s">
        <v>35</v>
      </c>
      <c r="J94" s="33" t="str">
        <f>E28</f>
        <v>Propos Liberec s.r.o.</v>
      </c>
      <c r="K94" s="37"/>
      <c r="L94" s="11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11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11" customFormat="1" ht="29.25" customHeight="1">
      <c r="A96" s="165"/>
      <c r="B96" s="166"/>
      <c r="C96" s="167" t="s">
        <v>157</v>
      </c>
      <c r="D96" s="168" t="s">
        <v>58</v>
      </c>
      <c r="E96" s="168" t="s">
        <v>54</v>
      </c>
      <c r="F96" s="168" t="s">
        <v>55</v>
      </c>
      <c r="G96" s="168" t="s">
        <v>158</v>
      </c>
      <c r="H96" s="168" t="s">
        <v>159</v>
      </c>
      <c r="I96" s="169" t="s">
        <v>160</v>
      </c>
      <c r="J96" s="168" t="s">
        <v>143</v>
      </c>
      <c r="K96" s="170" t="s">
        <v>161</v>
      </c>
      <c r="L96" s="171"/>
      <c r="M96" s="69" t="s">
        <v>21</v>
      </c>
      <c r="N96" s="70" t="s">
        <v>43</v>
      </c>
      <c r="O96" s="70" t="s">
        <v>162</v>
      </c>
      <c r="P96" s="70" t="s">
        <v>163</v>
      </c>
      <c r="Q96" s="70" t="s">
        <v>164</v>
      </c>
      <c r="R96" s="70" t="s">
        <v>165</v>
      </c>
      <c r="S96" s="70" t="s">
        <v>166</v>
      </c>
      <c r="T96" s="71" t="s">
        <v>167</v>
      </c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</row>
    <row r="97" spans="1:63" s="2" customFormat="1" ht="22.9" customHeight="1">
      <c r="A97" s="35"/>
      <c r="B97" s="36"/>
      <c r="C97" s="76" t="s">
        <v>168</v>
      </c>
      <c r="D97" s="37"/>
      <c r="E97" s="37"/>
      <c r="F97" s="37"/>
      <c r="G97" s="37"/>
      <c r="H97" s="37"/>
      <c r="I97" s="116"/>
      <c r="J97" s="172">
        <f>BK97</f>
        <v>0</v>
      </c>
      <c r="K97" s="37"/>
      <c r="L97" s="40"/>
      <c r="M97" s="72"/>
      <c r="N97" s="173"/>
      <c r="O97" s="73"/>
      <c r="P97" s="174">
        <f>P98+P104+P113+P123+P125+P130</f>
        <v>0</v>
      </c>
      <c r="Q97" s="73"/>
      <c r="R97" s="174">
        <f>R98+R104+R113+R123+R125+R130</f>
        <v>0</v>
      </c>
      <c r="S97" s="73"/>
      <c r="T97" s="175">
        <f>T98+T104+T113+T123+T125+T130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72</v>
      </c>
      <c r="AU97" s="18" t="s">
        <v>144</v>
      </c>
      <c r="BK97" s="176">
        <f>BK98+BK104+BK113+BK123+BK125+BK130</f>
        <v>0</v>
      </c>
    </row>
    <row r="98" spans="2:63" s="12" customFormat="1" ht="25.9" customHeight="1">
      <c r="B98" s="177"/>
      <c r="C98" s="178"/>
      <c r="D98" s="179" t="s">
        <v>72</v>
      </c>
      <c r="E98" s="180" t="s">
        <v>668</v>
      </c>
      <c r="F98" s="180" t="s">
        <v>669</v>
      </c>
      <c r="G98" s="178"/>
      <c r="H98" s="178"/>
      <c r="I98" s="181"/>
      <c r="J98" s="182">
        <f>BK98</f>
        <v>0</v>
      </c>
      <c r="K98" s="178"/>
      <c r="L98" s="183"/>
      <c r="M98" s="184"/>
      <c r="N98" s="185"/>
      <c r="O98" s="185"/>
      <c r="P98" s="186">
        <f>SUM(P99:P103)</f>
        <v>0</v>
      </c>
      <c r="Q98" s="185"/>
      <c r="R98" s="186">
        <f>SUM(R99:R103)</f>
        <v>0</v>
      </c>
      <c r="S98" s="185"/>
      <c r="T98" s="187">
        <f>SUM(T99:T103)</f>
        <v>0</v>
      </c>
      <c r="AR98" s="188" t="s">
        <v>80</v>
      </c>
      <c r="AT98" s="189" t="s">
        <v>72</v>
      </c>
      <c r="AU98" s="189" t="s">
        <v>73</v>
      </c>
      <c r="AY98" s="188" t="s">
        <v>171</v>
      </c>
      <c r="BK98" s="190">
        <f>SUM(BK99:BK103)</f>
        <v>0</v>
      </c>
    </row>
    <row r="99" spans="1:65" s="2" customFormat="1" ht="16.5" customHeight="1">
      <c r="A99" s="35"/>
      <c r="B99" s="36"/>
      <c r="C99" s="193" t="s">
        <v>80</v>
      </c>
      <c r="D99" s="193" t="s">
        <v>173</v>
      </c>
      <c r="E99" s="194" t="s">
        <v>670</v>
      </c>
      <c r="F99" s="195" t="s">
        <v>671</v>
      </c>
      <c r="G99" s="196" t="s">
        <v>272</v>
      </c>
      <c r="H99" s="197">
        <v>1</v>
      </c>
      <c r="I99" s="198"/>
      <c r="J99" s="199">
        <f>ROUND(I99*H99,2)</f>
        <v>0</v>
      </c>
      <c r="K99" s="195" t="s">
        <v>21</v>
      </c>
      <c r="L99" s="40"/>
      <c r="M99" s="200" t="s">
        <v>21</v>
      </c>
      <c r="N99" s="201" t="s">
        <v>44</v>
      </c>
      <c r="O99" s="65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178</v>
      </c>
      <c r="AT99" s="204" t="s">
        <v>173</v>
      </c>
      <c r="AU99" s="204" t="s">
        <v>80</v>
      </c>
      <c r="AY99" s="18" t="s">
        <v>171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8" t="s">
        <v>80</v>
      </c>
      <c r="BK99" s="205">
        <f>ROUND(I99*H99,2)</f>
        <v>0</v>
      </c>
      <c r="BL99" s="18" t="s">
        <v>178</v>
      </c>
      <c r="BM99" s="204" t="s">
        <v>672</v>
      </c>
    </row>
    <row r="100" spans="1:65" s="2" customFormat="1" ht="21.75" customHeight="1">
      <c r="A100" s="35"/>
      <c r="B100" s="36"/>
      <c r="C100" s="193" t="s">
        <v>82</v>
      </c>
      <c r="D100" s="193" t="s">
        <v>173</v>
      </c>
      <c r="E100" s="194" t="s">
        <v>673</v>
      </c>
      <c r="F100" s="195" t="s">
        <v>674</v>
      </c>
      <c r="G100" s="196" t="s">
        <v>272</v>
      </c>
      <c r="H100" s="197">
        <v>2</v>
      </c>
      <c r="I100" s="198"/>
      <c r="J100" s="199">
        <f>ROUND(I100*H100,2)</f>
        <v>0</v>
      </c>
      <c r="K100" s="195" t="s">
        <v>21</v>
      </c>
      <c r="L100" s="40"/>
      <c r="M100" s="200" t="s">
        <v>21</v>
      </c>
      <c r="N100" s="201" t="s">
        <v>44</v>
      </c>
      <c r="O100" s="65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178</v>
      </c>
      <c r="AT100" s="204" t="s">
        <v>173</v>
      </c>
      <c r="AU100" s="204" t="s">
        <v>80</v>
      </c>
      <c r="AY100" s="18" t="s">
        <v>171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8" t="s">
        <v>80</v>
      </c>
      <c r="BK100" s="205">
        <f>ROUND(I100*H100,2)</f>
        <v>0</v>
      </c>
      <c r="BL100" s="18" t="s">
        <v>178</v>
      </c>
      <c r="BM100" s="204" t="s">
        <v>675</v>
      </c>
    </row>
    <row r="101" spans="1:65" s="2" customFormat="1" ht="16.5" customHeight="1">
      <c r="A101" s="35"/>
      <c r="B101" s="36"/>
      <c r="C101" s="193" t="s">
        <v>92</v>
      </c>
      <c r="D101" s="193" t="s">
        <v>173</v>
      </c>
      <c r="E101" s="194" t="s">
        <v>676</v>
      </c>
      <c r="F101" s="195" t="s">
        <v>677</v>
      </c>
      <c r="G101" s="196" t="s">
        <v>262</v>
      </c>
      <c r="H101" s="197">
        <v>18</v>
      </c>
      <c r="I101" s="198"/>
      <c r="J101" s="199">
        <f>ROUND(I101*H101,2)</f>
        <v>0</v>
      </c>
      <c r="K101" s="195" t="s">
        <v>21</v>
      </c>
      <c r="L101" s="40"/>
      <c r="M101" s="200" t="s">
        <v>21</v>
      </c>
      <c r="N101" s="201" t="s">
        <v>44</v>
      </c>
      <c r="O101" s="65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178</v>
      </c>
      <c r="AT101" s="204" t="s">
        <v>173</v>
      </c>
      <c r="AU101" s="204" t="s">
        <v>80</v>
      </c>
      <c r="AY101" s="18" t="s">
        <v>171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8" t="s">
        <v>80</v>
      </c>
      <c r="BK101" s="205">
        <f>ROUND(I101*H101,2)</f>
        <v>0</v>
      </c>
      <c r="BL101" s="18" t="s">
        <v>178</v>
      </c>
      <c r="BM101" s="204" t="s">
        <v>678</v>
      </c>
    </row>
    <row r="102" spans="1:65" s="2" customFormat="1" ht="16.5" customHeight="1">
      <c r="A102" s="35"/>
      <c r="B102" s="36"/>
      <c r="C102" s="193" t="s">
        <v>178</v>
      </c>
      <c r="D102" s="193" t="s">
        <v>173</v>
      </c>
      <c r="E102" s="194" t="s">
        <v>679</v>
      </c>
      <c r="F102" s="195" t="s">
        <v>680</v>
      </c>
      <c r="G102" s="196" t="s">
        <v>262</v>
      </c>
      <c r="H102" s="197">
        <v>30</v>
      </c>
      <c r="I102" s="198"/>
      <c r="J102" s="199">
        <f>ROUND(I102*H102,2)</f>
        <v>0</v>
      </c>
      <c r="K102" s="195" t="s">
        <v>21</v>
      </c>
      <c r="L102" s="40"/>
      <c r="M102" s="200" t="s">
        <v>21</v>
      </c>
      <c r="N102" s="201" t="s">
        <v>44</v>
      </c>
      <c r="O102" s="65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178</v>
      </c>
      <c r="AT102" s="204" t="s">
        <v>173</v>
      </c>
      <c r="AU102" s="204" t="s">
        <v>80</v>
      </c>
      <c r="AY102" s="18" t="s">
        <v>171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8" t="s">
        <v>80</v>
      </c>
      <c r="BK102" s="205">
        <f>ROUND(I102*H102,2)</f>
        <v>0</v>
      </c>
      <c r="BL102" s="18" t="s">
        <v>178</v>
      </c>
      <c r="BM102" s="204" t="s">
        <v>681</v>
      </c>
    </row>
    <row r="103" spans="1:65" s="2" customFormat="1" ht="16.5" customHeight="1">
      <c r="A103" s="35"/>
      <c r="B103" s="36"/>
      <c r="C103" s="193" t="s">
        <v>214</v>
      </c>
      <c r="D103" s="193" t="s">
        <v>173</v>
      </c>
      <c r="E103" s="194" t="s">
        <v>682</v>
      </c>
      <c r="F103" s="195" t="s">
        <v>683</v>
      </c>
      <c r="G103" s="196" t="s">
        <v>604</v>
      </c>
      <c r="H103" s="197">
        <v>215</v>
      </c>
      <c r="I103" s="198"/>
      <c r="J103" s="199">
        <f>ROUND(I103*H103,2)</f>
        <v>0</v>
      </c>
      <c r="K103" s="195" t="s">
        <v>21</v>
      </c>
      <c r="L103" s="40"/>
      <c r="M103" s="200" t="s">
        <v>21</v>
      </c>
      <c r="N103" s="201" t="s">
        <v>44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178</v>
      </c>
      <c r="AT103" s="204" t="s">
        <v>173</v>
      </c>
      <c r="AU103" s="204" t="s">
        <v>80</v>
      </c>
      <c r="AY103" s="18" t="s">
        <v>171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8" t="s">
        <v>80</v>
      </c>
      <c r="BK103" s="205">
        <f>ROUND(I103*H103,2)</f>
        <v>0</v>
      </c>
      <c r="BL103" s="18" t="s">
        <v>178</v>
      </c>
      <c r="BM103" s="204" t="s">
        <v>684</v>
      </c>
    </row>
    <row r="104" spans="2:63" s="12" customFormat="1" ht="25.9" customHeight="1">
      <c r="B104" s="177"/>
      <c r="C104" s="178"/>
      <c r="D104" s="179" t="s">
        <v>72</v>
      </c>
      <c r="E104" s="180" t="s">
        <v>685</v>
      </c>
      <c r="F104" s="180" t="s">
        <v>686</v>
      </c>
      <c r="G104" s="178"/>
      <c r="H104" s="178"/>
      <c r="I104" s="181"/>
      <c r="J104" s="182">
        <f>BK104</f>
        <v>0</v>
      </c>
      <c r="K104" s="178"/>
      <c r="L104" s="183"/>
      <c r="M104" s="184"/>
      <c r="N104" s="185"/>
      <c r="O104" s="185"/>
      <c r="P104" s="186">
        <f>SUM(P105:P112)</f>
        <v>0</v>
      </c>
      <c r="Q104" s="185"/>
      <c r="R104" s="186">
        <f>SUM(R105:R112)</f>
        <v>0</v>
      </c>
      <c r="S104" s="185"/>
      <c r="T104" s="187">
        <f>SUM(T105:T112)</f>
        <v>0</v>
      </c>
      <c r="AR104" s="188" t="s">
        <v>80</v>
      </c>
      <c r="AT104" s="189" t="s">
        <v>72</v>
      </c>
      <c r="AU104" s="189" t="s">
        <v>73</v>
      </c>
      <c r="AY104" s="188" t="s">
        <v>171</v>
      </c>
      <c r="BK104" s="190">
        <f>SUM(BK105:BK112)</f>
        <v>0</v>
      </c>
    </row>
    <row r="105" spans="1:65" s="2" customFormat="1" ht="16.5" customHeight="1">
      <c r="A105" s="35"/>
      <c r="B105" s="36"/>
      <c r="C105" s="193" t="s">
        <v>183</v>
      </c>
      <c r="D105" s="193" t="s">
        <v>173</v>
      </c>
      <c r="E105" s="194" t="s">
        <v>687</v>
      </c>
      <c r="F105" s="195" t="s">
        <v>688</v>
      </c>
      <c r="G105" s="196" t="s">
        <v>272</v>
      </c>
      <c r="H105" s="197">
        <v>19</v>
      </c>
      <c r="I105" s="198"/>
      <c r="J105" s="199">
        <f aca="true" t="shared" si="0" ref="J105:J112">ROUND(I105*H105,2)</f>
        <v>0</v>
      </c>
      <c r="K105" s="195" t="s">
        <v>21</v>
      </c>
      <c r="L105" s="40"/>
      <c r="M105" s="200" t="s">
        <v>21</v>
      </c>
      <c r="N105" s="201" t="s">
        <v>44</v>
      </c>
      <c r="O105" s="65"/>
      <c r="P105" s="202">
        <f aca="true" t="shared" si="1" ref="P105:P112">O105*H105</f>
        <v>0</v>
      </c>
      <c r="Q105" s="202">
        <v>0</v>
      </c>
      <c r="R105" s="202">
        <f aca="true" t="shared" si="2" ref="R105:R112">Q105*H105</f>
        <v>0</v>
      </c>
      <c r="S105" s="202">
        <v>0</v>
      </c>
      <c r="T105" s="203">
        <f aca="true" t="shared" si="3" ref="T105:T112"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178</v>
      </c>
      <c r="AT105" s="204" t="s">
        <v>173</v>
      </c>
      <c r="AU105" s="204" t="s">
        <v>80</v>
      </c>
      <c r="AY105" s="18" t="s">
        <v>171</v>
      </c>
      <c r="BE105" s="205">
        <f aca="true" t="shared" si="4" ref="BE105:BE112">IF(N105="základní",J105,0)</f>
        <v>0</v>
      </c>
      <c r="BF105" s="205">
        <f aca="true" t="shared" si="5" ref="BF105:BF112">IF(N105="snížená",J105,0)</f>
        <v>0</v>
      </c>
      <c r="BG105" s="205">
        <f aca="true" t="shared" si="6" ref="BG105:BG112">IF(N105="zákl. přenesená",J105,0)</f>
        <v>0</v>
      </c>
      <c r="BH105" s="205">
        <f aca="true" t="shared" si="7" ref="BH105:BH112">IF(N105="sníž. přenesená",J105,0)</f>
        <v>0</v>
      </c>
      <c r="BI105" s="205">
        <f aca="true" t="shared" si="8" ref="BI105:BI112">IF(N105="nulová",J105,0)</f>
        <v>0</v>
      </c>
      <c r="BJ105" s="18" t="s">
        <v>80</v>
      </c>
      <c r="BK105" s="205">
        <f aca="true" t="shared" si="9" ref="BK105:BK112">ROUND(I105*H105,2)</f>
        <v>0</v>
      </c>
      <c r="BL105" s="18" t="s">
        <v>178</v>
      </c>
      <c r="BM105" s="204" t="s">
        <v>689</v>
      </c>
    </row>
    <row r="106" spans="1:65" s="2" customFormat="1" ht="21.75" customHeight="1">
      <c r="A106" s="35"/>
      <c r="B106" s="36"/>
      <c r="C106" s="193" t="s">
        <v>225</v>
      </c>
      <c r="D106" s="193" t="s">
        <v>173</v>
      </c>
      <c r="E106" s="194" t="s">
        <v>690</v>
      </c>
      <c r="F106" s="195" t="s">
        <v>691</v>
      </c>
      <c r="G106" s="196" t="s">
        <v>272</v>
      </c>
      <c r="H106" s="197">
        <v>1</v>
      </c>
      <c r="I106" s="198"/>
      <c r="J106" s="199">
        <f t="shared" si="0"/>
        <v>0</v>
      </c>
      <c r="K106" s="195" t="s">
        <v>21</v>
      </c>
      <c r="L106" s="40"/>
      <c r="M106" s="200" t="s">
        <v>21</v>
      </c>
      <c r="N106" s="201" t="s">
        <v>44</v>
      </c>
      <c r="O106" s="65"/>
      <c r="P106" s="202">
        <f t="shared" si="1"/>
        <v>0</v>
      </c>
      <c r="Q106" s="202">
        <v>0</v>
      </c>
      <c r="R106" s="202">
        <f t="shared" si="2"/>
        <v>0</v>
      </c>
      <c r="S106" s="202">
        <v>0</v>
      </c>
      <c r="T106" s="203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178</v>
      </c>
      <c r="AT106" s="204" t="s">
        <v>173</v>
      </c>
      <c r="AU106" s="204" t="s">
        <v>80</v>
      </c>
      <c r="AY106" s="18" t="s">
        <v>171</v>
      </c>
      <c r="BE106" s="205">
        <f t="shared" si="4"/>
        <v>0</v>
      </c>
      <c r="BF106" s="205">
        <f t="shared" si="5"/>
        <v>0</v>
      </c>
      <c r="BG106" s="205">
        <f t="shared" si="6"/>
        <v>0</v>
      </c>
      <c r="BH106" s="205">
        <f t="shared" si="7"/>
        <v>0</v>
      </c>
      <c r="BI106" s="205">
        <f t="shared" si="8"/>
        <v>0</v>
      </c>
      <c r="BJ106" s="18" t="s">
        <v>80</v>
      </c>
      <c r="BK106" s="205">
        <f t="shared" si="9"/>
        <v>0</v>
      </c>
      <c r="BL106" s="18" t="s">
        <v>178</v>
      </c>
      <c r="BM106" s="204" t="s">
        <v>692</v>
      </c>
    </row>
    <row r="107" spans="1:65" s="2" customFormat="1" ht="21.75" customHeight="1">
      <c r="A107" s="35"/>
      <c r="B107" s="36"/>
      <c r="C107" s="193" t="s">
        <v>232</v>
      </c>
      <c r="D107" s="193" t="s">
        <v>173</v>
      </c>
      <c r="E107" s="194" t="s">
        <v>693</v>
      </c>
      <c r="F107" s="195" t="s">
        <v>694</v>
      </c>
      <c r="G107" s="196" t="s">
        <v>272</v>
      </c>
      <c r="H107" s="197">
        <v>2</v>
      </c>
      <c r="I107" s="198"/>
      <c r="J107" s="199">
        <f t="shared" si="0"/>
        <v>0</v>
      </c>
      <c r="K107" s="195" t="s">
        <v>21</v>
      </c>
      <c r="L107" s="40"/>
      <c r="M107" s="200" t="s">
        <v>21</v>
      </c>
      <c r="N107" s="201" t="s">
        <v>44</v>
      </c>
      <c r="O107" s="65"/>
      <c r="P107" s="202">
        <f t="shared" si="1"/>
        <v>0</v>
      </c>
      <c r="Q107" s="202">
        <v>0</v>
      </c>
      <c r="R107" s="202">
        <f t="shared" si="2"/>
        <v>0</v>
      </c>
      <c r="S107" s="202">
        <v>0</v>
      </c>
      <c r="T107" s="203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178</v>
      </c>
      <c r="AT107" s="204" t="s">
        <v>173</v>
      </c>
      <c r="AU107" s="204" t="s">
        <v>80</v>
      </c>
      <c r="AY107" s="18" t="s">
        <v>171</v>
      </c>
      <c r="BE107" s="205">
        <f t="shared" si="4"/>
        <v>0</v>
      </c>
      <c r="BF107" s="205">
        <f t="shared" si="5"/>
        <v>0</v>
      </c>
      <c r="BG107" s="205">
        <f t="shared" si="6"/>
        <v>0</v>
      </c>
      <c r="BH107" s="205">
        <f t="shared" si="7"/>
        <v>0</v>
      </c>
      <c r="BI107" s="205">
        <f t="shared" si="8"/>
        <v>0</v>
      </c>
      <c r="BJ107" s="18" t="s">
        <v>80</v>
      </c>
      <c r="BK107" s="205">
        <f t="shared" si="9"/>
        <v>0</v>
      </c>
      <c r="BL107" s="18" t="s">
        <v>178</v>
      </c>
      <c r="BM107" s="204" t="s">
        <v>695</v>
      </c>
    </row>
    <row r="108" spans="1:65" s="2" customFormat="1" ht="21.75" customHeight="1">
      <c r="A108" s="35"/>
      <c r="B108" s="36"/>
      <c r="C108" s="193" t="s">
        <v>195</v>
      </c>
      <c r="D108" s="193" t="s">
        <v>173</v>
      </c>
      <c r="E108" s="194" t="s">
        <v>696</v>
      </c>
      <c r="F108" s="195" t="s">
        <v>697</v>
      </c>
      <c r="G108" s="196" t="s">
        <v>272</v>
      </c>
      <c r="H108" s="197">
        <v>5</v>
      </c>
      <c r="I108" s="198"/>
      <c r="J108" s="199">
        <f t="shared" si="0"/>
        <v>0</v>
      </c>
      <c r="K108" s="195" t="s">
        <v>21</v>
      </c>
      <c r="L108" s="40"/>
      <c r="M108" s="200" t="s">
        <v>21</v>
      </c>
      <c r="N108" s="201" t="s">
        <v>44</v>
      </c>
      <c r="O108" s="65"/>
      <c r="P108" s="202">
        <f t="shared" si="1"/>
        <v>0</v>
      </c>
      <c r="Q108" s="202">
        <v>0</v>
      </c>
      <c r="R108" s="202">
        <f t="shared" si="2"/>
        <v>0</v>
      </c>
      <c r="S108" s="202">
        <v>0</v>
      </c>
      <c r="T108" s="203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178</v>
      </c>
      <c r="AT108" s="204" t="s">
        <v>173</v>
      </c>
      <c r="AU108" s="204" t="s">
        <v>80</v>
      </c>
      <c r="AY108" s="18" t="s">
        <v>171</v>
      </c>
      <c r="BE108" s="205">
        <f t="shared" si="4"/>
        <v>0</v>
      </c>
      <c r="BF108" s="205">
        <f t="shared" si="5"/>
        <v>0</v>
      </c>
      <c r="BG108" s="205">
        <f t="shared" si="6"/>
        <v>0</v>
      </c>
      <c r="BH108" s="205">
        <f t="shared" si="7"/>
        <v>0</v>
      </c>
      <c r="BI108" s="205">
        <f t="shared" si="8"/>
        <v>0</v>
      </c>
      <c r="BJ108" s="18" t="s">
        <v>80</v>
      </c>
      <c r="BK108" s="205">
        <f t="shared" si="9"/>
        <v>0</v>
      </c>
      <c r="BL108" s="18" t="s">
        <v>178</v>
      </c>
      <c r="BM108" s="204" t="s">
        <v>698</v>
      </c>
    </row>
    <row r="109" spans="1:65" s="2" customFormat="1" ht="21.75" customHeight="1">
      <c r="A109" s="35"/>
      <c r="B109" s="36"/>
      <c r="C109" s="193" t="s">
        <v>240</v>
      </c>
      <c r="D109" s="193" t="s">
        <v>173</v>
      </c>
      <c r="E109" s="194" t="s">
        <v>699</v>
      </c>
      <c r="F109" s="195" t="s">
        <v>700</v>
      </c>
      <c r="G109" s="196" t="s">
        <v>272</v>
      </c>
      <c r="H109" s="197">
        <v>10</v>
      </c>
      <c r="I109" s="198"/>
      <c r="J109" s="199">
        <f t="shared" si="0"/>
        <v>0</v>
      </c>
      <c r="K109" s="195" t="s">
        <v>21</v>
      </c>
      <c r="L109" s="40"/>
      <c r="M109" s="200" t="s">
        <v>21</v>
      </c>
      <c r="N109" s="201" t="s">
        <v>44</v>
      </c>
      <c r="O109" s="65"/>
      <c r="P109" s="202">
        <f t="shared" si="1"/>
        <v>0</v>
      </c>
      <c r="Q109" s="202">
        <v>0</v>
      </c>
      <c r="R109" s="202">
        <f t="shared" si="2"/>
        <v>0</v>
      </c>
      <c r="S109" s="202">
        <v>0</v>
      </c>
      <c r="T109" s="203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178</v>
      </c>
      <c r="AT109" s="204" t="s">
        <v>173</v>
      </c>
      <c r="AU109" s="204" t="s">
        <v>80</v>
      </c>
      <c r="AY109" s="18" t="s">
        <v>171</v>
      </c>
      <c r="BE109" s="205">
        <f t="shared" si="4"/>
        <v>0</v>
      </c>
      <c r="BF109" s="205">
        <f t="shared" si="5"/>
        <v>0</v>
      </c>
      <c r="BG109" s="205">
        <f t="shared" si="6"/>
        <v>0</v>
      </c>
      <c r="BH109" s="205">
        <f t="shared" si="7"/>
        <v>0</v>
      </c>
      <c r="BI109" s="205">
        <f t="shared" si="8"/>
        <v>0</v>
      </c>
      <c r="BJ109" s="18" t="s">
        <v>80</v>
      </c>
      <c r="BK109" s="205">
        <f t="shared" si="9"/>
        <v>0</v>
      </c>
      <c r="BL109" s="18" t="s">
        <v>178</v>
      </c>
      <c r="BM109" s="204" t="s">
        <v>701</v>
      </c>
    </row>
    <row r="110" spans="1:65" s="2" customFormat="1" ht="16.5" customHeight="1">
      <c r="A110" s="35"/>
      <c r="B110" s="36"/>
      <c r="C110" s="193" t="s">
        <v>244</v>
      </c>
      <c r="D110" s="193" t="s">
        <v>173</v>
      </c>
      <c r="E110" s="194" t="s">
        <v>702</v>
      </c>
      <c r="F110" s="195" t="s">
        <v>703</v>
      </c>
      <c r="G110" s="196" t="s">
        <v>272</v>
      </c>
      <c r="H110" s="197">
        <v>1</v>
      </c>
      <c r="I110" s="198"/>
      <c r="J110" s="199">
        <f t="shared" si="0"/>
        <v>0</v>
      </c>
      <c r="K110" s="195" t="s">
        <v>21</v>
      </c>
      <c r="L110" s="40"/>
      <c r="M110" s="200" t="s">
        <v>21</v>
      </c>
      <c r="N110" s="201" t="s">
        <v>44</v>
      </c>
      <c r="O110" s="65"/>
      <c r="P110" s="202">
        <f t="shared" si="1"/>
        <v>0</v>
      </c>
      <c r="Q110" s="202">
        <v>0</v>
      </c>
      <c r="R110" s="202">
        <f t="shared" si="2"/>
        <v>0</v>
      </c>
      <c r="S110" s="202">
        <v>0</v>
      </c>
      <c r="T110" s="203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178</v>
      </c>
      <c r="AT110" s="204" t="s">
        <v>173</v>
      </c>
      <c r="AU110" s="204" t="s">
        <v>80</v>
      </c>
      <c r="AY110" s="18" t="s">
        <v>171</v>
      </c>
      <c r="BE110" s="205">
        <f t="shared" si="4"/>
        <v>0</v>
      </c>
      <c r="BF110" s="205">
        <f t="shared" si="5"/>
        <v>0</v>
      </c>
      <c r="BG110" s="205">
        <f t="shared" si="6"/>
        <v>0</v>
      </c>
      <c r="BH110" s="205">
        <f t="shared" si="7"/>
        <v>0</v>
      </c>
      <c r="BI110" s="205">
        <f t="shared" si="8"/>
        <v>0</v>
      </c>
      <c r="BJ110" s="18" t="s">
        <v>80</v>
      </c>
      <c r="BK110" s="205">
        <f t="shared" si="9"/>
        <v>0</v>
      </c>
      <c r="BL110" s="18" t="s">
        <v>178</v>
      </c>
      <c r="BM110" s="204" t="s">
        <v>704</v>
      </c>
    </row>
    <row r="111" spans="1:65" s="2" customFormat="1" ht="16.5" customHeight="1">
      <c r="A111" s="35"/>
      <c r="B111" s="36"/>
      <c r="C111" s="193" t="s">
        <v>251</v>
      </c>
      <c r="D111" s="193" t="s">
        <v>173</v>
      </c>
      <c r="E111" s="194" t="s">
        <v>705</v>
      </c>
      <c r="F111" s="195" t="s">
        <v>706</v>
      </c>
      <c r="G111" s="196" t="s">
        <v>272</v>
      </c>
      <c r="H111" s="197">
        <v>19</v>
      </c>
      <c r="I111" s="198"/>
      <c r="J111" s="199">
        <f t="shared" si="0"/>
        <v>0</v>
      </c>
      <c r="K111" s="195" t="s">
        <v>21</v>
      </c>
      <c r="L111" s="40"/>
      <c r="M111" s="200" t="s">
        <v>21</v>
      </c>
      <c r="N111" s="201" t="s">
        <v>44</v>
      </c>
      <c r="O111" s="65"/>
      <c r="P111" s="202">
        <f t="shared" si="1"/>
        <v>0</v>
      </c>
      <c r="Q111" s="202">
        <v>0</v>
      </c>
      <c r="R111" s="202">
        <f t="shared" si="2"/>
        <v>0</v>
      </c>
      <c r="S111" s="202">
        <v>0</v>
      </c>
      <c r="T111" s="203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178</v>
      </c>
      <c r="AT111" s="204" t="s">
        <v>173</v>
      </c>
      <c r="AU111" s="204" t="s">
        <v>80</v>
      </c>
      <c r="AY111" s="18" t="s">
        <v>171</v>
      </c>
      <c r="BE111" s="205">
        <f t="shared" si="4"/>
        <v>0</v>
      </c>
      <c r="BF111" s="205">
        <f t="shared" si="5"/>
        <v>0</v>
      </c>
      <c r="BG111" s="205">
        <f t="shared" si="6"/>
        <v>0</v>
      </c>
      <c r="BH111" s="205">
        <f t="shared" si="7"/>
        <v>0</v>
      </c>
      <c r="BI111" s="205">
        <f t="shared" si="8"/>
        <v>0</v>
      </c>
      <c r="BJ111" s="18" t="s">
        <v>80</v>
      </c>
      <c r="BK111" s="205">
        <f t="shared" si="9"/>
        <v>0</v>
      </c>
      <c r="BL111" s="18" t="s">
        <v>178</v>
      </c>
      <c r="BM111" s="204" t="s">
        <v>707</v>
      </c>
    </row>
    <row r="112" spans="1:65" s="2" customFormat="1" ht="16.5" customHeight="1">
      <c r="A112" s="35"/>
      <c r="B112" s="36"/>
      <c r="C112" s="193" t="s">
        <v>259</v>
      </c>
      <c r="D112" s="193" t="s">
        <v>173</v>
      </c>
      <c r="E112" s="194" t="s">
        <v>708</v>
      </c>
      <c r="F112" s="195" t="s">
        <v>709</v>
      </c>
      <c r="G112" s="196" t="s">
        <v>272</v>
      </c>
      <c r="H112" s="197">
        <v>19</v>
      </c>
      <c r="I112" s="198"/>
      <c r="J112" s="199">
        <f t="shared" si="0"/>
        <v>0</v>
      </c>
      <c r="K112" s="195" t="s">
        <v>21</v>
      </c>
      <c r="L112" s="40"/>
      <c r="M112" s="200" t="s">
        <v>21</v>
      </c>
      <c r="N112" s="201" t="s">
        <v>44</v>
      </c>
      <c r="O112" s="65"/>
      <c r="P112" s="202">
        <f t="shared" si="1"/>
        <v>0</v>
      </c>
      <c r="Q112" s="202">
        <v>0</v>
      </c>
      <c r="R112" s="202">
        <f t="shared" si="2"/>
        <v>0</v>
      </c>
      <c r="S112" s="202">
        <v>0</v>
      </c>
      <c r="T112" s="203">
        <f t="shared" si="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178</v>
      </c>
      <c r="AT112" s="204" t="s">
        <v>173</v>
      </c>
      <c r="AU112" s="204" t="s">
        <v>80</v>
      </c>
      <c r="AY112" s="18" t="s">
        <v>171</v>
      </c>
      <c r="BE112" s="205">
        <f t="shared" si="4"/>
        <v>0</v>
      </c>
      <c r="BF112" s="205">
        <f t="shared" si="5"/>
        <v>0</v>
      </c>
      <c r="BG112" s="205">
        <f t="shared" si="6"/>
        <v>0</v>
      </c>
      <c r="BH112" s="205">
        <f t="shared" si="7"/>
        <v>0</v>
      </c>
      <c r="BI112" s="205">
        <f t="shared" si="8"/>
        <v>0</v>
      </c>
      <c r="BJ112" s="18" t="s">
        <v>80</v>
      </c>
      <c r="BK112" s="205">
        <f t="shared" si="9"/>
        <v>0</v>
      </c>
      <c r="BL112" s="18" t="s">
        <v>178</v>
      </c>
      <c r="BM112" s="204" t="s">
        <v>710</v>
      </c>
    </row>
    <row r="113" spans="2:63" s="12" customFormat="1" ht="25.9" customHeight="1">
      <c r="B113" s="177"/>
      <c r="C113" s="178"/>
      <c r="D113" s="179" t="s">
        <v>72</v>
      </c>
      <c r="E113" s="180" t="s">
        <v>711</v>
      </c>
      <c r="F113" s="180" t="s">
        <v>712</v>
      </c>
      <c r="G113" s="178"/>
      <c r="H113" s="178"/>
      <c r="I113" s="181"/>
      <c r="J113" s="182">
        <f>BK113</f>
        <v>0</v>
      </c>
      <c r="K113" s="178"/>
      <c r="L113" s="183"/>
      <c r="M113" s="184"/>
      <c r="N113" s="185"/>
      <c r="O113" s="185"/>
      <c r="P113" s="186">
        <f>SUM(P114:P122)</f>
        <v>0</v>
      </c>
      <c r="Q113" s="185"/>
      <c r="R113" s="186">
        <f>SUM(R114:R122)</f>
        <v>0</v>
      </c>
      <c r="S113" s="185"/>
      <c r="T113" s="187">
        <f>SUM(T114:T122)</f>
        <v>0</v>
      </c>
      <c r="AR113" s="188" t="s">
        <v>80</v>
      </c>
      <c r="AT113" s="189" t="s">
        <v>72</v>
      </c>
      <c r="AU113" s="189" t="s">
        <v>73</v>
      </c>
      <c r="AY113" s="188" t="s">
        <v>171</v>
      </c>
      <c r="BK113" s="190">
        <f>SUM(BK114:BK122)</f>
        <v>0</v>
      </c>
    </row>
    <row r="114" spans="1:65" s="2" customFormat="1" ht="16.5" customHeight="1">
      <c r="A114" s="35"/>
      <c r="B114" s="36"/>
      <c r="C114" s="193" t="s">
        <v>269</v>
      </c>
      <c r="D114" s="193" t="s">
        <v>173</v>
      </c>
      <c r="E114" s="194" t="s">
        <v>713</v>
      </c>
      <c r="F114" s="195" t="s">
        <v>714</v>
      </c>
      <c r="G114" s="196" t="s">
        <v>604</v>
      </c>
      <c r="H114" s="197">
        <v>30</v>
      </c>
      <c r="I114" s="198"/>
      <c r="J114" s="199">
        <f aca="true" t="shared" si="10" ref="J114:J122">ROUND(I114*H114,2)</f>
        <v>0</v>
      </c>
      <c r="K114" s="195" t="s">
        <v>21</v>
      </c>
      <c r="L114" s="40"/>
      <c r="M114" s="200" t="s">
        <v>21</v>
      </c>
      <c r="N114" s="201" t="s">
        <v>44</v>
      </c>
      <c r="O114" s="65"/>
      <c r="P114" s="202">
        <f aca="true" t="shared" si="11" ref="P114:P122">O114*H114</f>
        <v>0</v>
      </c>
      <c r="Q114" s="202">
        <v>0</v>
      </c>
      <c r="R114" s="202">
        <f aca="true" t="shared" si="12" ref="R114:R122">Q114*H114</f>
        <v>0</v>
      </c>
      <c r="S114" s="202">
        <v>0</v>
      </c>
      <c r="T114" s="203">
        <f aca="true" t="shared" si="13" ref="T114:T122"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178</v>
      </c>
      <c r="AT114" s="204" t="s">
        <v>173</v>
      </c>
      <c r="AU114" s="204" t="s">
        <v>80</v>
      </c>
      <c r="AY114" s="18" t="s">
        <v>171</v>
      </c>
      <c r="BE114" s="205">
        <f aca="true" t="shared" si="14" ref="BE114:BE122">IF(N114="základní",J114,0)</f>
        <v>0</v>
      </c>
      <c r="BF114" s="205">
        <f aca="true" t="shared" si="15" ref="BF114:BF122">IF(N114="snížená",J114,0)</f>
        <v>0</v>
      </c>
      <c r="BG114" s="205">
        <f aca="true" t="shared" si="16" ref="BG114:BG122">IF(N114="zákl. přenesená",J114,0)</f>
        <v>0</v>
      </c>
      <c r="BH114" s="205">
        <f aca="true" t="shared" si="17" ref="BH114:BH122">IF(N114="sníž. přenesená",J114,0)</f>
        <v>0</v>
      </c>
      <c r="BI114" s="205">
        <f aca="true" t="shared" si="18" ref="BI114:BI122">IF(N114="nulová",J114,0)</f>
        <v>0</v>
      </c>
      <c r="BJ114" s="18" t="s">
        <v>80</v>
      </c>
      <c r="BK114" s="205">
        <f aca="true" t="shared" si="19" ref="BK114:BK122">ROUND(I114*H114,2)</f>
        <v>0</v>
      </c>
      <c r="BL114" s="18" t="s">
        <v>178</v>
      </c>
      <c r="BM114" s="204" t="s">
        <v>715</v>
      </c>
    </row>
    <row r="115" spans="1:65" s="2" customFormat="1" ht="16.5" customHeight="1">
      <c r="A115" s="35"/>
      <c r="B115" s="36"/>
      <c r="C115" s="193" t="s">
        <v>8</v>
      </c>
      <c r="D115" s="193" t="s">
        <v>173</v>
      </c>
      <c r="E115" s="194" t="s">
        <v>716</v>
      </c>
      <c r="F115" s="195" t="s">
        <v>717</v>
      </c>
      <c r="G115" s="196" t="s">
        <v>262</v>
      </c>
      <c r="H115" s="197">
        <v>10</v>
      </c>
      <c r="I115" s="198"/>
      <c r="J115" s="199">
        <f t="shared" si="10"/>
        <v>0</v>
      </c>
      <c r="K115" s="195" t="s">
        <v>21</v>
      </c>
      <c r="L115" s="40"/>
      <c r="M115" s="200" t="s">
        <v>21</v>
      </c>
      <c r="N115" s="201" t="s">
        <v>44</v>
      </c>
      <c r="O115" s="65"/>
      <c r="P115" s="202">
        <f t="shared" si="11"/>
        <v>0</v>
      </c>
      <c r="Q115" s="202">
        <v>0</v>
      </c>
      <c r="R115" s="202">
        <f t="shared" si="12"/>
        <v>0</v>
      </c>
      <c r="S115" s="202">
        <v>0</v>
      </c>
      <c r="T115" s="203">
        <f t="shared" si="1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178</v>
      </c>
      <c r="AT115" s="204" t="s">
        <v>173</v>
      </c>
      <c r="AU115" s="204" t="s">
        <v>80</v>
      </c>
      <c r="AY115" s="18" t="s">
        <v>171</v>
      </c>
      <c r="BE115" s="205">
        <f t="shared" si="14"/>
        <v>0</v>
      </c>
      <c r="BF115" s="205">
        <f t="shared" si="15"/>
        <v>0</v>
      </c>
      <c r="BG115" s="205">
        <f t="shared" si="16"/>
        <v>0</v>
      </c>
      <c r="BH115" s="205">
        <f t="shared" si="17"/>
        <v>0</v>
      </c>
      <c r="BI115" s="205">
        <f t="shared" si="18"/>
        <v>0</v>
      </c>
      <c r="BJ115" s="18" t="s">
        <v>80</v>
      </c>
      <c r="BK115" s="205">
        <f t="shared" si="19"/>
        <v>0</v>
      </c>
      <c r="BL115" s="18" t="s">
        <v>178</v>
      </c>
      <c r="BM115" s="204" t="s">
        <v>718</v>
      </c>
    </row>
    <row r="116" spans="1:65" s="2" customFormat="1" ht="16.5" customHeight="1">
      <c r="A116" s="35"/>
      <c r="B116" s="36"/>
      <c r="C116" s="193" t="s">
        <v>263</v>
      </c>
      <c r="D116" s="193" t="s">
        <v>173</v>
      </c>
      <c r="E116" s="194" t="s">
        <v>719</v>
      </c>
      <c r="F116" s="195" t="s">
        <v>720</v>
      </c>
      <c r="G116" s="196" t="s">
        <v>272</v>
      </c>
      <c r="H116" s="197">
        <v>2</v>
      </c>
      <c r="I116" s="198"/>
      <c r="J116" s="199">
        <f t="shared" si="10"/>
        <v>0</v>
      </c>
      <c r="K116" s="195" t="s">
        <v>21</v>
      </c>
      <c r="L116" s="40"/>
      <c r="M116" s="200" t="s">
        <v>21</v>
      </c>
      <c r="N116" s="201" t="s">
        <v>44</v>
      </c>
      <c r="O116" s="65"/>
      <c r="P116" s="202">
        <f t="shared" si="11"/>
        <v>0</v>
      </c>
      <c r="Q116" s="202">
        <v>0</v>
      </c>
      <c r="R116" s="202">
        <f t="shared" si="12"/>
        <v>0</v>
      </c>
      <c r="S116" s="202">
        <v>0</v>
      </c>
      <c r="T116" s="203">
        <f t="shared" si="1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178</v>
      </c>
      <c r="AT116" s="204" t="s">
        <v>173</v>
      </c>
      <c r="AU116" s="204" t="s">
        <v>80</v>
      </c>
      <c r="AY116" s="18" t="s">
        <v>171</v>
      </c>
      <c r="BE116" s="205">
        <f t="shared" si="14"/>
        <v>0</v>
      </c>
      <c r="BF116" s="205">
        <f t="shared" si="15"/>
        <v>0</v>
      </c>
      <c r="BG116" s="205">
        <f t="shared" si="16"/>
        <v>0</v>
      </c>
      <c r="BH116" s="205">
        <f t="shared" si="17"/>
        <v>0</v>
      </c>
      <c r="BI116" s="205">
        <f t="shared" si="18"/>
        <v>0</v>
      </c>
      <c r="BJ116" s="18" t="s">
        <v>80</v>
      </c>
      <c r="BK116" s="205">
        <f t="shared" si="19"/>
        <v>0</v>
      </c>
      <c r="BL116" s="18" t="s">
        <v>178</v>
      </c>
      <c r="BM116" s="204" t="s">
        <v>721</v>
      </c>
    </row>
    <row r="117" spans="1:65" s="2" customFormat="1" ht="21.75" customHeight="1">
      <c r="A117" s="35"/>
      <c r="B117" s="36"/>
      <c r="C117" s="193" t="s">
        <v>280</v>
      </c>
      <c r="D117" s="193" t="s">
        <v>173</v>
      </c>
      <c r="E117" s="194" t="s">
        <v>722</v>
      </c>
      <c r="F117" s="195" t="s">
        <v>723</v>
      </c>
      <c r="G117" s="196" t="s">
        <v>262</v>
      </c>
      <c r="H117" s="197">
        <v>52</v>
      </c>
      <c r="I117" s="198"/>
      <c r="J117" s="199">
        <f t="shared" si="10"/>
        <v>0</v>
      </c>
      <c r="K117" s="195" t="s">
        <v>21</v>
      </c>
      <c r="L117" s="40"/>
      <c r="M117" s="200" t="s">
        <v>21</v>
      </c>
      <c r="N117" s="201" t="s">
        <v>44</v>
      </c>
      <c r="O117" s="65"/>
      <c r="P117" s="202">
        <f t="shared" si="11"/>
        <v>0</v>
      </c>
      <c r="Q117" s="202">
        <v>0</v>
      </c>
      <c r="R117" s="202">
        <f t="shared" si="12"/>
        <v>0</v>
      </c>
      <c r="S117" s="202">
        <v>0</v>
      </c>
      <c r="T117" s="203">
        <f t="shared" si="1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178</v>
      </c>
      <c r="AT117" s="204" t="s">
        <v>173</v>
      </c>
      <c r="AU117" s="204" t="s">
        <v>80</v>
      </c>
      <c r="AY117" s="18" t="s">
        <v>171</v>
      </c>
      <c r="BE117" s="205">
        <f t="shared" si="14"/>
        <v>0</v>
      </c>
      <c r="BF117" s="205">
        <f t="shared" si="15"/>
        <v>0</v>
      </c>
      <c r="BG117" s="205">
        <f t="shared" si="16"/>
        <v>0</v>
      </c>
      <c r="BH117" s="205">
        <f t="shared" si="17"/>
        <v>0</v>
      </c>
      <c r="BI117" s="205">
        <f t="shared" si="18"/>
        <v>0</v>
      </c>
      <c r="BJ117" s="18" t="s">
        <v>80</v>
      </c>
      <c r="BK117" s="205">
        <f t="shared" si="19"/>
        <v>0</v>
      </c>
      <c r="BL117" s="18" t="s">
        <v>178</v>
      </c>
      <c r="BM117" s="204" t="s">
        <v>724</v>
      </c>
    </row>
    <row r="118" spans="1:65" s="2" customFormat="1" ht="21.75" customHeight="1">
      <c r="A118" s="35"/>
      <c r="B118" s="36"/>
      <c r="C118" s="193" t="s">
        <v>286</v>
      </c>
      <c r="D118" s="193" t="s">
        <v>173</v>
      </c>
      <c r="E118" s="194" t="s">
        <v>725</v>
      </c>
      <c r="F118" s="195" t="s">
        <v>726</v>
      </c>
      <c r="G118" s="196" t="s">
        <v>262</v>
      </c>
      <c r="H118" s="197">
        <v>44</v>
      </c>
      <c r="I118" s="198"/>
      <c r="J118" s="199">
        <f t="shared" si="10"/>
        <v>0</v>
      </c>
      <c r="K118" s="195" t="s">
        <v>21</v>
      </c>
      <c r="L118" s="40"/>
      <c r="M118" s="200" t="s">
        <v>21</v>
      </c>
      <c r="N118" s="201" t="s">
        <v>44</v>
      </c>
      <c r="O118" s="65"/>
      <c r="P118" s="202">
        <f t="shared" si="11"/>
        <v>0</v>
      </c>
      <c r="Q118" s="202">
        <v>0</v>
      </c>
      <c r="R118" s="202">
        <f t="shared" si="12"/>
        <v>0</v>
      </c>
      <c r="S118" s="202">
        <v>0</v>
      </c>
      <c r="T118" s="203">
        <f t="shared" si="1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178</v>
      </c>
      <c r="AT118" s="204" t="s">
        <v>173</v>
      </c>
      <c r="AU118" s="204" t="s">
        <v>80</v>
      </c>
      <c r="AY118" s="18" t="s">
        <v>171</v>
      </c>
      <c r="BE118" s="205">
        <f t="shared" si="14"/>
        <v>0</v>
      </c>
      <c r="BF118" s="205">
        <f t="shared" si="15"/>
        <v>0</v>
      </c>
      <c r="BG118" s="205">
        <f t="shared" si="16"/>
        <v>0</v>
      </c>
      <c r="BH118" s="205">
        <f t="shared" si="17"/>
        <v>0</v>
      </c>
      <c r="BI118" s="205">
        <f t="shared" si="18"/>
        <v>0</v>
      </c>
      <c r="BJ118" s="18" t="s">
        <v>80</v>
      </c>
      <c r="BK118" s="205">
        <f t="shared" si="19"/>
        <v>0</v>
      </c>
      <c r="BL118" s="18" t="s">
        <v>178</v>
      </c>
      <c r="BM118" s="204" t="s">
        <v>727</v>
      </c>
    </row>
    <row r="119" spans="1:65" s="2" customFormat="1" ht="21.75" customHeight="1">
      <c r="A119" s="35"/>
      <c r="B119" s="36"/>
      <c r="C119" s="193" t="s">
        <v>292</v>
      </c>
      <c r="D119" s="193" t="s">
        <v>173</v>
      </c>
      <c r="E119" s="194" t="s">
        <v>728</v>
      </c>
      <c r="F119" s="195" t="s">
        <v>729</v>
      </c>
      <c r="G119" s="196" t="s">
        <v>262</v>
      </c>
      <c r="H119" s="197">
        <v>19</v>
      </c>
      <c r="I119" s="198"/>
      <c r="J119" s="199">
        <f t="shared" si="10"/>
        <v>0</v>
      </c>
      <c r="K119" s="195" t="s">
        <v>21</v>
      </c>
      <c r="L119" s="40"/>
      <c r="M119" s="200" t="s">
        <v>21</v>
      </c>
      <c r="N119" s="201" t="s">
        <v>44</v>
      </c>
      <c r="O119" s="65"/>
      <c r="P119" s="202">
        <f t="shared" si="11"/>
        <v>0</v>
      </c>
      <c r="Q119" s="202">
        <v>0</v>
      </c>
      <c r="R119" s="202">
        <f t="shared" si="12"/>
        <v>0</v>
      </c>
      <c r="S119" s="202">
        <v>0</v>
      </c>
      <c r="T119" s="203">
        <f t="shared" si="1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178</v>
      </c>
      <c r="AT119" s="204" t="s">
        <v>173</v>
      </c>
      <c r="AU119" s="204" t="s">
        <v>80</v>
      </c>
      <c r="AY119" s="18" t="s">
        <v>171</v>
      </c>
      <c r="BE119" s="205">
        <f t="shared" si="14"/>
        <v>0</v>
      </c>
      <c r="BF119" s="205">
        <f t="shared" si="15"/>
        <v>0</v>
      </c>
      <c r="BG119" s="205">
        <f t="shared" si="16"/>
        <v>0</v>
      </c>
      <c r="BH119" s="205">
        <f t="shared" si="17"/>
        <v>0</v>
      </c>
      <c r="BI119" s="205">
        <f t="shared" si="18"/>
        <v>0</v>
      </c>
      <c r="BJ119" s="18" t="s">
        <v>80</v>
      </c>
      <c r="BK119" s="205">
        <f t="shared" si="19"/>
        <v>0</v>
      </c>
      <c r="BL119" s="18" t="s">
        <v>178</v>
      </c>
      <c r="BM119" s="204" t="s">
        <v>730</v>
      </c>
    </row>
    <row r="120" spans="1:65" s="2" customFormat="1" ht="21.75" customHeight="1">
      <c r="A120" s="35"/>
      <c r="B120" s="36"/>
      <c r="C120" s="193" t="s">
        <v>298</v>
      </c>
      <c r="D120" s="193" t="s">
        <v>173</v>
      </c>
      <c r="E120" s="194" t="s">
        <v>731</v>
      </c>
      <c r="F120" s="195" t="s">
        <v>732</v>
      </c>
      <c r="G120" s="196" t="s">
        <v>262</v>
      </c>
      <c r="H120" s="197">
        <v>56</v>
      </c>
      <c r="I120" s="198"/>
      <c r="J120" s="199">
        <f t="shared" si="10"/>
        <v>0</v>
      </c>
      <c r="K120" s="195" t="s">
        <v>21</v>
      </c>
      <c r="L120" s="40"/>
      <c r="M120" s="200" t="s">
        <v>21</v>
      </c>
      <c r="N120" s="201" t="s">
        <v>44</v>
      </c>
      <c r="O120" s="65"/>
      <c r="P120" s="202">
        <f t="shared" si="11"/>
        <v>0</v>
      </c>
      <c r="Q120" s="202">
        <v>0</v>
      </c>
      <c r="R120" s="202">
        <f t="shared" si="12"/>
        <v>0</v>
      </c>
      <c r="S120" s="202">
        <v>0</v>
      </c>
      <c r="T120" s="203">
        <f t="shared" si="1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178</v>
      </c>
      <c r="AT120" s="204" t="s">
        <v>173</v>
      </c>
      <c r="AU120" s="204" t="s">
        <v>80</v>
      </c>
      <c r="AY120" s="18" t="s">
        <v>171</v>
      </c>
      <c r="BE120" s="205">
        <f t="shared" si="14"/>
        <v>0</v>
      </c>
      <c r="BF120" s="205">
        <f t="shared" si="15"/>
        <v>0</v>
      </c>
      <c r="BG120" s="205">
        <f t="shared" si="16"/>
        <v>0</v>
      </c>
      <c r="BH120" s="205">
        <f t="shared" si="17"/>
        <v>0</v>
      </c>
      <c r="BI120" s="205">
        <f t="shared" si="18"/>
        <v>0</v>
      </c>
      <c r="BJ120" s="18" t="s">
        <v>80</v>
      </c>
      <c r="BK120" s="205">
        <f t="shared" si="19"/>
        <v>0</v>
      </c>
      <c r="BL120" s="18" t="s">
        <v>178</v>
      </c>
      <c r="BM120" s="204" t="s">
        <v>733</v>
      </c>
    </row>
    <row r="121" spans="1:65" s="2" customFormat="1" ht="21.75" customHeight="1">
      <c r="A121" s="35"/>
      <c r="B121" s="36"/>
      <c r="C121" s="193" t="s">
        <v>7</v>
      </c>
      <c r="D121" s="193" t="s">
        <v>173</v>
      </c>
      <c r="E121" s="194" t="s">
        <v>734</v>
      </c>
      <c r="F121" s="195" t="s">
        <v>735</v>
      </c>
      <c r="G121" s="196" t="s">
        <v>262</v>
      </c>
      <c r="H121" s="197">
        <v>44</v>
      </c>
      <c r="I121" s="198"/>
      <c r="J121" s="199">
        <f t="shared" si="10"/>
        <v>0</v>
      </c>
      <c r="K121" s="195" t="s">
        <v>21</v>
      </c>
      <c r="L121" s="40"/>
      <c r="M121" s="200" t="s">
        <v>21</v>
      </c>
      <c r="N121" s="201" t="s">
        <v>44</v>
      </c>
      <c r="O121" s="65"/>
      <c r="P121" s="202">
        <f t="shared" si="11"/>
        <v>0</v>
      </c>
      <c r="Q121" s="202">
        <v>0</v>
      </c>
      <c r="R121" s="202">
        <f t="shared" si="12"/>
        <v>0</v>
      </c>
      <c r="S121" s="202">
        <v>0</v>
      </c>
      <c r="T121" s="203">
        <f t="shared" si="1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178</v>
      </c>
      <c r="AT121" s="204" t="s">
        <v>173</v>
      </c>
      <c r="AU121" s="204" t="s">
        <v>80</v>
      </c>
      <c r="AY121" s="18" t="s">
        <v>171</v>
      </c>
      <c r="BE121" s="205">
        <f t="shared" si="14"/>
        <v>0</v>
      </c>
      <c r="BF121" s="205">
        <f t="shared" si="15"/>
        <v>0</v>
      </c>
      <c r="BG121" s="205">
        <f t="shared" si="16"/>
        <v>0</v>
      </c>
      <c r="BH121" s="205">
        <f t="shared" si="17"/>
        <v>0</v>
      </c>
      <c r="BI121" s="205">
        <f t="shared" si="18"/>
        <v>0</v>
      </c>
      <c r="BJ121" s="18" t="s">
        <v>80</v>
      </c>
      <c r="BK121" s="205">
        <f t="shared" si="19"/>
        <v>0</v>
      </c>
      <c r="BL121" s="18" t="s">
        <v>178</v>
      </c>
      <c r="BM121" s="204" t="s">
        <v>736</v>
      </c>
    </row>
    <row r="122" spans="1:65" s="2" customFormat="1" ht="16.5" customHeight="1">
      <c r="A122" s="35"/>
      <c r="B122" s="36"/>
      <c r="C122" s="193" t="s">
        <v>397</v>
      </c>
      <c r="D122" s="193" t="s">
        <v>173</v>
      </c>
      <c r="E122" s="194" t="s">
        <v>737</v>
      </c>
      <c r="F122" s="195" t="s">
        <v>738</v>
      </c>
      <c r="G122" s="196" t="s">
        <v>272</v>
      </c>
      <c r="H122" s="197">
        <v>10</v>
      </c>
      <c r="I122" s="198"/>
      <c r="J122" s="199">
        <f t="shared" si="10"/>
        <v>0</v>
      </c>
      <c r="K122" s="195" t="s">
        <v>21</v>
      </c>
      <c r="L122" s="40"/>
      <c r="M122" s="200" t="s">
        <v>21</v>
      </c>
      <c r="N122" s="201" t="s">
        <v>44</v>
      </c>
      <c r="O122" s="65"/>
      <c r="P122" s="202">
        <f t="shared" si="11"/>
        <v>0</v>
      </c>
      <c r="Q122" s="202">
        <v>0</v>
      </c>
      <c r="R122" s="202">
        <f t="shared" si="12"/>
        <v>0</v>
      </c>
      <c r="S122" s="202">
        <v>0</v>
      </c>
      <c r="T122" s="203">
        <f t="shared" si="1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178</v>
      </c>
      <c r="AT122" s="204" t="s">
        <v>173</v>
      </c>
      <c r="AU122" s="204" t="s">
        <v>80</v>
      </c>
      <c r="AY122" s="18" t="s">
        <v>171</v>
      </c>
      <c r="BE122" s="205">
        <f t="shared" si="14"/>
        <v>0</v>
      </c>
      <c r="BF122" s="205">
        <f t="shared" si="15"/>
        <v>0</v>
      </c>
      <c r="BG122" s="205">
        <f t="shared" si="16"/>
        <v>0</v>
      </c>
      <c r="BH122" s="205">
        <f t="shared" si="17"/>
        <v>0</v>
      </c>
      <c r="BI122" s="205">
        <f t="shared" si="18"/>
        <v>0</v>
      </c>
      <c r="BJ122" s="18" t="s">
        <v>80</v>
      </c>
      <c r="BK122" s="205">
        <f t="shared" si="19"/>
        <v>0</v>
      </c>
      <c r="BL122" s="18" t="s">
        <v>178</v>
      </c>
      <c r="BM122" s="204" t="s">
        <v>739</v>
      </c>
    </row>
    <row r="123" spans="2:63" s="12" customFormat="1" ht="25.9" customHeight="1">
      <c r="B123" s="177"/>
      <c r="C123" s="178"/>
      <c r="D123" s="179" t="s">
        <v>72</v>
      </c>
      <c r="E123" s="180" t="s">
        <v>740</v>
      </c>
      <c r="F123" s="180" t="s">
        <v>741</v>
      </c>
      <c r="G123" s="178"/>
      <c r="H123" s="178"/>
      <c r="I123" s="181"/>
      <c r="J123" s="182">
        <f>BK123</f>
        <v>0</v>
      </c>
      <c r="K123" s="178"/>
      <c r="L123" s="183"/>
      <c r="M123" s="184"/>
      <c r="N123" s="185"/>
      <c r="O123" s="185"/>
      <c r="P123" s="186">
        <f>P124</f>
        <v>0</v>
      </c>
      <c r="Q123" s="185"/>
      <c r="R123" s="186">
        <f>R124</f>
        <v>0</v>
      </c>
      <c r="S123" s="185"/>
      <c r="T123" s="187">
        <f>T124</f>
        <v>0</v>
      </c>
      <c r="AR123" s="188" t="s">
        <v>80</v>
      </c>
      <c r="AT123" s="189" t="s">
        <v>72</v>
      </c>
      <c r="AU123" s="189" t="s">
        <v>73</v>
      </c>
      <c r="AY123" s="188" t="s">
        <v>171</v>
      </c>
      <c r="BK123" s="190">
        <f>BK124</f>
        <v>0</v>
      </c>
    </row>
    <row r="124" spans="1:65" s="2" customFormat="1" ht="16.5" customHeight="1">
      <c r="A124" s="35"/>
      <c r="B124" s="36"/>
      <c r="C124" s="193" t="s">
        <v>401</v>
      </c>
      <c r="D124" s="193" t="s">
        <v>173</v>
      </c>
      <c r="E124" s="194" t="s">
        <v>742</v>
      </c>
      <c r="F124" s="195" t="s">
        <v>743</v>
      </c>
      <c r="G124" s="196" t="s">
        <v>272</v>
      </c>
      <c r="H124" s="197">
        <v>1</v>
      </c>
      <c r="I124" s="198"/>
      <c r="J124" s="199">
        <f>ROUND(I124*H124,2)</f>
        <v>0</v>
      </c>
      <c r="K124" s="195" t="s">
        <v>21</v>
      </c>
      <c r="L124" s="40"/>
      <c r="M124" s="200" t="s">
        <v>21</v>
      </c>
      <c r="N124" s="201" t="s">
        <v>44</v>
      </c>
      <c r="O124" s="65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178</v>
      </c>
      <c r="AT124" s="204" t="s">
        <v>173</v>
      </c>
      <c r="AU124" s="204" t="s">
        <v>80</v>
      </c>
      <c r="AY124" s="18" t="s">
        <v>171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8" t="s">
        <v>80</v>
      </c>
      <c r="BK124" s="205">
        <f>ROUND(I124*H124,2)</f>
        <v>0</v>
      </c>
      <c r="BL124" s="18" t="s">
        <v>178</v>
      </c>
      <c r="BM124" s="204" t="s">
        <v>744</v>
      </c>
    </row>
    <row r="125" spans="2:63" s="12" customFormat="1" ht="25.9" customHeight="1">
      <c r="B125" s="177"/>
      <c r="C125" s="178"/>
      <c r="D125" s="179" t="s">
        <v>72</v>
      </c>
      <c r="E125" s="180" t="s">
        <v>745</v>
      </c>
      <c r="F125" s="180" t="s">
        <v>746</v>
      </c>
      <c r="G125" s="178"/>
      <c r="H125" s="178"/>
      <c r="I125" s="181"/>
      <c r="J125" s="182">
        <f>BK125</f>
        <v>0</v>
      </c>
      <c r="K125" s="178"/>
      <c r="L125" s="183"/>
      <c r="M125" s="184"/>
      <c r="N125" s="185"/>
      <c r="O125" s="185"/>
      <c r="P125" s="186">
        <f>SUM(P126:P129)</f>
        <v>0</v>
      </c>
      <c r="Q125" s="185"/>
      <c r="R125" s="186">
        <f>SUM(R126:R129)</f>
        <v>0</v>
      </c>
      <c r="S125" s="185"/>
      <c r="T125" s="187">
        <f>SUM(T126:T129)</f>
        <v>0</v>
      </c>
      <c r="AR125" s="188" t="s">
        <v>80</v>
      </c>
      <c r="AT125" s="189" t="s">
        <v>72</v>
      </c>
      <c r="AU125" s="189" t="s">
        <v>73</v>
      </c>
      <c r="AY125" s="188" t="s">
        <v>171</v>
      </c>
      <c r="BK125" s="190">
        <f>SUM(BK126:BK129)</f>
        <v>0</v>
      </c>
    </row>
    <row r="126" spans="1:65" s="2" customFormat="1" ht="16.5" customHeight="1">
      <c r="A126" s="35"/>
      <c r="B126" s="36"/>
      <c r="C126" s="193" t="s">
        <v>405</v>
      </c>
      <c r="D126" s="193" t="s">
        <v>173</v>
      </c>
      <c r="E126" s="194" t="s">
        <v>747</v>
      </c>
      <c r="F126" s="195" t="s">
        <v>748</v>
      </c>
      <c r="G126" s="196" t="s">
        <v>272</v>
      </c>
      <c r="H126" s="197">
        <v>14</v>
      </c>
      <c r="I126" s="198"/>
      <c r="J126" s="199">
        <f>ROUND(I126*H126,2)</f>
        <v>0</v>
      </c>
      <c r="K126" s="195" t="s">
        <v>21</v>
      </c>
      <c r="L126" s="40"/>
      <c r="M126" s="200" t="s">
        <v>21</v>
      </c>
      <c r="N126" s="201" t="s">
        <v>44</v>
      </c>
      <c r="O126" s="65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4" t="s">
        <v>178</v>
      </c>
      <c r="AT126" s="204" t="s">
        <v>173</v>
      </c>
      <c r="AU126" s="204" t="s">
        <v>80</v>
      </c>
      <c r="AY126" s="18" t="s">
        <v>171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18" t="s">
        <v>80</v>
      </c>
      <c r="BK126" s="205">
        <f>ROUND(I126*H126,2)</f>
        <v>0</v>
      </c>
      <c r="BL126" s="18" t="s">
        <v>178</v>
      </c>
      <c r="BM126" s="204" t="s">
        <v>749</v>
      </c>
    </row>
    <row r="127" spans="1:65" s="2" customFormat="1" ht="16.5" customHeight="1">
      <c r="A127" s="35"/>
      <c r="B127" s="36"/>
      <c r="C127" s="193" t="s">
        <v>409</v>
      </c>
      <c r="D127" s="193" t="s">
        <v>173</v>
      </c>
      <c r="E127" s="194" t="s">
        <v>750</v>
      </c>
      <c r="F127" s="195" t="s">
        <v>751</v>
      </c>
      <c r="G127" s="196" t="s">
        <v>272</v>
      </c>
      <c r="H127" s="197">
        <v>4</v>
      </c>
      <c r="I127" s="198"/>
      <c r="J127" s="199">
        <f>ROUND(I127*H127,2)</f>
        <v>0</v>
      </c>
      <c r="K127" s="195" t="s">
        <v>21</v>
      </c>
      <c r="L127" s="40"/>
      <c r="M127" s="200" t="s">
        <v>21</v>
      </c>
      <c r="N127" s="201" t="s">
        <v>44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178</v>
      </c>
      <c r="AT127" s="204" t="s">
        <v>173</v>
      </c>
      <c r="AU127" s="204" t="s">
        <v>80</v>
      </c>
      <c r="AY127" s="18" t="s">
        <v>171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8" t="s">
        <v>80</v>
      </c>
      <c r="BK127" s="205">
        <f>ROUND(I127*H127,2)</f>
        <v>0</v>
      </c>
      <c r="BL127" s="18" t="s">
        <v>178</v>
      </c>
      <c r="BM127" s="204" t="s">
        <v>752</v>
      </c>
    </row>
    <row r="128" spans="1:65" s="2" customFormat="1" ht="16.5" customHeight="1">
      <c r="A128" s="35"/>
      <c r="B128" s="36"/>
      <c r="C128" s="193" t="s">
        <v>413</v>
      </c>
      <c r="D128" s="193" t="s">
        <v>173</v>
      </c>
      <c r="E128" s="194" t="s">
        <v>753</v>
      </c>
      <c r="F128" s="195" t="s">
        <v>754</v>
      </c>
      <c r="G128" s="196" t="s">
        <v>187</v>
      </c>
      <c r="H128" s="197">
        <v>12</v>
      </c>
      <c r="I128" s="198"/>
      <c r="J128" s="199">
        <f>ROUND(I128*H128,2)</f>
        <v>0</v>
      </c>
      <c r="K128" s="195" t="s">
        <v>21</v>
      </c>
      <c r="L128" s="40"/>
      <c r="M128" s="200" t="s">
        <v>21</v>
      </c>
      <c r="N128" s="201" t="s">
        <v>44</v>
      </c>
      <c r="O128" s="65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4" t="s">
        <v>178</v>
      </c>
      <c r="AT128" s="204" t="s">
        <v>173</v>
      </c>
      <c r="AU128" s="204" t="s">
        <v>80</v>
      </c>
      <c r="AY128" s="18" t="s">
        <v>171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18" t="s">
        <v>80</v>
      </c>
      <c r="BK128" s="205">
        <f>ROUND(I128*H128,2)</f>
        <v>0</v>
      </c>
      <c r="BL128" s="18" t="s">
        <v>178</v>
      </c>
      <c r="BM128" s="204" t="s">
        <v>755</v>
      </c>
    </row>
    <row r="129" spans="1:65" s="2" customFormat="1" ht="16.5" customHeight="1">
      <c r="A129" s="35"/>
      <c r="B129" s="36"/>
      <c r="C129" s="193" t="s">
        <v>418</v>
      </c>
      <c r="D129" s="193" t="s">
        <v>173</v>
      </c>
      <c r="E129" s="194" t="s">
        <v>756</v>
      </c>
      <c r="F129" s="195" t="s">
        <v>757</v>
      </c>
      <c r="G129" s="196" t="s">
        <v>272</v>
      </c>
      <c r="H129" s="197">
        <v>12</v>
      </c>
      <c r="I129" s="198"/>
      <c r="J129" s="199">
        <f>ROUND(I129*H129,2)</f>
        <v>0</v>
      </c>
      <c r="K129" s="195" t="s">
        <v>21</v>
      </c>
      <c r="L129" s="40"/>
      <c r="M129" s="200" t="s">
        <v>21</v>
      </c>
      <c r="N129" s="201" t="s">
        <v>44</v>
      </c>
      <c r="O129" s="65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178</v>
      </c>
      <c r="AT129" s="204" t="s">
        <v>173</v>
      </c>
      <c r="AU129" s="204" t="s">
        <v>80</v>
      </c>
      <c r="AY129" s="18" t="s">
        <v>171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18" t="s">
        <v>80</v>
      </c>
      <c r="BK129" s="205">
        <f>ROUND(I129*H129,2)</f>
        <v>0</v>
      </c>
      <c r="BL129" s="18" t="s">
        <v>178</v>
      </c>
      <c r="BM129" s="204" t="s">
        <v>758</v>
      </c>
    </row>
    <row r="130" spans="2:63" s="12" customFormat="1" ht="25.9" customHeight="1">
      <c r="B130" s="177"/>
      <c r="C130" s="178"/>
      <c r="D130" s="179" t="s">
        <v>72</v>
      </c>
      <c r="E130" s="180" t="s">
        <v>759</v>
      </c>
      <c r="F130" s="180" t="s">
        <v>760</v>
      </c>
      <c r="G130" s="178"/>
      <c r="H130" s="178"/>
      <c r="I130" s="181"/>
      <c r="J130" s="182">
        <f>BK130</f>
        <v>0</v>
      </c>
      <c r="K130" s="178"/>
      <c r="L130" s="183"/>
      <c r="M130" s="184"/>
      <c r="N130" s="185"/>
      <c r="O130" s="185"/>
      <c r="P130" s="186">
        <f>SUM(P131:P136)</f>
        <v>0</v>
      </c>
      <c r="Q130" s="185"/>
      <c r="R130" s="186">
        <f>SUM(R131:R136)</f>
        <v>0</v>
      </c>
      <c r="S130" s="185"/>
      <c r="T130" s="187">
        <f>SUM(T131:T136)</f>
        <v>0</v>
      </c>
      <c r="AR130" s="188" t="s">
        <v>80</v>
      </c>
      <c r="AT130" s="189" t="s">
        <v>72</v>
      </c>
      <c r="AU130" s="189" t="s">
        <v>73</v>
      </c>
      <c r="AY130" s="188" t="s">
        <v>171</v>
      </c>
      <c r="BK130" s="190">
        <f>SUM(BK131:BK136)</f>
        <v>0</v>
      </c>
    </row>
    <row r="131" spans="1:65" s="2" customFormat="1" ht="16.5" customHeight="1">
      <c r="A131" s="35"/>
      <c r="B131" s="36"/>
      <c r="C131" s="193" t="s">
        <v>423</v>
      </c>
      <c r="D131" s="193" t="s">
        <v>173</v>
      </c>
      <c r="E131" s="194" t="s">
        <v>761</v>
      </c>
      <c r="F131" s="195" t="s">
        <v>762</v>
      </c>
      <c r="G131" s="196" t="s">
        <v>262</v>
      </c>
      <c r="H131" s="197">
        <v>225</v>
      </c>
      <c r="I131" s="198"/>
      <c r="J131" s="199">
        <f aca="true" t="shared" si="20" ref="J131:J136">ROUND(I131*H131,2)</f>
        <v>0</v>
      </c>
      <c r="K131" s="195" t="s">
        <v>21</v>
      </c>
      <c r="L131" s="40"/>
      <c r="M131" s="200" t="s">
        <v>21</v>
      </c>
      <c r="N131" s="201" t="s">
        <v>44</v>
      </c>
      <c r="O131" s="65"/>
      <c r="P131" s="202">
        <f aca="true" t="shared" si="21" ref="P131:P136">O131*H131</f>
        <v>0</v>
      </c>
      <c r="Q131" s="202">
        <v>0</v>
      </c>
      <c r="R131" s="202">
        <f aca="true" t="shared" si="22" ref="R131:R136">Q131*H131</f>
        <v>0</v>
      </c>
      <c r="S131" s="202">
        <v>0</v>
      </c>
      <c r="T131" s="203">
        <f aca="true" t="shared" si="23" ref="T131:T136"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178</v>
      </c>
      <c r="AT131" s="204" t="s">
        <v>173</v>
      </c>
      <c r="AU131" s="204" t="s">
        <v>80</v>
      </c>
      <c r="AY131" s="18" t="s">
        <v>171</v>
      </c>
      <c r="BE131" s="205">
        <f aca="true" t="shared" si="24" ref="BE131:BE136">IF(N131="základní",J131,0)</f>
        <v>0</v>
      </c>
      <c r="BF131" s="205">
        <f aca="true" t="shared" si="25" ref="BF131:BF136">IF(N131="snížená",J131,0)</f>
        <v>0</v>
      </c>
      <c r="BG131" s="205">
        <f aca="true" t="shared" si="26" ref="BG131:BG136">IF(N131="zákl. přenesená",J131,0)</f>
        <v>0</v>
      </c>
      <c r="BH131" s="205">
        <f aca="true" t="shared" si="27" ref="BH131:BH136">IF(N131="sníž. přenesená",J131,0)</f>
        <v>0</v>
      </c>
      <c r="BI131" s="205">
        <f aca="true" t="shared" si="28" ref="BI131:BI136">IF(N131="nulová",J131,0)</f>
        <v>0</v>
      </c>
      <c r="BJ131" s="18" t="s">
        <v>80</v>
      </c>
      <c r="BK131" s="205">
        <f aca="true" t="shared" si="29" ref="BK131:BK136">ROUND(I131*H131,2)</f>
        <v>0</v>
      </c>
      <c r="BL131" s="18" t="s">
        <v>178</v>
      </c>
      <c r="BM131" s="204" t="s">
        <v>763</v>
      </c>
    </row>
    <row r="132" spans="1:65" s="2" customFormat="1" ht="16.5" customHeight="1">
      <c r="A132" s="35"/>
      <c r="B132" s="36"/>
      <c r="C132" s="193" t="s">
        <v>427</v>
      </c>
      <c r="D132" s="193" t="s">
        <v>173</v>
      </c>
      <c r="E132" s="194" t="s">
        <v>764</v>
      </c>
      <c r="F132" s="195" t="s">
        <v>765</v>
      </c>
      <c r="G132" s="196" t="s">
        <v>262</v>
      </c>
      <c r="H132" s="197">
        <v>225</v>
      </c>
      <c r="I132" s="198"/>
      <c r="J132" s="199">
        <f t="shared" si="20"/>
        <v>0</v>
      </c>
      <c r="K132" s="195" t="s">
        <v>21</v>
      </c>
      <c r="L132" s="40"/>
      <c r="M132" s="200" t="s">
        <v>21</v>
      </c>
      <c r="N132" s="201" t="s">
        <v>44</v>
      </c>
      <c r="O132" s="65"/>
      <c r="P132" s="202">
        <f t="shared" si="21"/>
        <v>0</v>
      </c>
      <c r="Q132" s="202">
        <v>0</v>
      </c>
      <c r="R132" s="202">
        <f t="shared" si="22"/>
        <v>0</v>
      </c>
      <c r="S132" s="202">
        <v>0</v>
      </c>
      <c r="T132" s="203">
        <f t="shared" si="2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178</v>
      </c>
      <c r="AT132" s="204" t="s">
        <v>173</v>
      </c>
      <c r="AU132" s="204" t="s">
        <v>80</v>
      </c>
      <c r="AY132" s="18" t="s">
        <v>171</v>
      </c>
      <c r="BE132" s="205">
        <f t="shared" si="24"/>
        <v>0</v>
      </c>
      <c r="BF132" s="205">
        <f t="shared" si="25"/>
        <v>0</v>
      </c>
      <c r="BG132" s="205">
        <f t="shared" si="26"/>
        <v>0</v>
      </c>
      <c r="BH132" s="205">
        <f t="shared" si="27"/>
        <v>0</v>
      </c>
      <c r="BI132" s="205">
        <f t="shared" si="28"/>
        <v>0</v>
      </c>
      <c r="BJ132" s="18" t="s">
        <v>80</v>
      </c>
      <c r="BK132" s="205">
        <f t="shared" si="29"/>
        <v>0</v>
      </c>
      <c r="BL132" s="18" t="s">
        <v>178</v>
      </c>
      <c r="BM132" s="204" t="s">
        <v>766</v>
      </c>
    </row>
    <row r="133" spans="1:65" s="2" customFormat="1" ht="16.5" customHeight="1">
      <c r="A133" s="35"/>
      <c r="B133" s="36"/>
      <c r="C133" s="193" t="s">
        <v>431</v>
      </c>
      <c r="D133" s="193" t="s">
        <v>173</v>
      </c>
      <c r="E133" s="194" t="s">
        <v>767</v>
      </c>
      <c r="F133" s="195" t="s">
        <v>768</v>
      </c>
      <c r="G133" s="196" t="s">
        <v>262</v>
      </c>
      <c r="H133" s="197">
        <v>225</v>
      </c>
      <c r="I133" s="198"/>
      <c r="J133" s="199">
        <f t="shared" si="20"/>
        <v>0</v>
      </c>
      <c r="K133" s="195" t="s">
        <v>21</v>
      </c>
      <c r="L133" s="40"/>
      <c r="M133" s="200" t="s">
        <v>21</v>
      </c>
      <c r="N133" s="201" t="s">
        <v>44</v>
      </c>
      <c r="O133" s="65"/>
      <c r="P133" s="202">
        <f t="shared" si="21"/>
        <v>0</v>
      </c>
      <c r="Q133" s="202">
        <v>0</v>
      </c>
      <c r="R133" s="202">
        <f t="shared" si="22"/>
        <v>0</v>
      </c>
      <c r="S133" s="202">
        <v>0</v>
      </c>
      <c r="T133" s="203">
        <f t="shared" si="2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178</v>
      </c>
      <c r="AT133" s="204" t="s">
        <v>173</v>
      </c>
      <c r="AU133" s="204" t="s">
        <v>80</v>
      </c>
      <c r="AY133" s="18" t="s">
        <v>171</v>
      </c>
      <c r="BE133" s="205">
        <f t="shared" si="24"/>
        <v>0</v>
      </c>
      <c r="BF133" s="205">
        <f t="shared" si="25"/>
        <v>0</v>
      </c>
      <c r="BG133" s="205">
        <f t="shared" si="26"/>
        <v>0</v>
      </c>
      <c r="BH133" s="205">
        <f t="shared" si="27"/>
        <v>0</v>
      </c>
      <c r="BI133" s="205">
        <f t="shared" si="28"/>
        <v>0</v>
      </c>
      <c r="BJ133" s="18" t="s">
        <v>80</v>
      </c>
      <c r="BK133" s="205">
        <f t="shared" si="29"/>
        <v>0</v>
      </c>
      <c r="BL133" s="18" t="s">
        <v>178</v>
      </c>
      <c r="BM133" s="204" t="s">
        <v>769</v>
      </c>
    </row>
    <row r="134" spans="1:65" s="2" customFormat="1" ht="21.75" customHeight="1">
      <c r="A134" s="35"/>
      <c r="B134" s="36"/>
      <c r="C134" s="193" t="s">
        <v>435</v>
      </c>
      <c r="D134" s="193" t="s">
        <v>173</v>
      </c>
      <c r="E134" s="194" t="s">
        <v>770</v>
      </c>
      <c r="F134" s="195" t="s">
        <v>771</v>
      </c>
      <c r="G134" s="196" t="s">
        <v>262</v>
      </c>
      <c r="H134" s="197">
        <v>225</v>
      </c>
      <c r="I134" s="198"/>
      <c r="J134" s="199">
        <f t="shared" si="20"/>
        <v>0</v>
      </c>
      <c r="K134" s="195" t="s">
        <v>21</v>
      </c>
      <c r="L134" s="40"/>
      <c r="M134" s="200" t="s">
        <v>21</v>
      </c>
      <c r="N134" s="201" t="s">
        <v>44</v>
      </c>
      <c r="O134" s="65"/>
      <c r="P134" s="202">
        <f t="shared" si="21"/>
        <v>0</v>
      </c>
      <c r="Q134" s="202">
        <v>0</v>
      </c>
      <c r="R134" s="202">
        <f t="shared" si="22"/>
        <v>0</v>
      </c>
      <c r="S134" s="202">
        <v>0</v>
      </c>
      <c r="T134" s="203">
        <f t="shared" si="2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178</v>
      </c>
      <c r="AT134" s="204" t="s">
        <v>173</v>
      </c>
      <c r="AU134" s="204" t="s">
        <v>80</v>
      </c>
      <c r="AY134" s="18" t="s">
        <v>171</v>
      </c>
      <c r="BE134" s="205">
        <f t="shared" si="24"/>
        <v>0</v>
      </c>
      <c r="BF134" s="205">
        <f t="shared" si="25"/>
        <v>0</v>
      </c>
      <c r="BG134" s="205">
        <f t="shared" si="26"/>
        <v>0</v>
      </c>
      <c r="BH134" s="205">
        <f t="shared" si="27"/>
        <v>0</v>
      </c>
      <c r="BI134" s="205">
        <f t="shared" si="28"/>
        <v>0</v>
      </c>
      <c r="BJ134" s="18" t="s">
        <v>80</v>
      </c>
      <c r="BK134" s="205">
        <f t="shared" si="29"/>
        <v>0</v>
      </c>
      <c r="BL134" s="18" t="s">
        <v>178</v>
      </c>
      <c r="BM134" s="204" t="s">
        <v>772</v>
      </c>
    </row>
    <row r="135" spans="1:65" s="2" customFormat="1" ht="21.75" customHeight="1">
      <c r="A135" s="35"/>
      <c r="B135" s="36"/>
      <c r="C135" s="193" t="s">
        <v>439</v>
      </c>
      <c r="D135" s="193" t="s">
        <v>173</v>
      </c>
      <c r="E135" s="194" t="s">
        <v>773</v>
      </c>
      <c r="F135" s="195" t="s">
        <v>774</v>
      </c>
      <c r="G135" s="196" t="s">
        <v>775</v>
      </c>
      <c r="H135" s="197">
        <v>24</v>
      </c>
      <c r="I135" s="198"/>
      <c r="J135" s="199">
        <f t="shared" si="20"/>
        <v>0</v>
      </c>
      <c r="K135" s="195" t="s">
        <v>21</v>
      </c>
      <c r="L135" s="40"/>
      <c r="M135" s="200" t="s">
        <v>21</v>
      </c>
      <c r="N135" s="201" t="s">
        <v>44</v>
      </c>
      <c r="O135" s="65"/>
      <c r="P135" s="202">
        <f t="shared" si="21"/>
        <v>0</v>
      </c>
      <c r="Q135" s="202">
        <v>0</v>
      </c>
      <c r="R135" s="202">
        <f t="shared" si="22"/>
        <v>0</v>
      </c>
      <c r="S135" s="202">
        <v>0</v>
      </c>
      <c r="T135" s="203">
        <f t="shared" si="2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178</v>
      </c>
      <c r="AT135" s="204" t="s">
        <v>173</v>
      </c>
      <c r="AU135" s="204" t="s">
        <v>80</v>
      </c>
      <c r="AY135" s="18" t="s">
        <v>171</v>
      </c>
      <c r="BE135" s="205">
        <f t="shared" si="24"/>
        <v>0</v>
      </c>
      <c r="BF135" s="205">
        <f t="shared" si="25"/>
        <v>0</v>
      </c>
      <c r="BG135" s="205">
        <f t="shared" si="26"/>
        <v>0</v>
      </c>
      <c r="BH135" s="205">
        <f t="shared" si="27"/>
        <v>0</v>
      </c>
      <c r="BI135" s="205">
        <f t="shared" si="28"/>
        <v>0</v>
      </c>
      <c r="BJ135" s="18" t="s">
        <v>80</v>
      </c>
      <c r="BK135" s="205">
        <f t="shared" si="29"/>
        <v>0</v>
      </c>
      <c r="BL135" s="18" t="s">
        <v>178</v>
      </c>
      <c r="BM135" s="204" t="s">
        <v>776</v>
      </c>
    </row>
    <row r="136" spans="1:65" s="2" customFormat="1" ht="16.5" customHeight="1">
      <c r="A136" s="35"/>
      <c r="B136" s="36"/>
      <c r="C136" s="193" t="s">
        <v>443</v>
      </c>
      <c r="D136" s="193" t="s">
        <v>173</v>
      </c>
      <c r="E136" s="194" t="s">
        <v>777</v>
      </c>
      <c r="F136" s="195" t="s">
        <v>656</v>
      </c>
      <c r="G136" s="196" t="s">
        <v>775</v>
      </c>
      <c r="H136" s="197">
        <v>4</v>
      </c>
      <c r="I136" s="198"/>
      <c r="J136" s="199">
        <f t="shared" si="20"/>
        <v>0</v>
      </c>
      <c r="K136" s="195" t="s">
        <v>21</v>
      </c>
      <c r="L136" s="40"/>
      <c r="M136" s="242" t="s">
        <v>21</v>
      </c>
      <c r="N136" s="243" t="s">
        <v>44</v>
      </c>
      <c r="O136" s="244"/>
      <c r="P136" s="245">
        <f t="shared" si="21"/>
        <v>0</v>
      </c>
      <c r="Q136" s="245">
        <v>0</v>
      </c>
      <c r="R136" s="245">
        <f t="shared" si="22"/>
        <v>0</v>
      </c>
      <c r="S136" s="245">
        <v>0</v>
      </c>
      <c r="T136" s="246">
        <f t="shared" si="2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178</v>
      </c>
      <c r="AT136" s="204" t="s">
        <v>173</v>
      </c>
      <c r="AU136" s="204" t="s">
        <v>80</v>
      </c>
      <c r="AY136" s="18" t="s">
        <v>171</v>
      </c>
      <c r="BE136" s="205">
        <f t="shared" si="24"/>
        <v>0</v>
      </c>
      <c r="BF136" s="205">
        <f t="shared" si="25"/>
        <v>0</v>
      </c>
      <c r="BG136" s="205">
        <f t="shared" si="26"/>
        <v>0</v>
      </c>
      <c r="BH136" s="205">
        <f t="shared" si="27"/>
        <v>0</v>
      </c>
      <c r="BI136" s="205">
        <f t="shared" si="28"/>
        <v>0</v>
      </c>
      <c r="BJ136" s="18" t="s">
        <v>80</v>
      </c>
      <c r="BK136" s="205">
        <f t="shared" si="29"/>
        <v>0</v>
      </c>
      <c r="BL136" s="18" t="s">
        <v>178</v>
      </c>
      <c r="BM136" s="204" t="s">
        <v>778</v>
      </c>
    </row>
    <row r="137" spans="1:31" s="2" customFormat="1" ht="6.95" customHeight="1">
      <c r="A137" s="35"/>
      <c r="B137" s="48"/>
      <c r="C137" s="49"/>
      <c r="D137" s="49"/>
      <c r="E137" s="49"/>
      <c r="F137" s="49"/>
      <c r="G137" s="49"/>
      <c r="H137" s="49"/>
      <c r="I137" s="143"/>
      <c r="J137" s="49"/>
      <c r="K137" s="49"/>
      <c r="L137" s="40"/>
      <c r="M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</sheetData>
  <sheetProtection algorithmName="SHA-512" hashValue="Ey677TP/3DnX9dvSBBYIvurBrjBMU0L0H8UtLe9g92TZjaMGsqItsTrzTVwMot8Myif2xfmmgmRkgID+9wYuzQ==" saltValue="54s+8hMCnE4Fruj4UmffG4haCVhK6Cn345K7QeBOHWT/D8Yn0HgT4QaqXPc1heX5hq9gRQt5fKztdZQXeDVi0g==" spinCount="100000" sheet="1" objects="1" scenarios="1" formatColumns="0" formatRows="0" autoFilter="0"/>
  <autoFilter ref="C96:K136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116</v>
      </c>
    </row>
    <row r="3" spans="2:46" s="1" customFormat="1" ht="6.95" customHeight="1" hidden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82</v>
      </c>
    </row>
    <row r="4" spans="2:46" s="1" customFormat="1" ht="24.95" customHeight="1" hidden="1">
      <c r="B4" s="21"/>
      <c r="D4" s="113" t="s">
        <v>136</v>
      </c>
      <c r="I4" s="109"/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I5" s="109"/>
      <c r="L5" s="21"/>
    </row>
    <row r="6" spans="2:12" s="1" customFormat="1" ht="12" customHeight="1" hidden="1">
      <c r="B6" s="21"/>
      <c r="D6" s="115" t="s">
        <v>16</v>
      </c>
      <c r="I6" s="109"/>
      <c r="L6" s="21"/>
    </row>
    <row r="7" spans="2:12" s="1" customFormat="1" ht="16.5" customHeight="1" hidden="1">
      <c r="B7" s="21"/>
      <c r="E7" s="319" t="str">
        <f>'Rekapitulace stavby'!K6</f>
        <v>REKONSTRUKCE TĚLOCVIČNY TUL - TĚLOCVIČNA HARCOV- OBJEKT A</v>
      </c>
      <c r="F7" s="320"/>
      <c r="G7" s="320"/>
      <c r="H7" s="320"/>
      <c r="I7" s="109"/>
      <c r="L7" s="21"/>
    </row>
    <row r="8" spans="2:12" ht="12.75" hidden="1">
      <c r="B8" s="21"/>
      <c r="D8" s="115" t="s">
        <v>137</v>
      </c>
      <c r="L8" s="21"/>
    </row>
    <row r="9" spans="2:12" s="1" customFormat="1" ht="16.5" customHeight="1" hidden="1">
      <c r="B9" s="21"/>
      <c r="E9" s="319" t="s">
        <v>322</v>
      </c>
      <c r="F9" s="318"/>
      <c r="G9" s="318"/>
      <c r="H9" s="318"/>
      <c r="I9" s="109"/>
      <c r="L9" s="21"/>
    </row>
    <row r="10" spans="2:12" s="1" customFormat="1" ht="12" customHeight="1" hidden="1">
      <c r="B10" s="21"/>
      <c r="D10" s="115" t="s">
        <v>139</v>
      </c>
      <c r="I10" s="109"/>
      <c r="L10" s="21"/>
    </row>
    <row r="11" spans="1:31" s="2" customFormat="1" ht="16.5" customHeight="1" hidden="1">
      <c r="A11" s="35"/>
      <c r="B11" s="40"/>
      <c r="C11" s="35"/>
      <c r="D11" s="35"/>
      <c r="E11" s="329" t="s">
        <v>323</v>
      </c>
      <c r="F11" s="321"/>
      <c r="G11" s="321"/>
      <c r="H11" s="32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5" t="s">
        <v>303</v>
      </c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 hidden="1">
      <c r="A13" s="35"/>
      <c r="B13" s="40"/>
      <c r="C13" s="35"/>
      <c r="D13" s="35"/>
      <c r="E13" s="322" t="s">
        <v>779</v>
      </c>
      <c r="F13" s="321"/>
      <c r="G13" s="321"/>
      <c r="H13" s="321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1.25" hidden="1">
      <c r="A14" s="35"/>
      <c r="B14" s="40"/>
      <c r="C14" s="35"/>
      <c r="D14" s="35"/>
      <c r="E14" s="35"/>
      <c r="F14" s="35"/>
      <c r="G14" s="35"/>
      <c r="H14" s="35"/>
      <c r="I14" s="116"/>
      <c r="J14" s="35"/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0"/>
      <c r="C15" s="35"/>
      <c r="D15" s="115" t="s">
        <v>18</v>
      </c>
      <c r="E15" s="35"/>
      <c r="F15" s="104" t="s">
        <v>19</v>
      </c>
      <c r="G15" s="35"/>
      <c r="H15" s="35"/>
      <c r="I15" s="118" t="s">
        <v>20</v>
      </c>
      <c r="J15" s="104" t="s">
        <v>21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 hidden="1">
      <c r="A16" s="35"/>
      <c r="B16" s="40"/>
      <c r="C16" s="35"/>
      <c r="D16" s="115" t="s">
        <v>22</v>
      </c>
      <c r="E16" s="35"/>
      <c r="F16" s="104" t="s">
        <v>23</v>
      </c>
      <c r="G16" s="35"/>
      <c r="H16" s="35"/>
      <c r="I16" s="118" t="s">
        <v>24</v>
      </c>
      <c r="J16" s="119" t="str">
        <f>'Rekapitulace stavby'!AN8</f>
        <v>4. 2. 2020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 hidden="1">
      <c r="A17" s="35"/>
      <c r="B17" s="40"/>
      <c r="C17" s="35"/>
      <c r="D17" s="35"/>
      <c r="E17" s="35"/>
      <c r="F17" s="35"/>
      <c r="G17" s="35"/>
      <c r="H17" s="35"/>
      <c r="I17" s="116"/>
      <c r="J17" s="35"/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0"/>
      <c r="C18" s="35"/>
      <c r="D18" s="115" t="s">
        <v>26</v>
      </c>
      <c r="E18" s="35"/>
      <c r="F18" s="35"/>
      <c r="G18" s="35"/>
      <c r="H18" s="35"/>
      <c r="I18" s="118" t="s">
        <v>27</v>
      </c>
      <c r="J18" s="104" t="s">
        <v>21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0"/>
      <c r="C19" s="35"/>
      <c r="D19" s="35"/>
      <c r="E19" s="104" t="s">
        <v>28</v>
      </c>
      <c r="F19" s="35"/>
      <c r="G19" s="35"/>
      <c r="H19" s="35"/>
      <c r="I19" s="118" t="s">
        <v>29</v>
      </c>
      <c r="J19" s="104" t="s">
        <v>21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0"/>
      <c r="C20" s="35"/>
      <c r="D20" s="35"/>
      <c r="E20" s="35"/>
      <c r="F20" s="35"/>
      <c r="G20" s="35"/>
      <c r="H20" s="35"/>
      <c r="I20" s="116"/>
      <c r="J20" s="35"/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0"/>
      <c r="C21" s="35"/>
      <c r="D21" s="115" t="s">
        <v>30</v>
      </c>
      <c r="E21" s="35"/>
      <c r="F21" s="35"/>
      <c r="G21" s="35"/>
      <c r="H21" s="35"/>
      <c r="I21" s="118" t="s">
        <v>27</v>
      </c>
      <c r="J21" s="31" t="str">
        <f>'Rekapitulace stavby'!AN13</f>
        <v>Vyplň údaj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0"/>
      <c r="C22" s="35"/>
      <c r="D22" s="35"/>
      <c r="E22" s="323" t="str">
        <f>'Rekapitulace stavby'!E14</f>
        <v>Vyplň údaj</v>
      </c>
      <c r="F22" s="324"/>
      <c r="G22" s="324"/>
      <c r="H22" s="324"/>
      <c r="I22" s="118" t="s">
        <v>29</v>
      </c>
      <c r="J22" s="31" t="str">
        <f>'Rekapitulace stavby'!AN14</f>
        <v>Vyplň údaj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0"/>
      <c r="C23" s="35"/>
      <c r="D23" s="35"/>
      <c r="E23" s="35"/>
      <c r="F23" s="35"/>
      <c r="G23" s="35"/>
      <c r="H23" s="35"/>
      <c r="I23" s="116"/>
      <c r="J23" s="35"/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0"/>
      <c r="C24" s="35"/>
      <c r="D24" s="115" t="s">
        <v>32</v>
      </c>
      <c r="E24" s="35"/>
      <c r="F24" s="35"/>
      <c r="G24" s="35"/>
      <c r="H24" s="35"/>
      <c r="I24" s="118" t="s">
        <v>27</v>
      </c>
      <c r="J24" s="104" t="s">
        <v>21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 hidden="1">
      <c r="A25" s="35"/>
      <c r="B25" s="40"/>
      <c r="C25" s="35"/>
      <c r="D25" s="35"/>
      <c r="E25" s="104" t="s">
        <v>33</v>
      </c>
      <c r="F25" s="35"/>
      <c r="G25" s="35"/>
      <c r="H25" s="35"/>
      <c r="I25" s="118" t="s">
        <v>29</v>
      </c>
      <c r="J25" s="104" t="s">
        <v>21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 hidden="1">
      <c r="A26" s="35"/>
      <c r="B26" s="40"/>
      <c r="C26" s="35"/>
      <c r="D26" s="35"/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 hidden="1">
      <c r="A27" s="35"/>
      <c r="B27" s="40"/>
      <c r="C27" s="35"/>
      <c r="D27" s="115" t="s">
        <v>35</v>
      </c>
      <c r="E27" s="35"/>
      <c r="F27" s="35"/>
      <c r="G27" s="35"/>
      <c r="H27" s="35"/>
      <c r="I27" s="118" t="s">
        <v>27</v>
      </c>
      <c r="J27" s="104" t="s">
        <v>21</v>
      </c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 hidden="1">
      <c r="A28" s="35"/>
      <c r="B28" s="40"/>
      <c r="C28" s="35"/>
      <c r="D28" s="35"/>
      <c r="E28" s="104" t="s">
        <v>36</v>
      </c>
      <c r="F28" s="35"/>
      <c r="G28" s="35"/>
      <c r="H28" s="35"/>
      <c r="I28" s="118" t="s">
        <v>29</v>
      </c>
      <c r="J28" s="104" t="s">
        <v>21</v>
      </c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35"/>
      <c r="E29" s="35"/>
      <c r="F29" s="35"/>
      <c r="G29" s="35"/>
      <c r="H29" s="35"/>
      <c r="I29" s="116"/>
      <c r="J29" s="35"/>
      <c r="K29" s="35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 hidden="1">
      <c r="A30" s="35"/>
      <c r="B30" s="40"/>
      <c r="C30" s="35"/>
      <c r="D30" s="115" t="s">
        <v>37</v>
      </c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 hidden="1">
      <c r="A31" s="120"/>
      <c r="B31" s="121"/>
      <c r="C31" s="120"/>
      <c r="D31" s="120"/>
      <c r="E31" s="325" t="s">
        <v>21</v>
      </c>
      <c r="F31" s="325"/>
      <c r="G31" s="325"/>
      <c r="H31" s="325"/>
      <c r="I31" s="122"/>
      <c r="J31" s="120"/>
      <c r="K31" s="120"/>
      <c r="L31" s="123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s="2" customFormat="1" ht="6.95" customHeight="1" hidden="1">
      <c r="A32" s="35"/>
      <c r="B32" s="40"/>
      <c r="C32" s="35"/>
      <c r="D32" s="35"/>
      <c r="E32" s="35"/>
      <c r="F32" s="35"/>
      <c r="G32" s="35"/>
      <c r="H32" s="35"/>
      <c r="I32" s="116"/>
      <c r="J32" s="35"/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 hidden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 hidden="1">
      <c r="A34" s="35"/>
      <c r="B34" s="40"/>
      <c r="C34" s="35"/>
      <c r="D34" s="126" t="s">
        <v>39</v>
      </c>
      <c r="E34" s="35"/>
      <c r="F34" s="35"/>
      <c r="G34" s="35"/>
      <c r="H34" s="35"/>
      <c r="I34" s="116"/>
      <c r="J34" s="127">
        <f>ROUND(J95,2)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 hidden="1">
      <c r="A35" s="35"/>
      <c r="B35" s="40"/>
      <c r="C35" s="35"/>
      <c r="D35" s="124"/>
      <c r="E35" s="124"/>
      <c r="F35" s="124"/>
      <c r="G35" s="124"/>
      <c r="H35" s="124"/>
      <c r="I35" s="125"/>
      <c r="J35" s="124"/>
      <c r="K35" s="124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35"/>
      <c r="F36" s="128" t="s">
        <v>41</v>
      </c>
      <c r="G36" s="35"/>
      <c r="H36" s="35"/>
      <c r="I36" s="129" t="s">
        <v>40</v>
      </c>
      <c r="J36" s="128" t="s">
        <v>42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130" t="s">
        <v>43</v>
      </c>
      <c r="E37" s="115" t="s">
        <v>44</v>
      </c>
      <c r="F37" s="131">
        <f>ROUND((SUM(BE95:BE211)),2)</f>
        <v>0</v>
      </c>
      <c r="G37" s="35"/>
      <c r="H37" s="35"/>
      <c r="I37" s="132">
        <v>0.21</v>
      </c>
      <c r="J37" s="131">
        <f>ROUND(((SUM(BE95:BE211))*I37),2)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45</v>
      </c>
      <c r="F38" s="131">
        <f>ROUND((SUM(BF95:BF211)),2)</f>
        <v>0</v>
      </c>
      <c r="G38" s="35"/>
      <c r="H38" s="35"/>
      <c r="I38" s="132">
        <v>0.15</v>
      </c>
      <c r="J38" s="131">
        <f>ROUND(((SUM(BF95:BF211))*I38),2)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46</v>
      </c>
      <c r="F39" s="131">
        <f>ROUND((SUM(BG95:BG211)),2)</f>
        <v>0</v>
      </c>
      <c r="G39" s="35"/>
      <c r="H39" s="35"/>
      <c r="I39" s="132">
        <v>0.21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40"/>
      <c r="C40" s="35"/>
      <c r="D40" s="35"/>
      <c r="E40" s="115" t="s">
        <v>47</v>
      </c>
      <c r="F40" s="131">
        <f>ROUND((SUM(BH95:BH211)),2)</f>
        <v>0</v>
      </c>
      <c r="G40" s="35"/>
      <c r="H40" s="35"/>
      <c r="I40" s="132">
        <v>0.15</v>
      </c>
      <c r="J40" s="131">
        <f>0</f>
        <v>0</v>
      </c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customHeight="1" hidden="1">
      <c r="A41" s="35"/>
      <c r="B41" s="40"/>
      <c r="C41" s="35"/>
      <c r="D41" s="35"/>
      <c r="E41" s="115" t="s">
        <v>48</v>
      </c>
      <c r="F41" s="131">
        <f>ROUND((SUM(BI95:BI211)),2)</f>
        <v>0</v>
      </c>
      <c r="G41" s="35"/>
      <c r="H41" s="35"/>
      <c r="I41" s="132">
        <v>0</v>
      </c>
      <c r="J41" s="131">
        <f>0</f>
        <v>0</v>
      </c>
      <c r="K41" s="35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 hidden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 hidden="1">
      <c r="A43" s="35"/>
      <c r="B43" s="40"/>
      <c r="C43" s="133"/>
      <c r="D43" s="134" t="s">
        <v>49</v>
      </c>
      <c r="E43" s="135"/>
      <c r="F43" s="135"/>
      <c r="G43" s="136" t="s">
        <v>50</v>
      </c>
      <c r="H43" s="137" t="s">
        <v>51</v>
      </c>
      <c r="I43" s="138"/>
      <c r="J43" s="139">
        <f>SUM(J34:J41)</f>
        <v>0</v>
      </c>
      <c r="K43" s="140"/>
      <c r="L43" s="117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 hidden="1">
      <c r="A44" s="35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ht="11.25" hidden="1"/>
    <row r="46" ht="11.25" hidden="1"/>
    <row r="47" ht="11.25" hidden="1"/>
    <row r="48" spans="1:31" s="2" customFormat="1" ht="6.95" customHeight="1" hidden="1">
      <c r="A48" s="35"/>
      <c r="B48" s="144"/>
      <c r="C48" s="145"/>
      <c r="D48" s="145"/>
      <c r="E48" s="145"/>
      <c r="F48" s="145"/>
      <c r="G48" s="145"/>
      <c r="H48" s="145"/>
      <c r="I48" s="146"/>
      <c r="J48" s="145"/>
      <c r="K48" s="145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24.95" customHeight="1" hidden="1">
      <c r="A49" s="35"/>
      <c r="B49" s="36"/>
      <c r="C49" s="24" t="s">
        <v>141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6.95" customHeight="1" hidden="1">
      <c r="A50" s="35"/>
      <c r="B50" s="36"/>
      <c r="C50" s="37"/>
      <c r="D50" s="37"/>
      <c r="E50" s="37"/>
      <c r="F50" s="37"/>
      <c r="G50" s="37"/>
      <c r="H50" s="3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 hidden="1">
      <c r="A51" s="35"/>
      <c r="B51" s="36"/>
      <c r="C51" s="30" t="s">
        <v>16</v>
      </c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 hidden="1">
      <c r="A52" s="35"/>
      <c r="B52" s="36"/>
      <c r="C52" s="37"/>
      <c r="D52" s="37"/>
      <c r="E52" s="326" t="str">
        <f>E7</f>
        <v>REKONSTRUKCE TĚLOCVIČNY TUL - TĚLOCVIČNA HARCOV- OBJEKT A</v>
      </c>
      <c r="F52" s="327"/>
      <c r="G52" s="327"/>
      <c r="H52" s="32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2:12" s="1" customFormat="1" ht="12" customHeight="1" hidden="1">
      <c r="B53" s="22"/>
      <c r="C53" s="30" t="s">
        <v>137</v>
      </c>
      <c r="D53" s="23"/>
      <c r="E53" s="23"/>
      <c r="F53" s="23"/>
      <c r="G53" s="23"/>
      <c r="H53" s="23"/>
      <c r="I53" s="109"/>
      <c r="J53" s="23"/>
      <c r="K53" s="23"/>
      <c r="L53" s="21"/>
    </row>
    <row r="54" spans="2:12" s="1" customFormat="1" ht="16.5" customHeight="1" hidden="1">
      <c r="B54" s="22"/>
      <c r="C54" s="23"/>
      <c r="D54" s="23"/>
      <c r="E54" s="326" t="s">
        <v>322</v>
      </c>
      <c r="F54" s="303"/>
      <c r="G54" s="303"/>
      <c r="H54" s="303"/>
      <c r="I54" s="109"/>
      <c r="J54" s="23"/>
      <c r="K54" s="23"/>
      <c r="L54" s="21"/>
    </row>
    <row r="55" spans="2:12" s="1" customFormat="1" ht="12" customHeight="1" hidden="1">
      <c r="B55" s="22"/>
      <c r="C55" s="30" t="s">
        <v>139</v>
      </c>
      <c r="D55" s="23"/>
      <c r="E55" s="23"/>
      <c r="F55" s="23"/>
      <c r="G55" s="23"/>
      <c r="H55" s="23"/>
      <c r="I55" s="109"/>
      <c r="J55" s="23"/>
      <c r="K55" s="23"/>
      <c r="L55" s="21"/>
    </row>
    <row r="56" spans="1:31" s="2" customFormat="1" ht="16.5" customHeight="1" hidden="1">
      <c r="A56" s="35"/>
      <c r="B56" s="36"/>
      <c r="C56" s="37"/>
      <c r="D56" s="37"/>
      <c r="E56" s="330" t="s">
        <v>323</v>
      </c>
      <c r="F56" s="328"/>
      <c r="G56" s="328"/>
      <c r="H56" s="328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2" customHeight="1" hidden="1">
      <c r="A57" s="35"/>
      <c r="B57" s="36"/>
      <c r="C57" s="30" t="s">
        <v>303</v>
      </c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6.5" customHeight="1" hidden="1">
      <c r="A58" s="35"/>
      <c r="B58" s="36"/>
      <c r="C58" s="37"/>
      <c r="D58" s="37"/>
      <c r="E58" s="274" t="str">
        <f>E13</f>
        <v>D1.3.4 - Elektroinstalace</v>
      </c>
      <c r="F58" s="328"/>
      <c r="G58" s="328"/>
      <c r="H58" s="328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6.95" customHeight="1" hidden="1">
      <c r="A59" s="35"/>
      <c r="B59" s="36"/>
      <c r="C59" s="37"/>
      <c r="D59" s="37"/>
      <c r="E59" s="37"/>
      <c r="F59" s="37"/>
      <c r="G59" s="37"/>
      <c r="H59" s="37"/>
      <c r="I59" s="116"/>
      <c r="J59" s="37"/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2" customHeight="1" hidden="1">
      <c r="A60" s="35"/>
      <c r="B60" s="36"/>
      <c r="C60" s="30" t="s">
        <v>22</v>
      </c>
      <c r="D60" s="37"/>
      <c r="E60" s="37"/>
      <c r="F60" s="28" t="str">
        <f>F16</f>
        <v>Liberec</v>
      </c>
      <c r="G60" s="37"/>
      <c r="H60" s="37"/>
      <c r="I60" s="118" t="s">
        <v>24</v>
      </c>
      <c r="J60" s="60" t="str">
        <f>IF(J16="","",J16)</f>
        <v>4. 2. 2020</v>
      </c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 hidden="1">
      <c r="A61" s="35"/>
      <c r="B61" s="36"/>
      <c r="C61" s="37"/>
      <c r="D61" s="37"/>
      <c r="E61" s="37"/>
      <c r="F61" s="37"/>
      <c r="G61" s="37"/>
      <c r="H61" s="37"/>
      <c r="I61" s="116"/>
      <c r="J61" s="37"/>
      <c r="K61" s="37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25.7" customHeight="1" hidden="1">
      <c r="A62" s="35"/>
      <c r="B62" s="36"/>
      <c r="C62" s="30" t="s">
        <v>26</v>
      </c>
      <c r="D62" s="37"/>
      <c r="E62" s="37"/>
      <c r="F62" s="28" t="str">
        <f>E19</f>
        <v xml:space="preserve">Technická univerzita v Liberci </v>
      </c>
      <c r="G62" s="37"/>
      <c r="H62" s="37"/>
      <c r="I62" s="118" t="s">
        <v>32</v>
      </c>
      <c r="J62" s="33" t="str">
        <f>E25</f>
        <v>Ing.  Radovan  Novotný</v>
      </c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25.7" customHeight="1" hidden="1">
      <c r="A63" s="35"/>
      <c r="B63" s="36"/>
      <c r="C63" s="30" t="s">
        <v>30</v>
      </c>
      <c r="D63" s="37"/>
      <c r="E63" s="37"/>
      <c r="F63" s="28" t="str">
        <f>IF(E22="","",E22)</f>
        <v>Vyplň údaj</v>
      </c>
      <c r="G63" s="37"/>
      <c r="H63" s="37"/>
      <c r="I63" s="118" t="s">
        <v>35</v>
      </c>
      <c r="J63" s="33" t="str">
        <f>E28</f>
        <v>Propos Liberec s.r.o.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10.35" customHeight="1" hidden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29.25" customHeight="1" hidden="1">
      <c r="A65" s="35"/>
      <c r="B65" s="36"/>
      <c r="C65" s="147" t="s">
        <v>142</v>
      </c>
      <c r="D65" s="148"/>
      <c r="E65" s="148"/>
      <c r="F65" s="148"/>
      <c r="G65" s="148"/>
      <c r="H65" s="148"/>
      <c r="I65" s="149"/>
      <c r="J65" s="150" t="s">
        <v>143</v>
      </c>
      <c r="K65" s="148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10.35" customHeight="1" hidden="1">
      <c r="A66" s="35"/>
      <c r="B66" s="36"/>
      <c r="C66" s="37"/>
      <c r="D66" s="37"/>
      <c r="E66" s="37"/>
      <c r="F66" s="37"/>
      <c r="G66" s="37"/>
      <c r="H66" s="37"/>
      <c r="I66" s="116"/>
      <c r="J66" s="37"/>
      <c r="K66" s="37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47" s="2" customFormat="1" ht="22.9" customHeight="1" hidden="1">
      <c r="A67" s="35"/>
      <c r="B67" s="36"/>
      <c r="C67" s="151" t="s">
        <v>71</v>
      </c>
      <c r="D67" s="37"/>
      <c r="E67" s="37"/>
      <c r="F67" s="37"/>
      <c r="G67" s="37"/>
      <c r="H67" s="37"/>
      <c r="I67" s="116"/>
      <c r="J67" s="78">
        <f>J95</f>
        <v>0</v>
      </c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U67" s="18" t="s">
        <v>144</v>
      </c>
    </row>
    <row r="68" spans="2:12" s="9" customFormat="1" ht="24.95" customHeight="1" hidden="1">
      <c r="B68" s="152"/>
      <c r="C68" s="153"/>
      <c r="D68" s="154" t="s">
        <v>780</v>
      </c>
      <c r="E68" s="155"/>
      <c r="F68" s="155"/>
      <c r="G68" s="155"/>
      <c r="H68" s="155"/>
      <c r="I68" s="156"/>
      <c r="J68" s="157">
        <f>J96</f>
        <v>0</v>
      </c>
      <c r="K68" s="153"/>
      <c r="L68" s="158"/>
    </row>
    <row r="69" spans="2:12" s="10" customFormat="1" ht="19.9" customHeight="1" hidden="1">
      <c r="B69" s="159"/>
      <c r="C69" s="98"/>
      <c r="D69" s="160" t="s">
        <v>781</v>
      </c>
      <c r="E69" s="161"/>
      <c r="F69" s="161"/>
      <c r="G69" s="161"/>
      <c r="H69" s="161"/>
      <c r="I69" s="162"/>
      <c r="J69" s="163">
        <f>J106</f>
        <v>0</v>
      </c>
      <c r="K69" s="98"/>
      <c r="L69" s="164"/>
    </row>
    <row r="70" spans="2:12" s="10" customFormat="1" ht="19.9" customHeight="1" hidden="1">
      <c r="B70" s="159"/>
      <c r="C70" s="98"/>
      <c r="D70" s="160" t="s">
        <v>782</v>
      </c>
      <c r="E70" s="161"/>
      <c r="F70" s="161"/>
      <c r="G70" s="161"/>
      <c r="H70" s="161"/>
      <c r="I70" s="162"/>
      <c r="J70" s="163">
        <f>J128</f>
        <v>0</v>
      </c>
      <c r="K70" s="98"/>
      <c r="L70" s="164"/>
    </row>
    <row r="71" spans="2:12" s="10" customFormat="1" ht="19.9" customHeight="1" hidden="1">
      <c r="B71" s="159"/>
      <c r="C71" s="98"/>
      <c r="D71" s="160" t="s">
        <v>783</v>
      </c>
      <c r="E71" s="161"/>
      <c r="F71" s="161"/>
      <c r="G71" s="161"/>
      <c r="H71" s="161"/>
      <c r="I71" s="162"/>
      <c r="J71" s="163">
        <f>J152</f>
        <v>0</v>
      </c>
      <c r="K71" s="98"/>
      <c r="L71" s="164"/>
    </row>
    <row r="72" spans="1:31" s="2" customFormat="1" ht="21.75" customHeight="1" hidden="1">
      <c r="A72" s="35"/>
      <c r="B72" s="36"/>
      <c r="C72" s="37"/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 hidden="1">
      <c r="A73" s="35"/>
      <c r="B73" s="48"/>
      <c r="C73" s="49"/>
      <c r="D73" s="49"/>
      <c r="E73" s="49"/>
      <c r="F73" s="49"/>
      <c r="G73" s="49"/>
      <c r="H73" s="49"/>
      <c r="I73" s="143"/>
      <c r="J73" s="49"/>
      <c r="K73" s="49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ht="11.25" hidden="1"/>
    <row r="75" ht="11.25" hidden="1"/>
    <row r="76" ht="11.25" hidden="1"/>
    <row r="77" spans="1:31" s="2" customFormat="1" ht="6.95" customHeight="1">
      <c r="A77" s="35"/>
      <c r="B77" s="50"/>
      <c r="C77" s="51"/>
      <c r="D77" s="51"/>
      <c r="E77" s="51"/>
      <c r="F77" s="51"/>
      <c r="G77" s="51"/>
      <c r="H77" s="51"/>
      <c r="I77" s="146"/>
      <c r="J77" s="51"/>
      <c r="K77" s="51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4.95" customHeight="1">
      <c r="A78" s="35"/>
      <c r="B78" s="36"/>
      <c r="C78" s="24" t="s">
        <v>156</v>
      </c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16</v>
      </c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26" t="str">
        <f>E7</f>
        <v>REKONSTRUKCE TĚLOCVIČNY TUL - TĚLOCVIČNA HARCOV- OBJEKT A</v>
      </c>
      <c r="F81" s="327"/>
      <c r="G81" s="327"/>
      <c r="H81" s="32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2:12" s="1" customFormat="1" ht="12" customHeight="1">
      <c r="B82" s="22"/>
      <c r="C82" s="30" t="s">
        <v>137</v>
      </c>
      <c r="D82" s="23"/>
      <c r="E82" s="23"/>
      <c r="F82" s="23"/>
      <c r="G82" s="23"/>
      <c r="H82" s="23"/>
      <c r="I82" s="109"/>
      <c r="J82" s="23"/>
      <c r="K82" s="23"/>
      <c r="L82" s="21"/>
    </row>
    <row r="83" spans="2:12" s="1" customFormat="1" ht="16.5" customHeight="1">
      <c r="B83" s="22"/>
      <c r="C83" s="23"/>
      <c r="D83" s="23"/>
      <c r="E83" s="326" t="s">
        <v>322</v>
      </c>
      <c r="F83" s="303"/>
      <c r="G83" s="303"/>
      <c r="H83" s="303"/>
      <c r="I83" s="109"/>
      <c r="J83" s="23"/>
      <c r="K83" s="23"/>
      <c r="L83" s="21"/>
    </row>
    <row r="84" spans="2:12" s="1" customFormat="1" ht="12" customHeight="1">
      <c r="B84" s="22"/>
      <c r="C84" s="30" t="s">
        <v>139</v>
      </c>
      <c r="D84" s="23"/>
      <c r="E84" s="23"/>
      <c r="F84" s="23"/>
      <c r="G84" s="23"/>
      <c r="H84" s="23"/>
      <c r="I84" s="109"/>
      <c r="J84" s="23"/>
      <c r="K84" s="23"/>
      <c r="L84" s="21"/>
    </row>
    <row r="85" spans="1:31" s="2" customFormat="1" ht="16.5" customHeight="1">
      <c r="A85" s="35"/>
      <c r="B85" s="36"/>
      <c r="C85" s="37"/>
      <c r="D85" s="37"/>
      <c r="E85" s="330" t="s">
        <v>323</v>
      </c>
      <c r="F85" s="328"/>
      <c r="G85" s="328"/>
      <c r="H85" s="328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303</v>
      </c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4" t="str">
        <f>E13</f>
        <v>D1.3.4 - Elektroinstalace</v>
      </c>
      <c r="F87" s="328"/>
      <c r="G87" s="328"/>
      <c r="H87" s="328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22</v>
      </c>
      <c r="D89" s="37"/>
      <c r="E89" s="37"/>
      <c r="F89" s="28" t="str">
        <f>F16</f>
        <v>Liberec</v>
      </c>
      <c r="G89" s="37"/>
      <c r="H89" s="37"/>
      <c r="I89" s="118" t="s">
        <v>24</v>
      </c>
      <c r="J89" s="60" t="str">
        <f>IF(J16="","",J16)</f>
        <v>4. 2. 2020</v>
      </c>
      <c r="K89" s="37"/>
      <c r="L89" s="11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26</v>
      </c>
      <c r="D91" s="37"/>
      <c r="E91" s="37"/>
      <c r="F91" s="28" t="str">
        <f>E19</f>
        <v xml:space="preserve">Technická univerzita v Liberci </v>
      </c>
      <c r="G91" s="37"/>
      <c r="H91" s="37"/>
      <c r="I91" s="118" t="s">
        <v>32</v>
      </c>
      <c r="J91" s="33" t="str">
        <f>E25</f>
        <v>Ing.  Radovan  Novotný</v>
      </c>
      <c r="K91" s="37"/>
      <c r="L91" s="11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" customHeight="1">
      <c r="A92" s="35"/>
      <c r="B92" s="36"/>
      <c r="C92" s="30" t="s">
        <v>30</v>
      </c>
      <c r="D92" s="37"/>
      <c r="E92" s="37"/>
      <c r="F92" s="28" t="str">
        <f>IF(E22="","",E22)</f>
        <v>Vyplň údaj</v>
      </c>
      <c r="G92" s="37"/>
      <c r="H92" s="37"/>
      <c r="I92" s="118" t="s">
        <v>35</v>
      </c>
      <c r="J92" s="33" t="str">
        <f>E28</f>
        <v>Propos Liberec s.r.o.</v>
      </c>
      <c r="K92" s="37"/>
      <c r="L92" s="11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11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11" customFormat="1" ht="29.25" customHeight="1">
      <c r="A94" s="165"/>
      <c r="B94" s="166"/>
      <c r="C94" s="167" t="s">
        <v>157</v>
      </c>
      <c r="D94" s="168" t="s">
        <v>58</v>
      </c>
      <c r="E94" s="168" t="s">
        <v>54</v>
      </c>
      <c r="F94" s="168" t="s">
        <v>55</v>
      </c>
      <c r="G94" s="168" t="s">
        <v>158</v>
      </c>
      <c r="H94" s="168" t="s">
        <v>159</v>
      </c>
      <c r="I94" s="169" t="s">
        <v>160</v>
      </c>
      <c r="J94" s="168" t="s">
        <v>143</v>
      </c>
      <c r="K94" s="170" t="s">
        <v>161</v>
      </c>
      <c r="L94" s="171"/>
      <c r="M94" s="69" t="s">
        <v>21</v>
      </c>
      <c r="N94" s="70" t="s">
        <v>43</v>
      </c>
      <c r="O94" s="70" t="s">
        <v>162</v>
      </c>
      <c r="P94" s="70" t="s">
        <v>163</v>
      </c>
      <c r="Q94" s="70" t="s">
        <v>164</v>
      </c>
      <c r="R94" s="70" t="s">
        <v>165</v>
      </c>
      <c r="S94" s="70" t="s">
        <v>166</v>
      </c>
      <c r="T94" s="71" t="s">
        <v>167</v>
      </c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</row>
    <row r="95" spans="1:63" s="2" customFormat="1" ht="22.9" customHeight="1">
      <c r="A95" s="35"/>
      <c r="B95" s="36"/>
      <c r="C95" s="76" t="s">
        <v>168</v>
      </c>
      <c r="D95" s="37"/>
      <c r="E95" s="37"/>
      <c r="F95" s="37"/>
      <c r="G95" s="37"/>
      <c r="H95" s="37"/>
      <c r="I95" s="116"/>
      <c r="J95" s="172">
        <f>BK95</f>
        <v>0</v>
      </c>
      <c r="K95" s="37"/>
      <c r="L95" s="40"/>
      <c r="M95" s="72"/>
      <c r="N95" s="173"/>
      <c r="O95" s="73"/>
      <c r="P95" s="174">
        <f>P96</f>
        <v>0</v>
      </c>
      <c r="Q95" s="73"/>
      <c r="R95" s="174">
        <f>R96</f>
        <v>0</v>
      </c>
      <c r="S95" s="73"/>
      <c r="T95" s="175">
        <f>T96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72</v>
      </c>
      <c r="AU95" s="18" t="s">
        <v>144</v>
      </c>
      <c r="BK95" s="176">
        <f>BK96</f>
        <v>0</v>
      </c>
    </row>
    <row r="96" spans="2:63" s="12" customFormat="1" ht="25.9" customHeight="1">
      <c r="B96" s="177"/>
      <c r="C96" s="178"/>
      <c r="D96" s="179" t="s">
        <v>72</v>
      </c>
      <c r="E96" s="180" t="s">
        <v>668</v>
      </c>
      <c r="F96" s="180" t="s">
        <v>784</v>
      </c>
      <c r="G96" s="178"/>
      <c r="H96" s="178"/>
      <c r="I96" s="181"/>
      <c r="J96" s="182">
        <f>BK96</f>
        <v>0</v>
      </c>
      <c r="K96" s="178"/>
      <c r="L96" s="183"/>
      <c r="M96" s="184"/>
      <c r="N96" s="185"/>
      <c r="O96" s="185"/>
      <c r="P96" s="186">
        <f>P97+SUM(P98:P106)+P128+P152</f>
        <v>0</v>
      </c>
      <c r="Q96" s="185"/>
      <c r="R96" s="186">
        <f>R97+SUM(R98:R106)+R128+R152</f>
        <v>0</v>
      </c>
      <c r="S96" s="185"/>
      <c r="T96" s="187">
        <f>T97+SUM(T98:T106)+T128+T152</f>
        <v>0</v>
      </c>
      <c r="AR96" s="188" t="s">
        <v>80</v>
      </c>
      <c r="AT96" s="189" t="s">
        <v>72</v>
      </c>
      <c r="AU96" s="189" t="s">
        <v>73</v>
      </c>
      <c r="AY96" s="188" t="s">
        <v>171</v>
      </c>
      <c r="BK96" s="190">
        <f>BK97+SUM(BK98:BK106)+BK128+BK152</f>
        <v>0</v>
      </c>
    </row>
    <row r="97" spans="1:65" s="2" customFormat="1" ht="21.75" customHeight="1">
      <c r="A97" s="35"/>
      <c r="B97" s="36"/>
      <c r="C97" s="247" t="s">
        <v>80</v>
      </c>
      <c r="D97" s="247" t="s">
        <v>357</v>
      </c>
      <c r="E97" s="248" t="s">
        <v>785</v>
      </c>
      <c r="F97" s="249" t="s">
        <v>786</v>
      </c>
      <c r="G97" s="250" t="s">
        <v>272</v>
      </c>
      <c r="H97" s="251">
        <v>37</v>
      </c>
      <c r="I97" s="252"/>
      <c r="J97" s="253">
        <f aca="true" t="shared" si="0" ref="J97:J105">ROUND(I97*H97,2)</f>
        <v>0</v>
      </c>
      <c r="K97" s="249" t="s">
        <v>21</v>
      </c>
      <c r="L97" s="254"/>
      <c r="M97" s="255" t="s">
        <v>21</v>
      </c>
      <c r="N97" s="256" t="s">
        <v>44</v>
      </c>
      <c r="O97" s="65"/>
      <c r="P97" s="202">
        <f aca="true" t="shared" si="1" ref="P97:P105">O97*H97</f>
        <v>0</v>
      </c>
      <c r="Q97" s="202">
        <v>0</v>
      </c>
      <c r="R97" s="202">
        <f aca="true" t="shared" si="2" ref="R97:R105">Q97*H97</f>
        <v>0</v>
      </c>
      <c r="S97" s="202">
        <v>0</v>
      </c>
      <c r="T97" s="203">
        <f aca="true" t="shared" si="3" ref="T97:T105"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232</v>
      </c>
      <c r="AT97" s="204" t="s">
        <v>357</v>
      </c>
      <c r="AU97" s="204" t="s">
        <v>80</v>
      </c>
      <c r="AY97" s="18" t="s">
        <v>171</v>
      </c>
      <c r="BE97" s="205">
        <f aca="true" t="shared" si="4" ref="BE97:BE105">IF(N97="základní",J97,0)</f>
        <v>0</v>
      </c>
      <c r="BF97" s="205">
        <f aca="true" t="shared" si="5" ref="BF97:BF105">IF(N97="snížená",J97,0)</f>
        <v>0</v>
      </c>
      <c r="BG97" s="205">
        <f aca="true" t="shared" si="6" ref="BG97:BG105">IF(N97="zákl. přenesená",J97,0)</f>
        <v>0</v>
      </c>
      <c r="BH97" s="205">
        <f aca="true" t="shared" si="7" ref="BH97:BH105">IF(N97="sníž. přenesená",J97,0)</f>
        <v>0</v>
      </c>
      <c r="BI97" s="205">
        <f aca="true" t="shared" si="8" ref="BI97:BI105">IF(N97="nulová",J97,0)</f>
        <v>0</v>
      </c>
      <c r="BJ97" s="18" t="s">
        <v>80</v>
      </c>
      <c r="BK97" s="205">
        <f aca="true" t="shared" si="9" ref="BK97:BK105">ROUND(I97*H97,2)</f>
        <v>0</v>
      </c>
      <c r="BL97" s="18" t="s">
        <v>178</v>
      </c>
      <c r="BM97" s="204" t="s">
        <v>787</v>
      </c>
    </row>
    <row r="98" spans="1:65" s="2" customFormat="1" ht="16.5" customHeight="1">
      <c r="A98" s="35"/>
      <c r="B98" s="36"/>
      <c r="C98" s="247" t="s">
        <v>82</v>
      </c>
      <c r="D98" s="247" t="s">
        <v>357</v>
      </c>
      <c r="E98" s="248" t="s">
        <v>788</v>
      </c>
      <c r="F98" s="249" t="s">
        <v>789</v>
      </c>
      <c r="G98" s="250" t="s">
        <v>272</v>
      </c>
      <c r="H98" s="251">
        <v>2</v>
      </c>
      <c r="I98" s="252"/>
      <c r="J98" s="253">
        <f t="shared" si="0"/>
        <v>0</v>
      </c>
      <c r="K98" s="249" t="s">
        <v>21</v>
      </c>
      <c r="L98" s="254"/>
      <c r="M98" s="255" t="s">
        <v>21</v>
      </c>
      <c r="N98" s="256" t="s">
        <v>44</v>
      </c>
      <c r="O98" s="65"/>
      <c r="P98" s="202">
        <f t="shared" si="1"/>
        <v>0</v>
      </c>
      <c r="Q98" s="202">
        <v>0</v>
      </c>
      <c r="R98" s="202">
        <f t="shared" si="2"/>
        <v>0</v>
      </c>
      <c r="S98" s="202">
        <v>0</v>
      </c>
      <c r="T98" s="203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232</v>
      </c>
      <c r="AT98" s="204" t="s">
        <v>357</v>
      </c>
      <c r="AU98" s="204" t="s">
        <v>80</v>
      </c>
      <c r="AY98" s="18" t="s">
        <v>171</v>
      </c>
      <c r="BE98" s="205">
        <f t="shared" si="4"/>
        <v>0</v>
      </c>
      <c r="BF98" s="205">
        <f t="shared" si="5"/>
        <v>0</v>
      </c>
      <c r="BG98" s="205">
        <f t="shared" si="6"/>
        <v>0</v>
      </c>
      <c r="BH98" s="205">
        <f t="shared" si="7"/>
        <v>0</v>
      </c>
      <c r="BI98" s="205">
        <f t="shared" si="8"/>
        <v>0</v>
      </c>
      <c r="BJ98" s="18" t="s">
        <v>80</v>
      </c>
      <c r="BK98" s="205">
        <f t="shared" si="9"/>
        <v>0</v>
      </c>
      <c r="BL98" s="18" t="s">
        <v>178</v>
      </c>
      <c r="BM98" s="204" t="s">
        <v>790</v>
      </c>
    </row>
    <row r="99" spans="1:65" s="2" customFormat="1" ht="16.5" customHeight="1">
      <c r="A99" s="35"/>
      <c r="B99" s="36"/>
      <c r="C99" s="247" t="s">
        <v>92</v>
      </c>
      <c r="D99" s="247" t="s">
        <v>357</v>
      </c>
      <c r="E99" s="248" t="s">
        <v>791</v>
      </c>
      <c r="F99" s="249" t="s">
        <v>792</v>
      </c>
      <c r="G99" s="250" t="s">
        <v>272</v>
      </c>
      <c r="H99" s="251">
        <v>1</v>
      </c>
      <c r="I99" s="252"/>
      <c r="J99" s="253">
        <f t="shared" si="0"/>
        <v>0</v>
      </c>
      <c r="K99" s="249" t="s">
        <v>21</v>
      </c>
      <c r="L99" s="254"/>
      <c r="M99" s="255" t="s">
        <v>21</v>
      </c>
      <c r="N99" s="256" t="s">
        <v>44</v>
      </c>
      <c r="O99" s="65"/>
      <c r="P99" s="202">
        <f t="shared" si="1"/>
        <v>0</v>
      </c>
      <c r="Q99" s="202">
        <v>0</v>
      </c>
      <c r="R99" s="202">
        <f t="shared" si="2"/>
        <v>0</v>
      </c>
      <c r="S99" s="202">
        <v>0</v>
      </c>
      <c r="T99" s="203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232</v>
      </c>
      <c r="AT99" s="204" t="s">
        <v>357</v>
      </c>
      <c r="AU99" s="204" t="s">
        <v>80</v>
      </c>
      <c r="AY99" s="18" t="s">
        <v>171</v>
      </c>
      <c r="BE99" s="205">
        <f t="shared" si="4"/>
        <v>0</v>
      </c>
      <c r="BF99" s="205">
        <f t="shared" si="5"/>
        <v>0</v>
      </c>
      <c r="BG99" s="205">
        <f t="shared" si="6"/>
        <v>0</v>
      </c>
      <c r="BH99" s="205">
        <f t="shared" si="7"/>
        <v>0</v>
      </c>
      <c r="BI99" s="205">
        <f t="shared" si="8"/>
        <v>0</v>
      </c>
      <c r="BJ99" s="18" t="s">
        <v>80</v>
      </c>
      <c r="BK99" s="205">
        <f t="shared" si="9"/>
        <v>0</v>
      </c>
      <c r="BL99" s="18" t="s">
        <v>178</v>
      </c>
      <c r="BM99" s="204" t="s">
        <v>793</v>
      </c>
    </row>
    <row r="100" spans="1:65" s="2" customFormat="1" ht="16.5" customHeight="1">
      <c r="A100" s="35"/>
      <c r="B100" s="36"/>
      <c r="C100" s="247" t="s">
        <v>178</v>
      </c>
      <c r="D100" s="247" t="s">
        <v>357</v>
      </c>
      <c r="E100" s="248" t="s">
        <v>794</v>
      </c>
      <c r="F100" s="249" t="s">
        <v>795</v>
      </c>
      <c r="G100" s="250" t="s">
        <v>272</v>
      </c>
      <c r="H100" s="251">
        <v>1</v>
      </c>
      <c r="I100" s="252"/>
      <c r="J100" s="253">
        <f t="shared" si="0"/>
        <v>0</v>
      </c>
      <c r="K100" s="249" t="s">
        <v>21</v>
      </c>
      <c r="L100" s="254"/>
      <c r="M100" s="255" t="s">
        <v>21</v>
      </c>
      <c r="N100" s="256" t="s">
        <v>44</v>
      </c>
      <c r="O100" s="65"/>
      <c r="P100" s="202">
        <f t="shared" si="1"/>
        <v>0</v>
      </c>
      <c r="Q100" s="202">
        <v>0</v>
      </c>
      <c r="R100" s="202">
        <f t="shared" si="2"/>
        <v>0</v>
      </c>
      <c r="S100" s="202">
        <v>0</v>
      </c>
      <c r="T100" s="203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232</v>
      </c>
      <c r="AT100" s="204" t="s">
        <v>357</v>
      </c>
      <c r="AU100" s="204" t="s">
        <v>80</v>
      </c>
      <c r="AY100" s="18" t="s">
        <v>171</v>
      </c>
      <c r="BE100" s="205">
        <f t="shared" si="4"/>
        <v>0</v>
      </c>
      <c r="BF100" s="205">
        <f t="shared" si="5"/>
        <v>0</v>
      </c>
      <c r="BG100" s="205">
        <f t="shared" si="6"/>
        <v>0</v>
      </c>
      <c r="BH100" s="205">
        <f t="shared" si="7"/>
        <v>0</v>
      </c>
      <c r="BI100" s="205">
        <f t="shared" si="8"/>
        <v>0</v>
      </c>
      <c r="BJ100" s="18" t="s">
        <v>80</v>
      </c>
      <c r="BK100" s="205">
        <f t="shared" si="9"/>
        <v>0</v>
      </c>
      <c r="BL100" s="18" t="s">
        <v>178</v>
      </c>
      <c r="BM100" s="204" t="s">
        <v>796</v>
      </c>
    </row>
    <row r="101" spans="1:65" s="2" customFormat="1" ht="21.75" customHeight="1">
      <c r="A101" s="35"/>
      <c r="B101" s="36"/>
      <c r="C101" s="247" t="s">
        <v>214</v>
      </c>
      <c r="D101" s="247" t="s">
        <v>357</v>
      </c>
      <c r="E101" s="248" t="s">
        <v>797</v>
      </c>
      <c r="F101" s="249" t="s">
        <v>798</v>
      </c>
      <c r="G101" s="250" t="s">
        <v>272</v>
      </c>
      <c r="H101" s="251">
        <v>11</v>
      </c>
      <c r="I101" s="252"/>
      <c r="J101" s="253">
        <f t="shared" si="0"/>
        <v>0</v>
      </c>
      <c r="K101" s="249" t="s">
        <v>21</v>
      </c>
      <c r="L101" s="254"/>
      <c r="M101" s="255" t="s">
        <v>21</v>
      </c>
      <c r="N101" s="256" t="s">
        <v>44</v>
      </c>
      <c r="O101" s="65"/>
      <c r="P101" s="202">
        <f t="shared" si="1"/>
        <v>0</v>
      </c>
      <c r="Q101" s="202">
        <v>0</v>
      </c>
      <c r="R101" s="202">
        <f t="shared" si="2"/>
        <v>0</v>
      </c>
      <c r="S101" s="202">
        <v>0</v>
      </c>
      <c r="T101" s="203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232</v>
      </c>
      <c r="AT101" s="204" t="s">
        <v>357</v>
      </c>
      <c r="AU101" s="204" t="s">
        <v>80</v>
      </c>
      <c r="AY101" s="18" t="s">
        <v>171</v>
      </c>
      <c r="BE101" s="205">
        <f t="shared" si="4"/>
        <v>0</v>
      </c>
      <c r="BF101" s="205">
        <f t="shared" si="5"/>
        <v>0</v>
      </c>
      <c r="BG101" s="205">
        <f t="shared" si="6"/>
        <v>0</v>
      </c>
      <c r="BH101" s="205">
        <f t="shared" si="7"/>
        <v>0</v>
      </c>
      <c r="BI101" s="205">
        <f t="shared" si="8"/>
        <v>0</v>
      </c>
      <c r="BJ101" s="18" t="s">
        <v>80</v>
      </c>
      <c r="BK101" s="205">
        <f t="shared" si="9"/>
        <v>0</v>
      </c>
      <c r="BL101" s="18" t="s">
        <v>178</v>
      </c>
      <c r="BM101" s="204" t="s">
        <v>799</v>
      </c>
    </row>
    <row r="102" spans="1:65" s="2" customFormat="1" ht="21.75" customHeight="1">
      <c r="A102" s="35"/>
      <c r="B102" s="36"/>
      <c r="C102" s="247" t="s">
        <v>183</v>
      </c>
      <c r="D102" s="247" t="s">
        <v>357</v>
      </c>
      <c r="E102" s="248" t="s">
        <v>800</v>
      </c>
      <c r="F102" s="249" t="s">
        <v>801</v>
      </c>
      <c r="G102" s="250" t="s">
        <v>272</v>
      </c>
      <c r="H102" s="251">
        <v>3</v>
      </c>
      <c r="I102" s="252"/>
      <c r="J102" s="253">
        <f t="shared" si="0"/>
        <v>0</v>
      </c>
      <c r="K102" s="249" t="s">
        <v>21</v>
      </c>
      <c r="L102" s="254"/>
      <c r="M102" s="255" t="s">
        <v>21</v>
      </c>
      <c r="N102" s="256" t="s">
        <v>44</v>
      </c>
      <c r="O102" s="65"/>
      <c r="P102" s="202">
        <f t="shared" si="1"/>
        <v>0</v>
      </c>
      <c r="Q102" s="202">
        <v>0</v>
      </c>
      <c r="R102" s="202">
        <f t="shared" si="2"/>
        <v>0</v>
      </c>
      <c r="S102" s="202">
        <v>0</v>
      </c>
      <c r="T102" s="203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232</v>
      </c>
      <c r="AT102" s="204" t="s">
        <v>357</v>
      </c>
      <c r="AU102" s="204" t="s">
        <v>80</v>
      </c>
      <c r="AY102" s="18" t="s">
        <v>171</v>
      </c>
      <c r="BE102" s="205">
        <f t="shared" si="4"/>
        <v>0</v>
      </c>
      <c r="BF102" s="205">
        <f t="shared" si="5"/>
        <v>0</v>
      </c>
      <c r="BG102" s="205">
        <f t="shared" si="6"/>
        <v>0</v>
      </c>
      <c r="BH102" s="205">
        <f t="shared" si="7"/>
        <v>0</v>
      </c>
      <c r="BI102" s="205">
        <f t="shared" si="8"/>
        <v>0</v>
      </c>
      <c r="BJ102" s="18" t="s">
        <v>80</v>
      </c>
      <c r="BK102" s="205">
        <f t="shared" si="9"/>
        <v>0</v>
      </c>
      <c r="BL102" s="18" t="s">
        <v>178</v>
      </c>
      <c r="BM102" s="204" t="s">
        <v>802</v>
      </c>
    </row>
    <row r="103" spans="1:65" s="2" customFormat="1" ht="33" customHeight="1">
      <c r="A103" s="35"/>
      <c r="B103" s="36"/>
      <c r="C103" s="247" t="s">
        <v>225</v>
      </c>
      <c r="D103" s="247" t="s">
        <v>357</v>
      </c>
      <c r="E103" s="248" t="s">
        <v>803</v>
      </c>
      <c r="F103" s="249" t="s">
        <v>804</v>
      </c>
      <c r="G103" s="250" t="s">
        <v>272</v>
      </c>
      <c r="H103" s="251">
        <v>6</v>
      </c>
      <c r="I103" s="252"/>
      <c r="J103" s="253">
        <f t="shared" si="0"/>
        <v>0</v>
      </c>
      <c r="K103" s="249" t="s">
        <v>21</v>
      </c>
      <c r="L103" s="254"/>
      <c r="M103" s="255" t="s">
        <v>21</v>
      </c>
      <c r="N103" s="256" t="s">
        <v>44</v>
      </c>
      <c r="O103" s="65"/>
      <c r="P103" s="202">
        <f t="shared" si="1"/>
        <v>0</v>
      </c>
      <c r="Q103" s="202">
        <v>0</v>
      </c>
      <c r="R103" s="202">
        <f t="shared" si="2"/>
        <v>0</v>
      </c>
      <c r="S103" s="202">
        <v>0</v>
      </c>
      <c r="T103" s="203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232</v>
      </c>
      <c r="AT103" s="204" t="s">
        <v>357</v>
      </c>
      <c r="AU103" s="204" t="s">
        <v>80</v>
      </c>
      <c r="AY103" s="18" t="s">
        <v>171</v>
      </c>
      <c r="BE103" s="205">
        <f t="shared" si="4"/>
        <v>0</v>
      </c>
      <c r="BF103" s="205">
        <f t="shared" si="5"/>
        <v>0</v>
      </c>
      <c r="BG103" s="205">
        <f t="shared" si="6"/>
        <v>0</v>
      </c>
      <c r="BH103" s="205">
        <f t="shared" si="7"/>
        <v>0</v>
      </c>
      <c r="BI103" s="205">
        <f t="shared" si="8"/>
        <v>0</v>
      </c>
      <c r="BJ103" s="18" t="s">
        <v>80</v>
      </c>
      <c r="BK103" s="205">
        <f t="shared" si="9"/>
        <v>0</v>
      </c>
      <c r="BL103" s="18" t="s">
        <v>178</v>
      </c>
      <c r="BM103" s="204" t="s">
        <v>805</v>
      </c>
    </row>
    <row r="104" spans="1:65" s="2" customFormat="1" ht="33" customHeight="1">
      <c r="A104" s="35"/>
      <c r="B104" s="36"/>
      <c r="C104" s="247" t="s">
        <v>232</v>
      </c>
      <c r="D104" s="247" t="s">
        <v>357</v>
      </c>
      <c r="E104" s="248" t="s">
        <v>806</v>
      </c>
      <c r="F104" s="249" t="s">
        <v>807</v>
      </c>
      <c r="G104" s="250" t="s">
        <v>272</v>
      </c>
      <c r="H104" s="251">
        <v>9</v>
      </c>
      <c r="I104" s="252"/>
      <c r="J104" s="253">
        <f t="shared" si="0"/>
        <v>0</v>
      </c>
      <c r="K104" s="249" t="s">
        <v>21</v>
      </c>
      <c r="L104" s="254"/>
      <c r="M104" s="255" t="s">
        <v>21</v>
      </c>
      <c r="N104" s="256" t="s">
        <v>44</v>
      </c>
      <c r="O104" s="65"/>
      <c r="P104" s="202">
        <f t="shared" si="1"/>
        <v>0</v>
      </c>
      <c r="Q104" s="202">
        <v>0</v>
      </c>
      <c r="R104" s="202">
        <f t="shared" si="2"/>
        <v>0</v>
      </c>
      <c r="S104" s="202">
        <v>0</v>
      </c>
      <c r="T104" s="203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232</v>
      </c>
      <c r="AT104" s="204" t="s">
        <v>357</v>
      </c>
      <c r="AU104" s="204" t="s">
        <v>80</v>
      </c>
      <c r="AY104" s="18" t="s">
        <v>171</v>
      </c>
      <c r="BE104" s="205">
        <f t="shared" si="4"/>
        <v>0</v>
      </c>
      <c r="BF104" s="205">
        <f t="shared" si="5"/>
        <v>0</v>
      </c>
      <c r="BG104" s="205">
        <f t="shared" si="6"/>
        <v>0</v>
      </c>
      <c r="BH104" s="205">
        <f t="shared" si="7"/>
        <v>0</v>
      </c>
      <c r="BI104" s="205">
        <f t="shared" si="8"/>
        <v>0</v>
      </c>
      <c r="BJ104" s="18" t="s">
        <v>80</v>
      </c>
      <c r="BK104" s="205">
        <f t="shared" si="9"/>
        <v>0</v>
      </c>
      <c r="BL104" s="18" t="s">
        <v>178</v>
      </c>
      <c r="BM104" s="204" t="s">
        <v>808</v>
      </c>
    </row>
    <row r="105" spans="1:65" s="2" customFormat="1" ht="16.5" customHeight="1">
      <c r="A105" s="35"/>
      <c r="B105" s="36"/>
      <c r="C105" s="247" t="s">
        <v>195</v>
      </c>
      <c r="D105" s="247" t="s">
        <v>357</v>
      </c>
      <c r="E105" s="248" t="s">
        <v>809</v>
      </c>
      <c r="F105" s="249" t="s">
        <v>810</v>
      </c>
      <c r="G105" s="250" t="s">
        <v>272</v>
      </c>
      <c r="H105" s="251">
        <v>1</v>
      </c>
      <c r="I105" s="252"/>
      <c r="J105" s="253">
        <f t="shared" si="0"/>
        <v>0</v>
      </c>
      <c r="K105" s="249" t="s">
        <v>21</v>
      </c>
      <c r="L105" s="254"/>
      <c r="M105" s="255" t="s">
        <v>21</v>
      </c>
      <c r="N105" s="256" t="s">
        <v>44</v>
      </c>
      <c r="O105" s="65"/>
      <c r="P105" s="202">
        <f t="shared" si="1"/>
        <v>0</v>
      </c>
      <c r="Q105" s="202">
        <v>0</v>
      </c>
      <c r="R105" s="202">
        <f t="shared" si="2"/>
        <v>0</v>
      </c>
      <c r="S105" s="202">
        <v>0</v>
      </c>
      <c r="T105" s="203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232</v>
      </c>
      <c r="AT105" s="204" t="s">
        <v>357</v>
      </c>
      <c r="AU105" s="204" t="s">
        <v>80</v>
      </c>
      <c r="AY105" s="18" t="s">
        <v>171</v>
      </c>
      <c r="BE105" s="205">
        <f t="shared" si="4"/>
        <v>0</v>
      </c>
      <c r="BF105" s="205">
        <f t="shared" si="5"/>
        <v>0</v>
      </c>
      <c r="BG105" s="205">
        <f t="shared" si="6"/>
        <v>0</v>
      </c>
      <c r="BH105" s="205">
        <f t="shared" si="7"/>
        <v>0</v>
      </c>
      <c r="BI105" s="205">
        <f t="shared" si="8"/>
        <v>0</v>
      </c>
      <c r="BJ105" s="18" t="s">
        <v>80</v>
      </c>
      <c r="BK105" s="205">
        <f t="shared" si="9"/>
        <v>0</v>
      </c>
      <c r="BL105" s="18" t="s">
        <v>178</v>
      </c>
      <c r="BM105" s="204" t="s">
        <v>811</v>
      </c>
    </row>
    <row r="106" spans="2:63" s="12" customFormat="1" ht="22.9" customHeight="1">
      <c r="B106" s="177"/>
      <c r="C106" s="178"/>
      <c r="D106" s="179" t="s">
        <v>72</v>
      </c>
      <c r="E106" s="191" t="s">
        <v>711</v>
      </c>
      <c r="F106" s="191" t="s">
        <v>812</v>
      </c>
      <c r="G106" s="178"/>
      <c r="H106" s="178"/>
      <c r="I106" s="181"/>
      <c r="J106" s="192">
        <f>BK106</f>
        <v>0</v>
      </c>
      <c r="K106" s="178"/>
      <c r="L106" s="183"/>
      <c r="M106" s="184"/>
      <c r="N106" s="185"/>
      <c r="O106" s="185"/>
      <c r="P106" s="186">
        <f>SUM(P107:P127)</f>
        <v>0</v>
      </c>
      <c r="Q106" s="185"/>
      <c r="R106" s="186">
        <f>SUM(R107:R127)</f>
        <v>0</v>
      </c>
      <c r="S106" s="185"/>
      <c r="T106" s="187">
        <f>SUM(T107:T127)</f>
        <v>0</v>
      </c>
      <c r="AR106" s="188" t="s">
        <v>80</v>
      </c>
      <c r="AT106" s="189" t="s">
        <v>72</v>
      </c>
      <c r="AU106" s="189" t="s">
        <v>80</v>
      </c>
      <c r="AY106" s="188" t="s">
        <v>171</v>
      </c>
      <c r="BK106" s="190">
        <f>SUM(BK107:BK127)</f>
        <v>0</v>
      </c>
    </row>
    <row r="107" spans="1:65" s="2" customFormat="1" ht="33" customHeight="1">
      <c r="A107" s="35"/>
      <c r="B107" s="36"/>
      <c r="C107" s="247" t="s">
        <v>240</v>
      </c>
      <c r="D107" s="247" t="s">
        <v>357</v>
      </c>
      <c r="E107" s="248" t="s">
        <v>813</v>
      </c>
      <c r="F107" s="249" t="s">
        <v>814</v>
      </c>
      <c r="G107" s="250" t="s">
        <v>272</v>
      </c>
      <c r="H107" s="251">
        <v>1</v>
      </c>
      <c r="I107" s="252"/>
      <c r="J107" s="253">
        <f aca="true" t="shared" si="10" ref="J107:J127">ROUND(I107*H107,2)</f>
        <v>0</v>
      </c>
      <c r="K107" s="249" t="s">
        <v>21</v>
      </c>
      <c r="L107" s="254"/>
      <c r="M107" s="255" t="s">
        <v>21</v>
      </c>
      <c r="N107" s="256" t="s">
        <v>44</v>
      </c>
      <c r="O107" s="65"/>
      <c r="P107" s="202">
        <f aca="true" t="shared" si="11" ref="P107:P127">O107*H107</f>
        <v>0</v>
      </c>
      <c r="Q107" s="202">
        <v>0</v>
      </c>
      <c r="R107" s="202">
        <f aca="true" t="shared" si="12" ref="R107:R127">Q107*H107</f>
        <v>0</v>
      </c>
      <c r="S107" s="202">
        <v>0</v>
      </c>
      <c r="T107" s="203">
        <f aca="true" t="shared" si="13" ref="T107:T127"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232</v>
      </c>
      <c r="AT107" s="204" t="s">
        <v>357</v>
      </c>
      <c r="AU107" s="204" t="s">
        <v>82</v>
      </c>
      <c r="AY107" s="18" t="s">
        <v>171</v>
      </c>
      <c r="BE107" s="205">
        <f aca="true" t="shared" si="14" ref="BE107:BE127">IF(N107="základní",J107,0)</f>
        <v>0</v>
      </c>
      <c r="BF107" s="205">
        <f aca="true" t="shared" si="15" ref="BF107:BF127">IF(N107="snížená",J107,0)</f>
        <v>0</v>
      </c>
      <c r="BG107" s="205">
        <f aca="true" t="shared" si="16" ref="BG107:BG127">IF(N107="zákl. přenesená",J107,0)</f>
        <v>0</v>
      </c>
      <c r="BH107" s="205">
        <f aca="true" t="shared" si="17" ref="BH107:BH127">IF(N107="sníž. přenesená",J107,0)</f>
        <v>0</v>
      </c>
      <c r="BI107" s="205">
        <f aca="true" t="shared" si="18" ref="BI107:BI127">IF(N107="nulová",J107,0)</f>
        <v>0</v>
      </c>
      <c r="BJ107" s="18" t="s">
        <v>80</v>
      </c>
      <c r="BK107" s="205">
        <f aca="true" t="shared" si="19" ref="BK107:BK127">ROUND(I107*H107,2)</f>
        <v>0</v>
      </c>
      <c r="BL107" s="18" t="s">
        <v>178</v>
      </c>
      <c r="BM107" s="204" t="s">
        <v>815</v>
      </c>
    </row>
    <row r="108" spans="1:65" s="2" customFormat="1" ht="16.5" customHeight="1">
      <c r="A108" s="35"/>
      <c r="B108" s="36"/>
      <c r="C108" s="247" t="s">
        <v>244</v>
      </c>
      <c r="D108" s="247" t="s">
        <v>357</v>
      </c>
      <c r="E108" s="248" t="s">
        <v>816</v>
      </c>
      <c r="F108" s="249" t="s">
        <v>817</v>
      </c>
      <c r="G108" s="250" t="s">
        <v>272</v>
      </c>
      <c r="H108" s="251">
        <v>1</v>
      </c>
      <c r="I108" s="252"/>
      <c r="J108" s="253">
        <f t="shared" si="10"/>
        <v>0</v>
      </c>
      <c r="K108" s="249" t="s">
        <v>21</v>
      </c>
      <c r="L108" s="254"/>
      <c r="M108" s="255" t="s">
        <v>21</v>
      </c>
      <c r="N108" s="256" t="s">
        <v>44</v>
      </c>
      <c r="O108" s="65"/>
      <c r="P108" s="202">
        <f t="shared" si="11"/>
        <v>0</v>
      </c>
      <c r="Q108" s="202">
        <v>0</v>
      </c>
      <c r="R108" s="202">
        <f t="shared" si="12"/>
        <v>0</v>
      </c>
      <c r="S108" s="202">
        <v>0</v>
      </c>
      <c r="T108" s="203">
        <f t="shared" si="1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232</v>
      </c>
      <c r="AT108" s="204" t="s">
        <v>357</v>
      </c>
      <c r="AU108" s="204" t="s">
        <v>82</v>
      </c>
      <c r="AY108" s="18" t="s">
        <v>171</v>
      </c>
      <c r="BE108" s="205">
        <f t="shared" si="14"/>
        <v>0</v>
      </c>
      <c r="BF108" s="205">
        <f t="shared" si="15"/>
        <v>0</v>
      </c>
      <c r="BG108" s="205">
        <f t="shared" si="16"/>
        <v>0</v>
      </c>
      <c r="BH108" s="205">
        <f t="shared" si="17"/>
        <v>0</v>
      </c>
      <c r="BI108" s="205">
        <f t="shared" si="18"/>
        <v>0</v>
      </c>
      <c r="BJ108" s="18" t="s">
        <v>80</v>
      </c>
      <c r="BK108" s="205">
        <f t="shared" si="19"/>
        <v>0</v>
      </c>
      <c r="BL108" s="18" t="s">
        <v>178</v>
      </c>
      <c r="BM108" s="204" t="s">
        <v>818</v>
      </c>
    </row>
    <row r="109" spans="1:65" s="2" customFormat="1" ht="21.75" customHeight="1">
      <c r="A109" s="35"/>
      <c r="B109" s="36"/>
      <c r="C109" s="247" t="s">
        <v>251</v>
      </c>
      <c r="D109" s="247" t="s">
        <v>357</v>
      </c>
      <c r="E109" s="248" t="s">
        <v>819</v>
      </c>
      <c r="F109" s="249" t="s">
        <v>820</v>
      </c>
      <c r="G109" s="250" t="s">
        <v>272</v>
      </c>
      <c r="H109" s="251">
        <v>1</v>
      </c>
      <c r="I109" s="252"/>
      <c r="J109" s="253">
        <f t="shared" si="10"/>
        <v>0</v>
      </c>
      <c r="K109" s="249" t="s">
        <v>21</v>
      </c>
      <c r="L109" s="254"/>
      <c r="M109" s="255" t="s">
        <v>21</v>
      </c>
      <c r="N109" s="256" t="s">
        <v>44</v>
      </c>
      <c r="O109" s="65"/>
      <c r="P109" s="202">
        <f t="shared" si="11"/>
        <v>0</v>
      </c>
      <c r="Q109" s="202">
        <v>0</v>
      </c>
      <c r="R109" s="202">
        <f t="shared" si="12"/>
        <v>0</v>
      </c>
      <c r="S109" s="202">
        <v>0</v>
      </c>
      <c r="T109" s="203">
        <f t="shared" si="1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232</v>
      </c>
      <c r="AT109" s="204" t="s">
        <v>357</v>
      </c>
      <c r="AU109" s="204" t="s">
        <v>82</v>
      </c>
      <c r="AY109" s="18" t="s">
        <v>171</v>
      </c>
      <c r="BE109" s="205">
        <f t="shared" si="14"/>
        <v>0</v>
      </c>
      <c r="BF109" s="205">
        <f t="shared" si="15"/>
        <v>0</v>
      </c>
      <c r="BG109" s="205">
        <f t="shared" si="16"/>
        <v>0</v>
      </c>
      <c r="BH109" s="205">
        <f t="shared" si="17"/>
        <v>0</v>
      </c>
      <c r="BI109" s="205">
        <f t="shared" si="18"/>
        <v>0</v>
      </c>
      <c r="BJ109" s="18" t="s">
        <v>80</v>
      </c>
      <c r="BK109" s="205">
        <f t="shared" si="19"/>
        <v>0</v>
      </c>
      <c r="BL109" s="18" t="s">
        <v>178</v>
      </c>
      <c r="BM109" s="204" t="s">
        <v>821</v>
      </c>
    </row>
    <row r="110" spans="1:65" s="2" customFormat="1" ht="16.5" customHeight="1">
      <c r="A110" s="35"/>
      <c r="B110" s="36"/>
      <c r="C110" s="247" t="s">
        <v>259</v>
      </c>
      <c r="D110" s="247" t="s">
        <v>357</v>
      </c>
      <c r="E110" s="248" t="s">
        <v>822</v>
      </c>
      <c r="F110" s="249" t="s">
        <v>823</v>
      </c>
      <c r="G110" s="250" t="s">
        <v>272</v>
      </c>
      <c r="H110" s="251">
        <v>1</v>
      </c>
      <c r="I110" s="252"/>
      <c r="J110" s="253">
        <f t="shared" si="10"/>
        <v>0</v>
      </c>
      <c r="K110" s="249" t="s">
        <v>21</v>
      </c>
      <c r="L110" s="254"/>
      <c r="M110" s="255" t="s">
        <v>21</v>
      </c>
      <c r="N110" s="256" t="s">
        <v>44</v>
      </c>
      <c r="O110" s="65"/>
      <c r="P110" s="202">
        <f t="shared" si="11"/>
        <v>0</v>
      </c>
      <c r="Q110" s="202">
        <v>0</v>
      </c>
      <c r="R110" s="202">
        <f t="shared" si="12"/>
        <v>0</v>
      </c>
      <c r="S110" s="202">
        <v>0</v>
      </c>
      <c r="T110" s="203">
        <f t="shared" si="1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232</v>
      </c>
      <c r="AT110" s="204" t="s">
        <v>357</v>
      </c>
      <c r="AU110" s="204" t="s">
        <v>82</v>
      </c>
      <c r="AY110" s="18" t="s">
        <v>171</v>
      </c>
      <c r="BE110" s="205">
        <f t="shared" si="14"/>
        <v>0</v>
      </c>
      <c r="BF110" s="205">
        <f t="shared" si="15"/>
        <v>0</v>
      </c>
      <c r="BG110" s="205">
        <f t="shared" si="16"/>
        <v>0</v>
      </c>
      <c r="BH110" s="205">
        <f t="shared" si="17"/>
        <v>0</v>
      </c>
      <c r="BI110" s="205">
        <f t="shared" si="18"/>
        <v>0</v>
      </c>
      <c r="BJ110" s="18" t="s">
        <v>80</v>
      </c>
      <c r="BK110" s="205">
        <f t="shared" si="19"/>
        <v>0</v>
      </c>
      <c r="BL110" s="18" t="s">
        <v>178</v>
      </c>
      <c r="BM110" s="204" t="s">
        <v>824</v>
      </c>
    </row>
    <row r="111" spans="1:65" s="2" customFormat="1" ht="16.5" customHeight="1">
      <c r="A111" s="35"/>
      <c r="B111" s="36"/>
      <c r="C111" s="247" t="s">
        <v>269</v>
      </c>
      <c r="D111" s="247" t="s">
        <v>357</v>
      </c>
      <c r="E111" s="248" t="s">
        <v>825</v>
      </c>
      <c r="F111" s="249" t="s">
        <v>826</v>
      </c>
      <c r="G111" s="250" t="s">
        <v>272</v>
      </c>
      <c r="H111" s="251">
        <v>1</v>
      </c>
      <c r="I111" s="252"/>
      <c r="J111" s="253">
        <f t="shared" si="10"/>
        <v>0</v>
      </c>
      <c r="K111" s="249" t="s">
        <v>21</v>
      </c>
      <c r="L111" s="254"/>
      <c r="M111" s="255" t="s">
        <v>21</v>
      </c>
      <c r="N111" s="256" t="s">
        <v>44</v>
      </c>
      <c r="O111" s="65"/>
      <c r="P111" s="202">
        <f t="shared" si="11"/>
        <v>0</v>
      </c>
      <c r="Q111" s="202">
        <v>0</v>
      </c>
      <c r="R111" s="202">
        <f t="shared" si="12"/>
        <v>0</v>
      </c>
      <c r="S111" s="202">
        <v>0</v>
      </c>
      <c r="T111" s="203">
        <f t="shared" si="1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232</v>
      </c>
      <c r="AT111" s="204" t="s">
        <v>357</v>
      </c>
      <c r="AU111" s="204" t="s">
        <v>82</v>
      </c>
      <c r="AY111" s="18" t="s">
        <v>171</v>
      </c>
      <c r="BE111" s="205">
        <f t="shared" si="14"/>
        <v>0</v>
      </c>
      <c r="BF111" s="205">
        <f t="shared" si="15"/>
        <v>0</v>
      </c>
      <c r="BG111" s="205">
        <f t="shared" si="16"/>
        <v>0</v>
      </c>
      <c r="BH111" s="205">
        <f t="shared" si="17"/>
        <v>0</v>
      </c>
      <c r="BI111" s="205">
        <f t="shared" si="18"/>
        <v>0</v>
      </c>
      <c r="BJ111" s="18" t="s">
        <v>80</v>
      </c>
      <c r="BK111" s="205">
        <f t="shared" si="19"/>
        <v>0</v>
      </c>
      <c r="BL111" s="18" t="s">
        <v>178</v>
      </c>
      <c r="BM111" s="204" t="s">
        <v>827</v>
      </c>
    </row>
    <row r="112" spans="1:65" s="2" customFormat="1" ht="16.5" customHeight="1">
      <c r="A112" s="35"/>
      <c r="B112" s="36"/>
      <c r="C112" s="247" t="s">
        <v>8</v>
      </c>
      <c r="D112" s="247" t="s">
        <v>357</v>
      </c>
      <c r="E112" s="248" t="s">
        <v>828</v>
      </c>
      <c r="F112" s="249" t="s">
        <v>829</v>
      </c>
      <c r="G112" s="250" t="s">
        <v>272</v>
      </c>
      <c r="H112" s="251">
        <v>3</v>
      </c>
      <c r="I112" s="252"/>
      <c r="J112" s="253">
        <f t="shared" si="10"/>
        <v>0</v>
      </c>
      <c r="K112" s="249" t="s">
        <v>21</v>
      </c>
      <c r="L112" s="254"/>
      <c r="M112" s="255" t="s">
        <v>21</v>
      </c>
      <c r="N112" s="256" t="s">
        <v>44</v>
      </c>
      <c r="O112" s="65"/>
      <c r="P112" s="202">
        <f t="shared" si="11"/>
        <v>0</v>
      </c>
      <c r="Q112" s="202">
        <v>0</v>
      </c>
      <c r="R112" s="202">
        <f t="shared" si="12"/>
        <v>0</v>
      </c>
      <c r="S112" s="202">
        <v>0</v>
      </c>
      <c r="T112" s="203">
        <f t="shared" si="1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232</v>
      </c>
      <c r="AT112" s="204" t="s">
        <v>357</v>
      </c>
      <c r="AU112" s="204" t="s">
        <v>82</v>
      </c>
      <c r="AY112" s="18" t="s">
        <v>171</v>
      </c>
      <c r="BE112" s="205">
        <f t="shared" si="14"/>
        <v>0</v>
      </c>
      <c r="BF112" s="205">
        <f t="shared" si="15"/>
        <v>0</v>
      </c>
      <c r="BG112" s="205">
        <f t="shared" si="16"/>
        <v>0</v>
      </c>
      <c r="BH112" s="205">
        <f t="shared" si="17"/>
        <v>0</v>
      </c>
      <c r="BI112" s="205">
        <f t="shared" si="18"/>
        <v>0</v>
      </c>
      <c r="BJ112" s="18" t="s">
        <v>80</v>
      </c>
      <c r="BK112" s="205">
        <f t="shared" si="19"/>
        <v>0</v>
      </c>
      <c r="BL112" s="18" t="s">
        <v>178</v>
      </c>
      <c r="BM112" s="204" t="s">
        <v>830</v>
      </c>
    </row>
    <row r="113" spans="1:65" s="2" customFormat="1" ht="16.5" customHeight="1">
      <c r="A113" s="35"/>
      <c r="B113" s="36"/>
      <c r="C113" s="247" t="s">
        <v>263</v>
      </c>
      <c r="D113" s="247" t="s">
        <v>357</v>
      </c>
      <c r="E113" s="248" t="s">
        <v>831</v>
      </c>
      <c r="F113" s="249" t="s">
        <v>832</v>
      </c>
      <c r="G113" s="250" t="s">
        <v>272</v>
      </c>
      <c r="H113" s="251">
        <v>6</v>
      </c>
      <c r="I113" s="252"/>
      <c r="J113" s="253">
        <f t="shared" si="10"/>
        <v>0</v>
      </c>
      <c r="K113" s="249" t="s">
        <v>21</v>
      </c>
      <c r="L113" s="254"/>
      <c r="M113" s="255" t="s">
        <v>21</v>
      </c>
      <c r="N113" s="256" t="s">
        <v>44</v>
      </c>
      <c r="O113" s="65"/>
      <c r="P113" s="202">
        <f t="shared" si="11"/>
        <v>0</v>
      </c>
      <c r="Q113" s="202">
        <v>0</v>
      </c>
      <c r="R113" s="202">
        <f t="shared" si="12"/>
        <v>0</v>
      </c>
      <c r="S113" s="202">
        <v>0</v>
      </c>
      <c r="T113" s="203">
        <f t="shared" si="1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232</v>
      </c>
      <c r="AT113" s="204" t="s">
        <v>357</v>
      </c>
      <c r="AU113" s="204" t="s">
        <v>82</v>
      </c>
      <c r="AY113" s="18" t="s">
        <v>171</v>
      </c>
      <c r="BE113" s="205">
        <f t="shared" si="14"/>
        <v>0</v>
      </c>
      <c r="BF113" s="205">
        <f t="shared" si="15"/>
        <v>0</v>
      </c>
      <c r="BG113" s="205">
        <f t="shared" si="16"/>
        <v>0</v>
      </c>
      <c r="BH113" s="205">
        <f t="shared" si="17"/>
        <v>0</v>
      </c>
      <c r="BI113" s="205">
        <f t="shared" si="18"/>
        <v>0</v>
      </c>
      <c r="BJ113" s="18" t="s">
        <v>80</v>
      </c>
      <c r="BK113" s="205">
        <f t="shared" si="19"/>
        <v>0</v>
      </c>
      <c r="BL113" s="18" t="s">
        <v>178</v>
      </c>
      <c r="BM113" s="204" t="s">
        <v>833</v>
      </c>
    </row>
    <row r="114" spans="1:65" s="2" customFormat="1" ht="16.5" customHeight="1">
      <c r="A114" s="35"/>
      <c r="B114" s="36"/>
      <c r="C114" s="247" t="s">
        <v>280</v>
      </c>
      <c r="D114" s="247" t="s">
        <v>357</v>
      </c>
      <c r="E114" s="248" t="s">
        <v>834</v>
      </c>
      <c r="F114" s="249" t="s">
        <v>835</v>
      </c>
      <c r="G114" s="250" t="s">
        <v>272</v>
      </c>
      <c r="H114" s="251">
        <v>2</v>
      </c>
      <c r="I114" s="252"/>
      <c r="J114" s="253">
        <f t="shared" si="10"/>
        <v>0</v>
      </c>
      <c r="K114" s="249" t="s">
        <v>21</v>
      </c>
      <c r="L114" s="254"/>
      <c r="M114" s="255" t="s">
        <v>21</v>
      </c>
      <c r="N114" s="256" t="s">
        <v>44</v>
      </c>
      <c r="O114" s="65"/>
      <c r="P114" s="202">
        <f t="shared" si="11"/>
        <v>0</v>
      </c>
      <c r="Q114" s="202">
        <v>0</v>
      </c>
      <c r="R114" s="202">
        <f t="shared" si="12"/>
        <v>0</v>
      </c>
      <c r="S114" s="202">
        <v>0</v>
      </c>
      <c r="T114" s="203">
        <f t="shared" si="1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232</v>
      </c>
      <c r="AT114" s="204" t="s">
        <v>357</v>
      </c>
      <c r="AU114" s="204" t="s">
        <v>82</v>
      </c>
      <c r="AY114" s="18" t="s">
        <v>171</v>
      </c>
      <c r="BE114" s="205">
        <f t="shared" si="14"/>
        <v>0</v>
      </c>
      <c r="BF114" s="205">
        <f t="shared" si="15"/>
        <v>0</v>
      </c>
      <c r="BG114" s="205">
        <f t="shared" si="16"/>
        <v>0</v>
      </c>
      <c r="BH114" s="205">
        <f t="shared" si="17"/>
        <v>0</v>
      </c>
      <c r="BI114" s="205">
        <f t="shared" si="18"/>
        <v>0</v>
      </c>
      <c r="BJ114" s="18" t="s">
        <v>80</v>
      </c>
      <c r="BK114" s="205">
        <f t="shared" si="19"/>
        <v>0</v>
      </c>
      <c r="BL114" s="18" t="s">
        <v>178</v>
      </c>
      <c r="BM114" s="204" t="s">
        <v>836</v>
      </c>
    </row>
    <row r="115" spans="1:65" s="2" customFormat="1" ht="16.5" customHeight="1">
      <c r="A115" s="35"/>
      <c r="B115" s="36"/>
      <c r="C115" s="247" t="s">
        <v>286</v>
      </c>
      <c r="D115" s="247" t="s">
        <v>357</v>
      </c>
      <c r="E115" s="248" t="s">
        <v>837</v>
      </c>
      <c r="F115" s="249" t="s">
        <v>838</v>
      </c>
      <c r="G115" s="250" t="s">
        <v>272</v>
      </c>
      <c r="H115" s="251">
        <v>10</v>
      </c>
      <c r="I115" s="252"/>
      <c r="J115" s="253">
        <f t="shared" si="10"/>
        <v>0</v>
      </c>
      <c r="K115" s="249" t="s">
        <v>21</v>
      </c>
      <c r="L115" s="254"/>
      <c r="M115" s="255" t="s">
        <v>21</v>
      </c>
      <c r="N115" s="256" t="s">
        <v>44</v>
      </c>
      <c r="O115" s="65"/>
      <c r="P115" s="202">
        <f t="shared" si="11"/>
        <v>0</v>
      </c>
      <c r="Q115" s="202">
        <v>0</v>
      </c>
      <c r="R115" s="202">
        <f t="shared" si="12"/>
        <v>0</v>
      </c>
      <c r="S115" s="202">
        <v>0</v>
      </c>
      <c r="T115" s="203">
        <f t="shared" si="1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232</v>
      </c>
      <c r="AT115" s="204" t="s">
        <v>357</v>
      </c>
      <c r="AU115" s="204" t="s">
        <v>82</v>
      </c>
      <c r="AY115" s="18" t="s">
        <v>171</v>
      </c>
      <c r="BE115" s="205">
        <f t="shared" si="14"/>
        <v>0</v>
      </c>
      <c r="BF115" s="205">
        <f t="shared" si="15"/>
        <v>0</v>
      </c>
      <c r="BG115" s="205">
        <f t="shared" si="16"/>
        <v>0</v>
      </c>
      <c r="BH115" s="205">
        <f t="shared" si="17"/>
        <v>0</v>
      </c>
      <c r="BI115" s="205">
        <f t="shared" si="18"/>
        <v>0</v>
      </c>
      <c r="BJ115" s="18" t="s">
        <v>80</v>
      </c>
      <c r="BK115" s="205">
        <f t="shared" si="19"/>
        <v>0</v>
      </c>
      <c r="BL115" s="18" t="s">
        <v>178</v>
      </c>
      <c r="BM115" s="204" t="s">
        <v>839</v>
      </c>
    </row>
    <row r="116" spans="1:65" s="2" customFormat="1" ht="16.5" customHeight="1">
      <c r="A116" s="35"/>
      <c r="B116" s="36"/>
      <c r="C116" s="247" t="s">
        <v>292</v>
      </c>
      <c r="D116" s="247" t="s">
        <v>357</v>
      </c>
      <c r="E116" s="248" t="s">
        <v>840</v>
      </c>
      <c r="F116" s="249" t="s">
        <v>841</v>
      </c>
      <c r="G116" s="250" t="s">
        <v>272</v>
      </c>
      <c r="H116" s="251">
        <v>1</v>
      </c>
      <c r="I116" s="252"/>
      <c r="J116" s="253">
        <f t="shared" si="10"/>
        <v>0</v>
      </c>
      <c r="K116" s="249" t="s">
        <v>21</v>
      </c>
      <c r="L116" s="254"/>
      <c r="M116" s="255" t="s">
        <v>21</v>
      </c>
      <c r="N116" s="256" t="s">
        <v>44</v>
      </c>
      <c r="O116" s="65"/>
      <c r="P116" s="202">
        <f t="shared" si="11"/>
        <v>0</v>
      </c>
      <c r="Q116" s="202">
        <v>0</v>
      </c>
      <c r="R116" s="202">
        <f t="shared" si="12"/>
        <v>0</v>
      </c>
      <c r="S116" s="202">
        <v>0</v>
      </c>
      <c r="T116" s="203">
        <f t="shared" si="1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232</v>
      </c>
      <c r="AT116" s="204" t="s">
        <v>357</v>
      </c>
      <c r="AU116" s="204" t="s">
        <v>82</v>
      </c>
      <c r="AY116" s="18" t="s">
        <v>171</v>
      </c>
      <c r="BE116" s="205">
        <f t="shared" si="14"/>
        <v>0</v>
      </c>
      <c r="BF116" s="205">
        <f t="shared" si="15"/>
        <v>0</v>
      </c>
      <c r="BG116" s="205">
        <f t="shared" si="16"/>
        <v>0</v>
      </c>
      <c r="BH116" s="205">
        <f t="shared" si="17"/>
        <v>0</v>
      </c>
      <c r="BI116" s="205">
        <f t="shared" si="18"/>
        <v>0</v>
      </c>
      <c r="BJ116" s="18" t="s">
        <v>80</v>
      </c>
      <c r="BK116" s="205">
        <f t="shared" si="19"/>
        <v>0</v>
      </c>
      <c r="BL116" s="18" t="s">
        <v>178</v>
      </c>
      <c r="BM116" s="204" t="s">
        <v>842</v>
      </c>
    </row>
    <row r="117" spans="1:65" s="2" customFormat="1" ht="16.5" customHeight="1">
      <c r="A117" s="35"/>
      <c r="B117" s="36"/>
      <c r="C117" s="247" t="s">
        <v>298</v>
      </c>
      <c r="D117" s="247" t="s">
        <v>357</v>
      </c>
      <c r="E117" s="248" t="s">
        <v>843</v>
      </c>
      <c r="F117" s="249" t="s">
        <v>844</v>
      </c>
      <c r="G117" s="250" t="s">
        <v>272</v>
      </c>
      <c r="H117" s="251">
        <v>1</v>
      </c>
      <c r="I117" s="252"/>
      <c r="J117" s="253">
        <f t="shared" si="10"/>
        <v>0</v>
      </c>
      <c r="K117" s="249" t="s">
        <v>21</v>
      </c>
      <c r="L117" s="254"/>
      <c r="M117" s="255" t="s">
        <v>21</v>
      </c>
      <c r="N117" s="256" t="s">
        <v>44</v>
      </c>
      <c r="O117" s="65"/>
      <c r="P117" s="202">
        <f t="shared" si="11"/>
        <v>0</v>
      </c>
      <c r="Q117" s="202">
        <v>0</v>
      </c>
      <c r="R117" s="202">
        <f t="shared" si="12"/>
        <v>0</v>
      </c>
      <c r="S117" s="202">
        <v>0</v>
      </c>
      <c r="T117" s="203">
        <f t="shared" si="1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232</v>
      </c>
      <c r="AT117" s="204" t="s">
        <v>357</v>
      </c>
      <c r="AU117" s="204" t="s">
        <v>82</v>
      </c>
      <c r="AY117" s="18" t="s">
        <v>171</v>
      </c>
      <c r="BE117" s="205">
        <f t="shared" si="14"/>
        <v>0</v>
      </c>
      <c r="BF117" s="205">
        <f t="shared" si="15"/>
        <v>0</v>
      </c>
      <c r="BG117" s="205">
        <f t="shared" si="16"/>
        <v>0</v>
      </c>
      <c r="BH117" s="205">
        <f t="shared" si="17"/>
        <v>0</v>
      </c>
      <c r="BI117" s="205">
        <f t="shared" si="18"/>
        <v>0</v>
      </c>
      <c r="BJ117" s="18" t="s">
        <v>80</v>
      </c>
      <c r="BK117" s="205">
        <f t="shared" si="19"/>
        <v>0</v>
      </c>
      <c r="BL117" s="18" t="s">
        <v>178</v>
      </c>
      <c r="BM117" s="204" t="s">
        <v>845</v>
      </c>
    </row>
    <row r="118" spans="1:65" s="2" customFormat="1" ht="16.5" customHeight="1">
      <c r="A118" s="35"/>
      <c r="B118" s="36"/>
      <c r="C118" s="247" t="s">
        <v>7</v>
      </c>
      <c r="D118" s="247" t="s">
        <v>357</v>
      </c>
      <c r="E118" s="248" t="s">
        <v>846</v>
      </c>
      <c r="F118" s="249" t="s">
        <v>847</v>
      </c>
      <c r="G118" s="250" t="s">
        <v>272</v>
      </c>
      <c r="H118" s="251">
        <v>2</v>
      </c>
      <c r="I118" s="252"/>
      <c r="J118" s="253">
        <f t="shared" si="10"/>
        <v>0</v>
      </c>
      <c r="K118" s="249" t="s">
        <v>21</v>
      </c>
      <c r="L118" s="254"/>
      <c r="M118" s="255" t="s">
        <v>21</v>
      </c>
      <c r="N118" s="256" t="s">
        <v>44</v>
      </c>
      <c r="O118" s="65"/>
      <c r="P118" s="202">
        <f t="shared" si="11"/>
        <v>0</v>
      </c>
      <c r="Q118" s="202">
        <v>0</v>
      </c>
      <c r="R118" s="202">
        <f t="shared" si="12"/>
        <v>0</v>
      </c>
      <c r="S118" s="202">
        <v>0</v>
      </c>
      <c r="T118" s="203">
        <f t="shared" si="1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232</v>
      </c>
      <c r="AT118" s="204" t="s">
        <v>357</v>
      </c>
      <c r="AU118" s="204" t="s">
        <v>82</v>
      </c>
      <c r="AY118" s="18" t="s">
        <v>171</v>
      </c>
      <c r="BE118" s="205">
        <f t="shared" si="14"/>
        <v>0</v>
      </c>
      <c r="BF118" s="205">
        <f t="shared" si="15"/>
        <v>0</v>
      </c>
      <c r="BG118" s="205">
        <f t="shared" si="16"/>
        <v>0</v>
      </c>
      <c r="BH118" s="205">
        <f t="shared" si="17"/>
        <v>0</v>
      </c>
      <c r="BI118" s="205">
        <f t="shared" si="18"/>
        <v>0</v>
      </c>
      <c r="BJ118" s="18" t="s">
        <v>80</v>
      </c>
      <c r="BK118" s="205">
        <f t="shared" si="19"/>
        <v>0</v>
      </c>
      <c r="BL118" s="18" t="s">
        <v>178</v>
      </c>
      <c r="BM118" s="204" t="s">
        <v>848</v>
      </c>
    </row>
    <row r="119" spans="1:65" s="2" customFormat="1" ht="16.5" customHeight="1">
      <c r="A119" s="35"/>
      <c r="B119" s="36"/>
      <c r="C119" s="247" t="s">
        <v>397</v>
      </c>
      <c r="D119" s="247" t="s">
        <v>357</v>
      </c>
      <c r="E119" s="248" t="s">
        <v>849</v>
      </c>
      <c r="F119" s="249" t="s">
        <v>850</v>
      </c>
      <c r="G119" s="250" t="s">
        <v>272</v>
      </c>
      <c r="H119" s="251">
        <v>1</v>
      </c>
      <c r="I119" s="252"/>
      <c r="J119" s="253">
        <f t="shared" si="10"/>
        <v>0</v>
      </c>
      <c r="K119" s="249" t="s">
        <v>21</v>
      </c>
      <c r="L119" s="254"/>
      <c r="M119" s="255" t="s">
        <v>21</v>
      </c>
      <c r="N119" s="256" t="s">
        <v>44</v>
      </c>
      <c r="O119" s="65"/>
      <c r="P119" s="202">
        <f t="shared" si="11"/>
        <v>0</v>
      </c>
      <c r="Q119" s="202">
        <v>0</v>
      </c>
      <c r="R119" s="202">
        <f t="shared" si="12"/>
        <v>0</v>
      </c>
      <c r="S119" s="202">
        <v>0</v>
      </c>
      <c r="T119" s="203">
        <f t="shared" si="1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232</v>
      </c>
      <c r="AT119" s="204" t="s">
        <v>357</v>
      </c>
      <c r="AU119" s="204" t="s">
        <v>82</v>
      </c>
      <c r="AY119" s="18" t="s">
        <v>171</v>
      </c>
      <c r="BE119" s="205">
        <f t="shared" si="14"/>
        <v>0</v>
      </c>
      <c r="BF119" s="205">
        <f t="shared" si="15"/>
        <v>0</v>
      </c>
      <c r="BG119" s="205">
        <f t="shared" si="16"/>
        <v>0</v>
      </c>
      <c r="BH119" s="205">
        <f t="shared" si="17"/>
        <v>0</v>
      </c>
      <c r="BI119" s="205">
        <f t="shared" si="18"/>
        <v>0</v>
      </c>
      <c r="BJ119" s="18" t="s">
        <v>80</v>
      </c>
      <c r="BK119" s="205">
        <f t="shared" si="19"/>
        <v>0</v>
      </c>
      <c r="BL119" s="18" t="s">
        <v>178</v>
      </c>
      <c r="BM119" s="204" t="s">
        <v>851</v>
      </c>
    </row>
    <row r="120" spans="1:65" s="2" customFormat="1" ht="16.5" customHeight="1">
      <c r="A120" s="35"/>
      <c r="B120" s="36"/>
      <c r="C120" s="247" t="s">
        <v>401</v>
      </c>
      <c r="D120" s="247" t="s">
        <v>357</v>
      </c>
      <c r="E120" s="248" t="s">
        <v>852</v>
      </c>
      <c r="F120" s="249" t="s">
        <v>853</v>
      </c>
      <c r="G120" s="250" t="s">
        <v>272</v>
      </c>
      <c r="H120" s="251">
        <v>2</v>
      </c>
      <c r="I120" s="252"/>
      <c r="J120" s="253">
        <f t="shared" si="10"/>
        <v>0</v>
      </c>
      <c r="K120" s="249" t="s">
        <v>21</v>
      </c>
      <c r="L120" s="254"/>
      <c r="M120" s="255" t="s">
        <v>21</v>
      </c>
      <c r="N120" s="256" t="s">
        <v>44</v>
      </c>
      <c r="O120" s="65"/>
      <c r="P120" s="202">
        <f t="shared" si="11"/>
        <v>0</v>
      </c>
      <c r="Q120" s="202">
        <v>0</v>
      </c>
      <c r="R120" s="202">
        <f t="shared" si="12"/>
        <v>0</v>
      </c>
      <c r="S120" s="202">
        <v>0</v>
      </c>
      <c r="T120" s="203">
        <f t="shared" si="1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232</v>
      </c>
      <c r="AT120" s="204" t="s">
        <v>357</v>
      </c>
      <c r="AU120" s="204" t="s">
        <v>82</v>
      </c>
      <c r="AY120" s="18" t="s">
        <v>171</v>
      </c>
      <c r="BE120" s="205">
        <f t="shared" si="14"/>
        <v>0</v>
      </c>
      <c r="BF120" s="205">
        <f t="shared" si="15"/>
        <v>0</v>
      </c>
      <c r="BG120" s="205">
        <f t="shared" si="16"/>
        <v>0</v>
      </c>
      <c r="BH120" s="205">
        <f t="shared" si="17"/>
        <v>0</v>
      </c>
      <c r="BI120" s="205">
        <f t="shared" si="18"/>
        <v>0</v>
      </c>
      <c r="BJ120" s="18" t="s">
        <v>80</v>
      </c>
      <c r="BK120" s="205">
        <f t="shared" si="19"/>
        <v>0</v>
      </c>
      <c r="BL120" s="18" t="s">
        <v>178</v>
      </c>
      <c r="BM120" s="204" t="s">
        <v>854</v>
      </c>
    </row>
    <row r="121" spans="1:65" s="2" customFormat="1" ht="16.5" customHeight="1">
      <c r="A121" s="35"/>
      <c r="B121" s="36"/>
      <c r="C121" s="247" t="s">
        <v>405</v>
      </c>
      <c r="D121" s="247" t="s">
        <v>357</v>
      </c>
      <c r="E121" s="248" t="s">
        <v>855</v>
      </c>
      <c r="F121" s="249" t="s">
        <v>856</v>
      </c>
      <c r="G121" s="250" t="s">
        <v>272</v>
      </c>
      <c r="H121" s="251">
        <v>34</v>
      </c>
      <c r="I121" s="252"/>
      <c r="J121" s="253">
        <f t="shared" si="10"/>
        <v>0</v>
      </c>
      <c r="K121" s="249" t="s">
        <v>21</v>
      </c>
      <c r="L121" s="254"/>
      <c r="M121" s="255" t="s">
        <v>21</v>
      </c>
      <c r="N121" s="256" t="s">
        <v>44</v>
      </c>
      <c r="O121" s="65"/>
      <c r="P121" s="202">
        <f t="shared" si="11"/>
        <v>0</v>
      </c>
      <c r="Q121" s="202">
        <v>0</v>
      </c>
      <c r="R121" s="202">
        <f t="shared" si="12"/>
        <v>0</v>
      </c>
      <c r="S121" s="202">
        <v>0</v>
      </c>
      <c r="T121" s="203">
        <f t="shared" si="1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232</v>
      </c>
      <c r="AT121" s="204" t="s">
        <v>357</v>
      </c>
      <c r="AU121" s="204" t="s">
        <v>82</v>
      </c>
      <c r="AY121" s="18" t="s">
        <v>171</v>
      </c>
      <c r="BE121" s="205">
        <f t="shared" si="14"/>
        <v>0</v>
      </c>
      <c r="BF121" s="205">
        <f t="shared" si="15"/>
        <v>0</v>
      </c>
      <c r="BG121" s="205">
        <f t="shared" si="16"/>
        <v>0</v>
      </c>
      <c r="BH121" s="205">
        <f t="shared" si="17"/>
        <v>0</v>
      </c>
      <c r="BI121" s="205">
        <f t="shared" si="18"/>
        <v>0</v>
      </c>
      <c r="BJ121" s="18" t="s">
        <v>80</v>
      </c>
      <c r="BK121" s="205">
        <f t="shared" si="19"/>
        <v>0</v>
      </c>
      <c r="BL121" s="18" t="s">
        <v>178</v>
      </c>
      <c r="BM121" s="204" t="s">
        <v>857</v>
      </c>
    </row>
    <row r="122" spans="1:65" s="2" customFormat="1" ht="16.5" customHeight="1">
      <c r="A122" s="35"/>
      <c r="B122" s="36"/>
      <c r="C122" s="247" t="s">
        <v>409</v>
      </c>
      <c r="D122" s="247" t="s">
        <v>357</v>
      </c>
      <c r="E122" s="248" t="s">
        <v>858</v>
      </c>
      <c r="F122" s="249" t="s">
        <v>859</v>
      </c>
      <c r="G122" s="250" t="s">
        <v>272</v>
      </c>
      <c r="H122" s="251">
        <v>3</v>
      </c>
      <c r="I122" s="252"/>
      <c r="J122" s="253">
        <f t="shared" si="10"/>
        <v>0</v>
      </c>
      <c r="K122" s="249" t="s">
        <v>21</v>
      </c>
      <c r="L122" s="254"/>
      <c r="M122" s="255" t="s">
        <v>21</v>
      </c>
      <c r="N122" s="256" t="s">
        <v>44</v>
      </c>
      <c r="O122" s="65"/>
      <c r="P122" s="202">
        <f t="shared" si="11"/>
        <v>0</v>
      </c>
      <c r="Q122" s="202">
        <v>0</v>
      </c>
      <c r="R122" s="202">
        <f t="shared" si="12"/>
        <v>0</v>
      </c>
      <c r="S122" s="202">
        <v>0</v>
      </c>
      <c r="T122" s="203">
        <f t="shared" si="1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232</v>
      </c>
      <c r="AT122" s="204" t="s">
        <v>357</v>
      </c>
      <c r="AU122" s="204" t="s">
        <v>82</v>
      </c>
      <c r="AY122" s="18" t="s">
        <v>171</v>
      </c>
      <c r="BE122" s="205">
        <f t="shared" si="14"/>
        <v>0</v>
      </c>
      <c r="BF122" s="205">
        <f t="shared" si="15"/>
        <v>0</v>
      </c>
      <c r="BG122" s="205">
        <f t="shared" si="16"/>
        <v>0</v>
      </c>
      <c r="BH122" s="205">
        <f t="shared" si="17"/>
        <v>0</v>
      </c>
      <c r="BI122" s="205">
        <f t="shared" si="18"/>
        <v>0</v>
      </c>
      <c r="BJ122" s="18" t="s">
        <v>80</v>
      </c>
      <c r="BK122" s="205">
        <f t="shared" si="19"/>
        <v>0</v>
      </c>
      <c r="BL122" s="18" t="s">
        <v>178</v>
      </c>
      <c r="BM122" s="204" t="s">
        <v>860</v>
      </c>
    </row>
    <row r="123" spans="1:65" s="2" customFormat="1" ht="16.5" customHeight="1">
      <c r="A123" s="35"/>
      <c r="B123" s="36"/>
      <c r="C123" s="247" t="s">
        <v>413</v>
      </c>
      <c r="D123" s="247" t="s">
        <v>357</v>
      </c>
      <c r="E123" s="248" t="s">
        <v>861</v>
      </c>
      <c r="F123" s="249" t="s">
        <v>862</v>
      </c>
      <c r="G123" s="250" t="s">
        <v>272</v>
      </c>
      <c r="H123" s="251">
        <v>1</v>
      </c>
      <c r="I123" s="252"/>
      <c r="J123" s="253">
        <f t="shared" si="10"/>
        <v>0</v>
      </c>
      <c r="K123" s="249" t="s">
        <v>21</v>
      </c>
      <c r="L123" s="254"/>
      <c r="M123" s="255" t="s">
        <v>21</v>
      </c>
      <c r="N123" s="256" t="s">
        <v>44</v>
      </c>
      <c r="O123" s="65"/>
      <c r="P123" s="202">
        <f t="shared" si="11"/>
        <v>0</v>
      </c>
      <c r="Q123" s="202">
        <v>0</v>
      </c>
      <c r="R123" s="202">
        <f t="shared" si="12"/>
        <v>0</v>
      </c>
      <c r="S123" s="202">
        <v>0</v>
      </c>
      <c r="T123" s="203">
        <f t="shared" si="1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232</v>
      </c>
      <c r="AT123" s="204" t="s">
        <v>357</v>
      </c>
      <c r="AU123" s="204" t="s">
        <v>82</v>
      </c>
      <c r="AY123" s="18" t="s">
        <v>171</v>
      </c>
      <c r="BE123" s="205">
        <f t="shared" si="14"/>
        <v>0</v>
      </c>
      <c r="BF123" s="205">
        <f t="shared" si="15"/>
        <v>0</v>
      </c>
      <c r="BG123" s="205">
        <f t="shared" si="16"/>
        <v>0</v>
      </c>
      <c r="BH123" s="205">
        <f t="shared" si="17"/>
        <v>0</v>
      </c>
      <c r="BI123" s="205">
        <f t="shared" si="18"/>
        <v>0</v>
      </c>
      <c r="BJ123" s="18" t="s">
        <v>80</v>
      </c>
      <c r="BK123" s="205">
        <f t="shared" si="19"/>
        <v>0</v>
      </c>
      <c r="BL123" s="18" t="s">
        <v>178</v>
      </c>
      <c r="BM123" s="204" t="s">
        <v>863</v>
      </c>
    </row>
    <row r="124" spans="1:65" s="2" customFormat="1" ht="16.5" customHeight="1">
      <c r="A124" s="35"/>
      <c r="B124" s="36"/>
      <c r="C124" s="247" t="s">
        <v>418</v>
      </c>
      <c r="D124" s="247" t="s">
        <v>357</v>
      </c>
      <c r="E124" s="248" t="s">
        <v>864</v>
      </c>
      <c r="F124" s="249" t="s">
        <v>865</v>
      </c>
      <c r="G124" s="250" t="s">
        <v>272</v>
      </c>
      <c r="H124" s="251">
        <v>104</v>
      </c>
      <c r="I124" s="252"/>
      <c r="J124" s="253">
        <f t="shared" si="10"/>
        <v>0</v>
      </c>
      <c r="K124" s="249" t="s">
        <v>21</v>
      </c>
      <c r="L124" s="254"/>
      <c r="M124" s="255" t="s">
        <v>21</v>
      </c>
      <c r="N124" s="256" t="s">
        <v>44</v>
      </c>
      <c r="O124" s="65"/>
      <c r="P124" s="202">
        <f t="shared" si="11"/>
        <v>0</v>
      </c>
      <c r="Q124" s="202">
        <v>0</v>
      </c>
      <c r="R124" s="202">
        <f t="shared" si="12"/>
        <v>0</v>
      </c>
      <c r="S124" s="202">
        <v>0</v>
      </c>
      <c r="T124" s="203">
        <f t="shared" si="1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232</v>
      </c>
      <c r="AT124" s="204" t="s">
        <v>357</v>
      </c>
      <c r="AU124" s="204" t="s">
        <v>82</v>
      </c>
      <c r="AY124" s="18" t="s">
        <v>171</v>
      </c>
      <c r="BE124" s="205">
        <f t="shared" si="14"/>
        <v>0</v>
      </c>
      <c r="BF124" s="205">
        <f t="shared" si="15"/>
        <v>0</v>
      </c>
      <c r="BG124" s="205">
        <f t="shared" si="16"/>
        <v>0</v>
      </c>
      <c r="BH124" s="205">
        <f t="shared" si="17"/>
        <v>0</v>
      </c>
      <c r="BI124" s="205">
        <f t="shared" si="18"/>
        <v>0</v>
      </c>
      <c r="BJ124" s="18" t="s">
        <v>80</v>
      </c>
      <c r="BK124" s="205">
        <f t="shared" si="19"/>
        <v>0</v>
      </c>
      <c r="BL124" s="18" t="s">
        <v>178</v>
      </c>
      <c r="BM124" s="204" t="s">
        <v>866</v>
      </c>
    </row>
    <row r="125" spans="1:65" s="2" customFormat="1" ht="16.5" customHeight="1">
      <c r="A125" s="35"/>
      <c r="B125" s="36"/>
      <c r="C125" s="247" t="s">
        <v>423</v>
      </c>
      <c r="D125" s="247" t="s">
        <v>357</v>
      </c>
      <c r="E125" s="248" t="s">
        <v>867</v>
      </c>
      <c r="F125" s="249" t="s">
        <v>868</v>
      </c>
      <c r="G125" s="250" t="s">
        <v>272</v>
      </c>
      <c r="H125" s="251">
        <v>1</v>
      </c>
      <c r="I125" s="252"/>
      <c r="J125" s="253">
        <f t="shared" si="10"/>
        <v>0</v>
      </c>
      <c r="K125" s="249" t="s">
        <v>21</v>
      </c>
      <c r="L125" s="254"/>
      <c r="M125" s="255" t="s">
        <v>21</v>
      </c>
      <c r="N125" s="256" t="s">
        <v>44</v>
      </c>
      <c r="O125" s="65"/>
      <c r="P125" s="202">
        <f t="shared" si="11"/>
        <v>0</v>
      </c>
      <c r="Q125" s="202">
        <v>0</v>
      </c>
      <c r="R125" s="202">
        <f t="shared" si="12"/>
        <v>0</v>
      </c>
      <c r="S125" s="202">
        <v>0</v>
      </c>
      <c r="T125" s="203">
        <f t="shared" si="1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232</v>
      </c>
      <c r="AT125" s="204" t="s">
        <v>357</v>
      </c>
      <c r="AU125" s="204" t="s">
        <v>82</v>
      </c>
      <c r="AY125" s="18" t="s">
        <v>171</v>
      </c>
      <c r="BE125" s="205">
        <f t="shared" si="14"/>
        <v>0</v>
      </c>
      <c r="BF125" s="205">
        <f t="shared" si="15"/>
        <v>0</v>
      </c>
      <c r="BG125" s="205">
        <f t="shared" si="16"/>
        <v>0</v>
      </c>
      <c r="BH125" s="205">
        <f t="shared" si="17"/>
        <v>0</v>
      </c>
      <c r="BI125" s="205">
        <f t="shared" si="18"/>
        <v>0</v>
      </c>
      <c r="BJ125" s="18" t="s">
        <v>80</v>
      </c>
      <c r="BK125" s="205">
        <f t="shared" si="19"/>
        <v>0</v>
      </c>
      <c r="BL125" s="18" t="s">
        <v>178</v>
      </c>
      <c r="BM125" s="204" t="s">
        <v>869</v>
      </c>
    </row>
    <row r="126" spans="1:65" s="2" customFormat="1" ht="16.5" customHeight="1">
      <c r="A126" s="35"/>
      <c r="B126" s="36"/>
      <c r="C126" s="247" t="s">
        <v>427</v>
      </c>
      <c r="D126" s="247" t="s">
        <v>357</v>
      </c>
      <c r="E126" s="248" t="s">
        <v>870</v>
      </c>
      <c r="F126" s="249" t="s">
        <v>871</v>
      </c>
      <c r="G126" s="250" t="s">
        <v>272</v>
      </c>
      <c r="H126" s="251">
        <v>1</v>
      </c>
      <c r="I126" s="252"/>
      <c r="J126" s="253">
        <f t="shared" si="10"/>
        <v>0</v>
      </c>
      <c r="K126" s="249" t="s">
        <v>21</v>
      </c>
      <c r="L126" s="254"/>
      <c r="M126" s="255" t="s">
        <v>21</v>
      </c>
      <c r="N126" s="256" t="s">
        <v>44</v>
      </c>
      <c r="O126" s="65"/>
      <c r="P126" s="202">
        <f t="shared" si="11"/>
        <v>0</v>
      </c>
      <c r="Q126" s="202">
        <v>0</v>
      </c>
      <c r="R126" s="202">
        <f t="shared" si="12"/>
        <v>0</v>
      </c>
      <c r="S126" s="202">
        <v>0</v>
      </c>
      <c r="T126" s="203">
        <f t="shared" si="1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4" t="s">
        <v>232</v>
      </c>
      <c r="AT126" s="204" t="s">
        <v>357</v>
      </c>
      <c r="AU126" s="204" t="s">
        <v>82</v>
      </c>
      <c r="AY126" s="18" t="s">
        <v>171</v>
      </c>
      <c r="BE126" s="205">
        <f t="shared" si="14"/>
        <v>0</v>
      </c>
      <c r="BF126" s="205">
        <f t="shared" si="15"/>
        <v>0</v>
      </c>
      <c r="BG126" s="205">
        <f t="shared" si="16"/>
        <v>0</v>
      </c>
      <c r="BH126" s="205">
        <f t="shared" si="17"/>
        <v>0</v>
      </c>
      <c r="BI126" s="205">
        <f t="shared" si="18"/>
        <v>0</v>
      </c>
      <c r="BJ126" s="18" t="s">
        <v>80</v>
      </c>
      <c r="BK126" s="205">
        <f t="shared" si="19"/>
        <v>0</v>
      </c>
      <c r="BL126" s="18" t="s">
        <v>178</v>
      </c>
      <c r="BM126" s="204" t="s">
        <v>872</v>
      </c>
    </row>
    <row r="127" spans="1:65" s="2" customFormat="1" ht="16.5" customHeight="1">
      <c r="A127" s="35"/>
      <c r="B127" s="36"/>
      <c r="C127" s="247" t="s">
        <v>431</v>
      </c>
      <c r="D127" s="247" t="s">
        <v>357</v>
      </c>
      <c r="E127" s="248" t="s">
        <v>873</v>
      </c>
      <c r="F127" s="249" t="s">
        <v>874</v>
      </c>
      <c r="G127" s="250" t="s">
        <v>272</v>
      </c>
      <c r="H127" s="251">
        <v>1</v>
      </c>
      <c r="I127" s="252"/>
      <c r="J127" s="253">
        <f t="shared" si="10"/>
        <v>0</v>
      </c>
      <c r="K127" s="249" t="s">
        <v>21</v>
      </c>
      <c r="L127" s="254"/>
      <c r="M127" s="255" t="s">
        <v>21</v>
      </c>
      <c r="N127" s="256" t="s">
        <v>44</v>
      </c>
      <c r="O127" s="65"/>
      <c r="P127" s="202">
        <f t="shared" si="11"/>
        <v>0</v>
      </c>
      <c r="Q127" s="202">
        <v>0</v>
      </c>
      <c r="R127" s="202">
        <f t="shared" si="12"/>
        <v>0</v>
      </c>
      <c r="S127" s="202">
        <v>0</v>
      </c>
      <c r="T127" s="203">
        <f t="shared" si="1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232</v>
      </c>
      <c r="AT127" s="204" t="s">
        <v>357</v>
      </c>
      <c r="AU127" s="204" t="s">
        <v>82</v>
      </c>
      <c r="AY127" s="18" t="s">
        <v>171</v>
      </c>
      <c r="BE127" s="205">
        <f t="shared" si="14"/>
        <v>0</v>
      </c>
      <c r="BF127" s="205">
        <f t="shared" si="15"/>
        <v>0</v>
      </c>
      <c r="BG127" s="205">
        <f t="shared" si="16"/>
        <v>0</v>
      </c>
      <c r="BH127" s="205">
        <f t="shared" si="17"/>
        <v>0</v>
      </c>
      <c r="BI127" s="205">
        <f t="shared" si="18"/>
        <v>0</v>
      </c>
      <c r="BJ127" s="18" t="s">
        <v>80</v>
      </c>
      <c r="BK127" s="205">
        <f t="shared" si="19"/>
        <v>0</v>
      </c>
      <c r="BL127" s="18" t="s">
        <v>178</v>
      </c>
      <c r="BM127" s="204" t="s">
        <v>875</v>
      </c>
    </row>
    <row r="128" spans="2:63" s="12" customFormat="1" ht="22.9" customHeight="1">
      <c r="B128" s="177"/>
      <c r="C128" s="178"/>
      <c r="D128" s="179" t="s">
        <v>72</v>
      </c>
      <c r="E128" s="191" t="s">
        <v>740</v>
      </c>
      <c r="F128" s="191" t="s">
        <v>876</v>
      </c>
      <c r="G128" s="178"/>
      <c r="H128" s="178"/>
      <c r="I128" s="181"/>
      <c r="J128" s="192">
        <f>BK128</f>
        <v>0</v>
      </c>
      <c r="K128" s="178"/>
      <c r="L128" s="183"/>
      <c r="M128" s="184"/>
      <c r="N128" s="185"/>
      <c r="O128" s="185"/>
      <c r="P128" s="186">
        <f>SUM(P129:P151)</f>
        <v>0</v>
      </c>
      <c r="Q128" s="185"/>
      <c r="R128" s="186">
        <f>SUM(R129:R151)</f>
        <v>0</v>
      </c>
      <c r="S128" s="185"/>
      <c r="T128" s="187">
        <f>SUM(T129:T151)</f>
        <v>0</v>
      </c>
      <c r="AR128" s="188" t="s">
        <v>80</v>
      </c>
      <c r="AT128" s="189" t="s">
        <v>72</v>
      </c>
      <c r="AU128" s="189" t="s">
        <v>80</v>
      </c>
      <c r="AY128" s="188" t="s">
        <v>171</v>
      </c>
      <c r="BK128" s="190">
        <f>SUM(BK129:BK151)</f>
        <v>0</v>
      </c>
    </row>
    <row r="129" spans="1:65" s="2" customFormat="1" ht="16.5" customHeight="1">
      <c r="A129" s="35"/>
      <c r="B129" s="36"/>
      <c r="C129" s="247" t="s">
        <v>435</v>
      </c>
      <c r="D129" s="247" t="s">
        <v>357</v>
      </c>
      <c r="E129" s="248" t="s">
        <v>877</v>
      </c>
      <c r="F129" s="249" t="s">
        <v>878</v>
      </c>
      <c r="G129" s="250" t="s">
        <v>262</v>
      </c>
      <c r="H129" s="251">
        <v>390</v>
      </c>
      <c r="I129" s="252"/>
      <c r="J129" s="253">
        <f aca="true" t="shared" si="20" ref="J129:J151">ROUND(I129*H129,2)</f>
        <v>0</v>
      </c>
      <c r="K129" s="249" t="s">
        <v>21</v>
      </c>
      <c r="L129" s="254"/>
      <c r="M129" s="255" t="s">
        <v>21</v>
      </c>
      <c r="N129" s="256" t="s">
        <v>44</v>
      </c>
      <c r="O129" s="65"/>
      <c r="P129" s="202">
        <f aca="true" t="shared" si="21" ref="P129:P151">O129*H129</f>
        <v>0</v>
      </c>
      <c r="Q129" s="202">
        <v>0</v>
      </c>
      <c r="R129" s="202">
        <f aca="true" t="shared" si="22" ref="R129:R151">Q129*H129</f>
        <v>0</v>
      </c>
      <c r="S129" s="202">
        <v>0</v>
      </c>
      <c r="T129" s="203">
        <f aca="true" t="shared" si="23" ref="T129:T151"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232</v>
      </c>
      <c r="AT129" s="204" t="s">
        <v>357</v>
      </c>
      <c r="AU129" s="204" t="s">
        <v>82</v>
      </c>
      <c r="AY129" s="18" t="s">
        <v>171</v>
      </c>
      <c r="BE129" s="205">
        <f aca="true" t="shared" si="24" ref="BE129:BE151">IF(N129="základní",J129,0)</f>
        <v>0</v>
      </c>
      <c r="BF129" s="205">
        <f aca="true" t="shared" si="25" ref="BF129:BF151">IF(N129="snížená",J129,0)</f>
        <v>0</v>
      </c>
      <c r="BG129" s="205">
        <f aca="true" t="shared" si="26" ref="BG129:BG151">IF(N129="zákl. přenesená",J129,0)</f>
        <v>0</v>
      </c>
      <c r="BH129" s="205">
        <f aca="true" t="shared" si="27" ref="BH129:BH151">IF(N129="sníž. přenesená",J129,0)</f>
        <v>0</v>
      </c>
      <c r="BI129" s="205">
        <f aca="true" t="shared" si="28" ref="BI129:BI151">IF(N129="nulová",J129,0)</f>
        <v>0</v>
      </c>
      <c r="BJ129" s="18" t="s">
        <v>80</v>
      </c>
      <c r="BK129" s="205">
        <f aca="true" t="shared" si="29" ref="BK129:BK151">ROUND(I129*H129,2)</f>
        <v>0</v>
      </c>
      <c r="BL129" s="18" t="s">
        <v>178</v>
      </c>
      <c r="BM129" s="204" t="s">
        <v>879</v>
      </c>
    </row>
    <row r="130" spans="1:65" s="2" customFormat="1" ht="16.5" customHeight="1">
      <c r="A130" s="35"/>
      <c r="B130" s="36"/>
      <c r="C130" s="247" t="s">
        <v>439</v>
      </c>
      <c r="D130" s="247" t="s">
        <v>357</v>
      </c>
      <c r="E130" s="248" t="s">
        <v>880</v>
      </c>
      <c r="F130" s="249" t="s">
        <v>881</v>
      </c>
      <c r="G130" s="250" t="s">
        <v>272</v>
      </c>
      <c r="H130" s="251">
        <v>2</v>
      </c>
      <c r="I130" s="252"/>
      <c r="J130" s="253">
        <f t="shared" si="20"/>
        <v>0</v>
      </c>
      <c r="K130" s="249" t="s">
        <v>21</v>
      </c>
      <c r="L130" s="254"/>
      <c r="M130" s="255" t="s">
        <v>21</v>
      </c>
      <c r="N130" s="256" t="s">
        <v>44</v>
      </c>
      <c r="O130" s="65"/>
      <c r="P130" s="202">
        <f t="shared" si="21"/>
        <v>0</v>
      </c>
      <c r="Q130" s="202">
        <v>0</v>
      </c>
      <c r="R130" s="202">
        <f t="shared" si="22"/>
        <v>0</v>
      </c>
      <c r="S130" s="202">
        <v>0</v>
      </c>
      <c r="T130" s="203">
        <f t="shared" si="2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232</v>
      </c>
      <c r="AT130" s="204" t="s">
        <v>357</v>
      </c>
      <c r="AU130" s="204" t="s">
        <v>82</v>
      </c>
      <c r="AY130" s="18" t="s">
        <v>171</v>
      </c>
      <c r="BE130" s="205">
        <f t="shared" si="24"/>
        <v>0</v>
      </c>
      <c r="BF130" s="205">
        <f t="shared" si="25"/>
        <v>0</v>
      </c>
      <c r="BG130" s="205">
        <f t="shared" si="26"/>
        <v>0</v>
      </c>
      <c r="BH130" s="205">
        <f t="shared" si="27"/>
        <v>0</v>
      </c>
      <c r="BI130" s="205">
        <f t="shared" si="28"/>
        <v>0</v>
      </c>
      <c r="BJ130" s="18" t="s">
        <v>80</v>
      </c>
      <c r="BK130" s="205">
        <f t="shared" si="29"/>
        <v>0</v>
      </c>
      <c r="BL130" s="18" t="s">
        <v>178</v>
      </c>
      <c r="BM130" s="204" t="s">
        <v>882</v>
      </c>
    </row>
    <row r="131" spans="1:65" s="2" customFormat="1" ht="16.5" customHeight="1">
      <c r="A131" s="35"/>
      <c r="B131" s="36"/>
      <c r="C131" s="247" t="s">
        <v>443</v>
      </c>
      <c r="D131" s="247" t="s">
        <v>357</v>
      </c>
      <c r="E131" s="248" t="s">
        <v>883</v>
      </c>
      <c r="F131" s="249" t="s">
        <v>884</v>
      </c>
      <c r="G131" s="250" t="s">
        <v>272</v>
      </c>
      <c r="H131" s="251">
        <v>2</v>
      </c>
      <c r="I131" s="252"/>
      <c r="J131" s="253">
        <f t="shared" si="20"/>
        <v>0</v>
      </c>
      <c r="K131" s="249" t="s">
        <v>21</v>
      </c>
      <c r="L131" s="254"/>
      <c r="M131" s="255" t="s">
        <v>21</v>
      </c>
      <c r="N131" s="256" t="s">
        <v>44</v>
      </c>
      <c r="O131" s="65"/>
      <c r="P131" s="202">
        <f t="shared" si="21"/>
        <v>0</v>
      </c>
      <c r="Q131" s="202">
        <v>0</v>
      </c>
      <c r="R131" s="202">
        <f t="shared" si="22"/>
        <v>0</v>
      </c>
      <c r="S131" s="202">
        <v>0</v>
      </c>
      <c r="T131" s="203">
        <f t="shared" si="2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232</v>
      </c>
      <c r="AT131" s="204" t="s">
        <v>357</v>
      </c>
      <c r="AU131" s="204" t="s">
        <v>82</v>
      </c>
      <c r="AY131" s="18" t="s">
        <v>171</v>
      </c>
      <c r="BE131" s="205">
        <f t="shared" si="24"/>
        <v>0</v>
      </c>
      <c r="BF131" s="205">
        <f t="shared" si="25"/>
        <v>0</v>
      </c>
      <c r="BG131" s="205">
        <f t="shared" si="26"/>
        <v>0</v>
      </c>
      <c r="BH131" s="205">
        <f t="shared" si="27"/>
        <v>0</v>
      </c>
      <c r="BI131" s="205">
        <f t="shared" si="28"/>
        <v>0</v>
      </c>
      <c r="BJ131" s="18" t="s">
        <v>80</v>
      </c>
      <c r="BK131" s="205">
        <f t="shared" si="29"/>
        <v>0</v>
      </c>
      <c r="BL131" s="18" t="s">
        <v>178</v>
      </c>
      <c r="BM131" s="204" t="s">
        <v>885</v>
      </c>
    </row>
    <row r="132" spans="1:65" s="2" customFormat="1" ht="16.5" customHeight="1">
      <c r="A132" s="35"/>
      <c r="B132" s="36"/>
      <c r="C132" s="247" t="s">
        <v>447</v>
      </c>
      <c r="D132" s="247" t="s">
        <v>357</v>
      </c>
      <c r="E132" s="248" t="s">
        <v>886</v>
      </c>
      <c r="F132" s="249" t="s">
        <v>887</v>
      </c>
      <c r="G132" s="250" t="s">
        <v>272</v>
      </c>
      <c r="H132" s="251">
        <v>6</v>
      </c>
      <c r="I132" s="252"/>
      <c r="J132" s="253">
        <f t="shared" si="20"/>
        <v>0</v>
      </c>
      <c r="K132" s="249" t="s">
        <v>21</v>
      </c>
      <c r="L132" s="254"/>
      <c r="M132" s="255" t="s">
        <v>21</v>
      </c>
      <c r="N132" s="256" t="s">
        <v>44</v>
      </c>
      <c r="O132" s="65"/>
      <c r="P132" s="202">
        <f t="shared" si="21"/>
        <v>0</v>
      </c>
      <c r="Q132" s="202">
        <v>0</v>
      </c>
      <c r="R132" s="202">
        <f t="shared" si="22"/>
        <v>0</v>
      </c>
      <c r="S132" s="202">
        <v>0</v>
      </c>
      <c r="T132" s="203">
        <f t="shared" si="2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232</v>
      </c>
      <c r="AT132" s="204" t="s">
        <v>357</v>
      </c>
      <c r="AU132" s="204" t="s">
        <v>82</v>
      </c>
      <c r="AY132" s="18" t="s">
        <v>171</v>
      </c>
      <c r="BE132" s="205">
        <f t="shared" si="24"/>
        <v>0</v>
      </c>
      <c r="BF132" s="205">
        <f t="shared" si="25"/>
        <v>0</v>
      </c>
      <c r="BG132" s="205">
        <f t="shared" si="26"/>
        <v>0</v>
      </c>
      <c r="BH132" s="205">
        <f t="shared" si="27"/>
        <v>0</v>
      </c>
      <c r="BI132" s="205">
        <f t="shared" si="28"/>
        <v>0</v>
      </c>
      <c r="BJ132" s="18" t="s">
        <v>80</v>
      </c>
      <c r="BK132" s="205">
        <f t="shared" si="29"/>
        <v>0</v>
      </c>
      <c r="BL132" s="18" t="s">
        <v>178</v>
      </c>
      <c r="BM132" s="204" t="s">
        <v>888</v>
      </c>
    </row>
    <row r="133" spans="1:65" s="2" customFormat="1" ht="16.5" customHeight="1">
      <c r="A133" s="35"/>
      <c r="B133" s="36"/>
      <c r="C133" s="247" t="s">
        <v>453</v>
      </c>
      <c r="D133" s="247" t="s">
        <v>357</v>
      </c>
      <c r="E133" s="248" t="s">
        <v>889</v>
      </c>
      <c r="F133" s="249" t="s">
        <v>890</v>
      </c>
      <c r="G133" s="250" t="s">
        <v>272</v>
      </c>
      <c r="H133" s="251">
        <v>1</v>
      </c>
      <c r="I133" s="252"/>
      <c r="J133" s="253">
        <f t="shared" si="20"/>
        <v>0</v>
      </c>
      <c r="K133" s="249" t="s">
        <v>21</v>
      </c>
      <c r="L133" s="254"/>
      <c r="M133" s="255" t="s">
        <v>21</v>
      </c>
      <c r="N133" s="256" t="s">
        <v>44</v>
      </c>
      <c r="O133" s="65"/>
      <c r="P133" s="202">
        <f t="shared" si="21"/>
        <v>0</v>
      </c>
      <c r="Q133" s="202">
        <v>0</v>
      </c>
      <c r="R133" s="202">
        <f t="shared" si="22"/>
        <v>0</v>
      </c>
      <c r="S133" s="202">
        <v>0</v>
      </c>
      <c r="T133" s="203">
        <f t="shared" si="2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232</v>
      </c>
      <c r="AT133" s="204" t="s">
        <v>357</v>
      </c>
      <c r="AU133" s="204" t="s">
        <v>82</v>
      </c>
      <c r="AY133" s="18" t="s">
        <v>171</v>
      </c>
      <c r="BE133" s="205">
        <f t="shared" si="24"/>
        <v>0</v>
      </c>
      <c r="BF133" s="205">
        <f t="shared" si="25"/>
        <v>0</v>
      </c>
      <c r="BG133" s="205">
        <f t="shared" si="26"/>
        <v>0</v>
      </c>
      <c r="BH133" s="205">
        <f t="shared" si="27"/>
        <v>0</v>
      </c>
      <c r="BI133" s="205">
        <f t="shared" si="28"/>
        <v>0</v>
      </c>
      <c r="BJ133" s="18" t="s">
        <v>80</v>
      </c>
      <c r="BK133" s="205">
        <f t="shared" si="29"/>
        <v>0</v>
      </c>
      <c r="BL133" s="18" t="s">
        <v>178</v>
      </c>
      <c r="BM133" s="204" t="s">
        <v>891</v>
      </c>
    </row>
    <row r="134" spans="1:65" s="2" customFormat="1" ht="16.5" customHeight="1">
      <c r="A134" s="35"/>
      <c r="B134" s="36"/>
      <c r="C134" s="247" t="s">
        <v>457</v>
      </c>
      <c r="D134" s="247" t="s">
        <v>357</v>
      </c>
      <c r="E134" s="248" t="s">
        <v>892</v>
      </c>
      <c r="F134" s="249" t="s">
        <v>893</v>
      </c>
      <c r="G134" s="250" t="s">
        <v>272</v>
      </c>
      <c r="H134" s="251">
        <v>3</v>
      </c>
      <c r="I134" s="252"/>
      <c r="J134" s="253">
        <f t="shared" si="20"/>
        <v>0</v>
      </c>
      <c r="K134" s="249" t="s">
        <v>21</v>
      </c>
      <c r="L134" s="254"/>
      <c r="M134" s="255" t="s">
        <v>21</v>
      </c>
      <c r="N134" s="256" t="s">
        <v>44</v>
      </c>
      <c r="O134" s="65"/>
      <c r="P134" s="202">
        <f t="shared" si="21"/>
        <v>0</v>
      </c>
      <c r="Q134" s="202">
        <v>0</v>
      </c>
      <c r="R134" s="202">
        <f t="shared" si="22"/>
        <v>0</v>
      </c>
      <c r="S134" s="202">
        <v>0</v>
      </c>
      <c r="T134" s="203">
        <f t="shared" si="2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232</v>
      </c>
      <c r="AT134" s="204" t="s">
        <v>357</v>
      </c>
      <c r="AU134" s="204" t="s">
        <v>82</v>
      </c>
      <c r="AY134" s="18" t="s">
        <v>171</v>
      </c>
      <c r="BE134" s="205">
        <f t="shared" si="24"/>
        <v>0</v>
      </c>
      <c r="BF134" s="205">
        <f t="shared" si="25"/>
        <v>0</v>
      </c>
      <c r="BG134" s="205">
        <f t="shared" si="26"/>
        <v>0</v>
      </c>
      <c r="BH134" s="205">
        <f t="shared" si="27"/>
        <v>0</v>
      </c>
      <c r="BI134" s="205">
        <f t="shared" si="28"/>
        <v>0</v>
      </c>
      <c r="BJ134" s="18" t="s">
        <v>80</v>
      </c>
      <c r="BK134" s="205">
        <f t="shared" si="29"/>
        <v>0</v>
      </c>
      <c r="BL134" s="18" t="s">
        <v>178</v>
      </c>
      <c r="BM134" s="204" t="s">
        <v>894</v>
      </c>
    </row>
    <row r="135" spans="1:65" s="2" customFormat="1" ht="16.5" customHeight="1">
      <c r="A135" s="35"/>
      <c r="B135" s="36"/>
      <c r="C135" s="247" t="s">
        <v>461</v>
      </c>
      <c r="D135" s="247" t="s">
        <v>357</v>
      </c>
      <c r="E135" s="248" t="s">
        <v>895</v>
      </c>
      <c r="F135" s="249" t="s">
        <v>896</v>
      </c>
      <c r="G135" s="250" t="s">
        <v>262</v>
      </c>
      <c r="H135" s="251">
        <v>15</v>
      </c>
      <c r="I135" s="252"/>
      <c r="J135" s="253">
        <f t="shared" si="20"/>
        <v>0</v>
      </c>
      <c r="K135" s="249" t="s">
        <v>21</v>
      </c>
      <c r="L135" s="254"/>
      <c r="M135" s="255" t="s">
        <v>21</v>
      </c>
      <c r="N135" s="256" t="s">
        <v>44</v>
      </c>
      <c r="O135" s="65"/>
      <c r="P135" s="202">
        <f t="shared" si="21"/>
        <v>0</v>
      </c>
      <c r="Q135" s="202">
        <v>0</v>
      </c>
      <c r="R135" s="202">
        <f t="shared" si="22"/>
        <v>0</v>
      </c>
      <c r="S135" s="202">
        <v>0</v>
      </c>
      <c r="T135" s="203">
        <f t="shared" si="2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232</v>
      </c>
      <c r="AT135" s="204" t="s">
        <v>357</v>
      </c>
      <c r="AU135" s="204" t="s">
        <v>82</v>
      </c>
      <c r="AY135" s="18" t="s">
        <v>171</v>
      </c>
      <c r="BE135" s="205">
        <f t="shared" si="24"/>
        <v>0</v>
      </c>
      <c r="BF135" s="205">
        <f t="shared" si="25"/>
        <v>0</v>
      </c>
      <c r="BG135" s="205">
        <f t="shared" si="26"/>
        <v>0</v>
      </c>
      <c r="BH135" s="205">
        <f t="shared" si="27"/>
        <v>0</v>
      </c>
      <c r="BI135" s="205">
        <f t="shared" si="28"/>
        <v>0</v>
      </c>
      <c r="BJ135" s="18" t="s">
        <v>80</v>
      </c>
      <c r="BK135" s="205">
        <f t="shared" si="29"/>
        <v>0</v>
      </c>
      <c r="BL135" s="18" t="s">
        <v>178</v>
      </c>
      <c r="BM135" s="204" t="s">
        <v>897</v>
      </c>
    </row>
    <row r="136" spans="1:65" s="2" customFormat="1" ht="16.5" customHeight="1">
      <c r="A136" s="35"/>
      <c r="B136" s="36"/>
      <c r="C136" s="247" t="s">
        <v>465</v>
      </c>
      <c r="D136" s="247" t="s">
        <v>357</v>
      </c>
      <c r="E136" s="248" t="s">
        <v>898</v>
      </c>
      <c r="F136" s="249" t="s">
        <v>899</v>
      </c>
      <c r="G136" s="250" t="s">
        <v>262</v>
      </c>
      <c r="H136" s="251">
        <v>22</v>
      </c>
      <c r="I136" s="252"/>
      <c r="J136" s="253">
        <f t="shared" si="20"/>
        <v>0</v>
      </c>
      <c r="K136" s="249" t="s">
        <v>21</v>
      </c>
      <c r="L136" s="254"/>
      <c r="M136" s="255" t="s">
        <v>21</v>
      </c>
      <c r="N136" s="256" t="s">
        <v>44</v>
      </c>
      <c r="O136" s="65"/>
      <c r="P136" s="202">
        <f t="shared" si="21"/>
        <v>0</v>
      </c>
      <c r="Q136" s="202">
        <v>0</v>
      </c>
      <c r="R136" s="202">
        <f t="shared" si="22"/>
        <v>0</v>
      </c>
      <c r="S136" s="202">
        <v>0</v>
      </c>
      <c r="T136" s="203">
        <f t="shared" si="2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232</v>
      </c>
      <c r="AT136" s="204" t="s">
        <v>357</v>
      </c>
      <c r="AU136" s="204" t="s">
        <v>82</v>
      </c>
      <c r="AY136" s="18" t="s">
        <v>171</v>
      </c>
      <c r="BE136" s="205">
        <f t="shared" si="24"/>
        <v>0</v>
      </c>
      <c r="BF136" s="205">
        <f t="shared" si="25"/>
        <v>0</v>
      </c>
      <c r="BG136" s="205">
        <f t="shared" si="26"/>
        <v>0</v>
      </c>
      <c r="BH136" s="205">
        <f t="shared" si="27"/>
        <v>0</v>
      </c>
      <c r="BI136" s="205">
        <f t="shared" si="28"/>
        <v>0</v>
      </c>
      <c r="BJ136" s="18" t="s">
        <v>80</v>
      </c>
      <c r="BK136" s="205">
        <f t="shared" si="29"/>
        <v>0</v>
      </c>
      <c r="BL136" s="18" t="s">
        <v>178</v>
      </c>
      <c r="BM136" s="204" t="s">
        <v>900</v>
      </c>
    </row>
    <row r="137" spans="1:65" s="2" customFormat="1" ht="16.5" customHeight="1">
      <c r="A137" s="35"/>
      <c r="B137" s="36"/>
      <c r="C137" s="247" t="s">
        <v>469</v>
      </c>
      <c r="D137" s="247" t="s">
        <v>357</v>
      </c>
      <c r="E137" s="248" t="s">
        <v>901</v>
      </c>
      <c r="F137" s="249" t="s">
        <v>902</v>
      </c>
      <c r="G137" s="250" t="s">
        <v>272</v>
      </c>
      <c r="H137" s="251">
        <v>1</v>
      </c>
      <c r="I137" s="252"/>
      <c r="J137" s="253">
        <f t="shared" si="20"/>
        <v>0</v>
      </c>
      <c r="K137" s="249" t="s">
        <v>21</v>
      </c>
      <c r="L137" s="254"/>
      <c r="M137" s="255" t="s">
        <v>21</v>
      </c>
      <c r="N137" s="256" t="s">
        <v>44</v>
      </c>
      <c r="O137" s="65"/>
      <c r="P137" s="202">
        <f t="shared" si="21"/>
        <v>0</v>
      </c>
      <c r="Q137" s="202">
        <v>0</v>
      </c>
      <c r="R137" s="202">
        <f t="shared" si="22"/>
        <v>0</v>
      </c>
      <c r="S137" s="202">
        <v>0</v>
      </c>
      <c r="T137" s="203">
        <f t="shared" si="2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232</v>
      </c>
      <c r="AT137" s="204" t="s">
        <v>357</v>
      </c>
      <c r="AU137" s="204" t="s">
        <v>82</v>
      </c>
      <c r="AY137" s="18" t="s">
        <v>171</v>
      </c>
      <c r="BE137" s="205">
        <f t="shared" si="24"/>
        <v>0</v>
      </c>
      <c r="BF137" s="205">
        <f t="shared" si="25"/>
        <v>0</v>
      </c>
      <c r="BG137" s="205">
        <f t="shared" si="26"/>
        <v>0</v>
      </c>
      <c r="BH137" s="205">
        <f t="shared" si="27"/>
        <v>0</v>
      </c>
      <c r="BI137" s="205">
        <f t="shared" si="28"/>
        <v>0</v>
      </c>
      <c r="BJ137" s="18" t="s">
        <v>80</v>
      </c>
      <c r="BK137" s="205">
        <f t="shared" si="29"/>
        <v>0</v>
      </c>
      <c r="BL137" s="18" t="s">
        <v>178</v>
      </c>
      <c r="BM137" s="204" t="s">
        <v>903</v>
      </c>
    </row>
    <row r="138" spans="1:65" s="2" customFormat="1" ht="16.5" customHeight="1">
      <c r="A138" s="35"/>
      <c r="B138" s="36"/>
      <c r="C138" s="247" t="s">
        <v>473</v>
      </c>
      <c r="D138" s="247" t="s">
        <v>357</v>
      </c>
      <c r="E138" s="248" t="s">
        <v>904</v>
      </c>
      <c r="F138" s="249" t="s">
        <v>905</v>
      </c>
      <c r="G138" s="250" t="s">
        <v>272</v>
      </c>
      <c r="H138" s="251">
        <v>1</v>
      </c>
      <c r="I138" s="252"/>
      <c r="J138" s="253">
        <f t="shared" si="20"/>
        <v>0</v>
      </c>
      <c r="K138" s="249" t="s">
        <v>21</v>
      </c>
      <c r="L138" s="254"/>
      <c r="M138" s="255" t="s">
        <v>21</v>
      </c>
      <c r="N138" s="256" t="s">
        <v>44</v>
      </c>
      <c r="O138" s="65"/>
      <c r="P138" s="202">
        <f t="shared" si="21"/>
        <v>0</v>
      </c>
      <c r="Q138" s="202">
        <v>0</v>
      </c>
      <c r="R138" s="202">
        <f t="shared" si="22"/>
        <v>0</v>
      </c>
      <c r="S138" s="202">
        <v>0</v>
      </c>
      <c r="T138" s="203">
        <f t="shared" si="2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232</v>
      </c>
      <c r="AT138" s="204" t="s">
        <v>357</v>
      </c>
      <c r="AU138" s="204" t="s">
        <v>82</v>
      </c>
      <c r="AY138" s="18" t="s">
        <v>171</v>
      </c>
      <c r="BE138" s="205">
        <f t="shared" si="24"/>
        <v>0</v>
      </c>
      <c r="BF138" s="205">
        <f t="shared" si="25"/>
        <v>0</v>
      </c>
      <c r="BG138" s="205">
        <f t="shared" si="26"/>
        <v>0</v>
      </c>
      <c r="BH138" s="205">
        <f t="shared" si="27"/>
        <v>0</v>
      </c>
      <c r="BI138" s="205">
        <f t="shared" si="28"/>
        <v>0</v>
      </c>
      <c r="BJ138" s="18" t="s">
        <v>80</v>
      </c>
      <c r="BK138" s="205">
        <f t="shared" si="29"/>
        <v>0</v>
      </c>
      <c r="BL138" s="18" t="s">
        <v>178</v>
      </c>
      <c r="BM138" s="204" t="s">
        <v>906</v>
      </c>
    </row>
    <row r="139" spans="1:65" s="2" customFormat="1" ht="16.5" customHeight="1">
      <c r="A139" s="35"/>
      <c r="B139" s="36"/>
      <c r="C139" s="247" t="s">
        <v>477</v>
      </c>
      <c r="D139" s="247" t="s">
        <v>357</v>
      </c>
      <c r="E139" s="248" t="s">
        <v>907</v>
      </c>
      <c r="F139" s="249" t="s">
        <v>908</v>
      </c>
      <c r="G139" s="250" t="s">
        <v>272</v>
      </c>
      <c r="H139" s="251">
        <v>50</v>
      </c>
      <c r="I139" s="252"/>
      <c r="J139" s="253">
        <f t="shared" si="20"/>
        <v>0</v>
      </c>
      <c r="K139" s="249" t="s">
        <v>21</v>
      </c>
      <c r="L139" s="254"/>
      <c r="M139" s="255" t="s">
        <v>21</v>
      </c>
      <c r="N139" s="256" t="s">
        <v>44</v>
      </c>
      <c r="O139" s="65"/>
      <c r="P139" s="202">
        <f t="shared" si="21"/>
        <v>0</v>
      </c>
      <c r="Q139" s="202">
        <v>0</v>
      </c>
      <c r="R139" s="202">
        <f t="shared" si="22"/>
        <v>0</v>
      </c>
      <c r="S139" s="202">
        <v>0</v>
      </c>
      <c r="T139" s="203">
        <f t="shared" si="2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232</v>
      </c>
      <c r="AT139" s="204" t="s">
        <v>357</v>
      </c>
      <c r="AU139" s="204" t="s">
        <v>82</v>
      </c>
      <c r="AY139" s="18" t="s">
        <v>171</v>
      </c>
      <c r="BE139" s="205">
        <f t="shared" si="24"/>
        <v>0</v>
      </c>
      <c r="BF139" s="205">
        <f t="shared" si="25"/>
        <v>0</v>
      </c>
      <c r="BG139" s="205">
        <f t="shared" si="26"/>
        <v>0</v>
      </c>
      <c r="BH139" s="205">
        <f t="shared" si="27"/>
        <v>0</v>
      </c>
      <c r="BI139" s="205">
        <f t="shared" si="28"/>
        <v>0</v>
      </c>
      <c r="BJ139" s="18" t="s">
        <v>80</v>
      </c>
      <c r="BK139" s="205">
        <f t="shared" si="29"/>
        <v>0</v>
      </c>
      <c r="BL139" s="18" t="s">
        <v>178</v>
      </c>
      <c r="BM139" s="204" t="s">
        <v>909</v>
      </c>
    </row>
    <row r="140" spans="1:65" s="2" customFormat="1" ht="16.5" customHeight="1">
      <c r="A140" s="35"/>
      <c r="B140" s="36"/>
      <c r="C140" s="247" t="s">
        <v>481</v>
      </c>
      <c r="D140" s="247" t="s">
        <v>357</v>
      </c>
      <c r="E140" s="248" t="s">
        <v>910</v>
      </c>
      <c r="F140" s="249" t="s">
        <v>911</v>
      </c>
      <c r="G140" s="250" t="s">
        <v>272</v>
      </c>
      <c r="H140" s="251">
        <v>3</v>
      </c>
      <c r="I140" s="252"/>
      <c r="J140" s="253">
        <f t="shared" si="20"/>
        <v>0</v>
      </c>
      <c r="K140" s="249" t="s">
        <v>21</v>
      </c>
      <c r="L140" s="254"/>
      <c r="M140" s="255" t="s">
        <v>21</v>
      </c>
      <c r="N140" s="256" t="s">
        <v>44</v>
      </c>
      <c r="O140" s="65"/>
      <c r="P140" s="202">
        <f t="shared" si="21"/>
        <v>0</v>
      </c>
      <c r="Q140" s="202">
        <v>0</v>
      </c>
      <c r="R140" s="202">
        <f t="shared" si="22"/>
        <v>0</v>
      </c>
      <c r="S140" s="202">
        <v>0</v>
      </c>
      <c r="T140" s="203">
        <f t="shared" si="2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232</v>
      </c>
      <c r="AT140" s="204" t="s">
        <v>357</v>
      </c>
      <c r="AU140" s="204" t="s">
        <v>82</v>
      </c>
      <c r="AY140" s="18" t="s">
        <v>171</v>
      </c>
      <c r="BE140" s="205">
        <f t="shared" si="24"/>
        <v>0</v>
      </c>
      <c r="BF140" s="205">
        <f t="shared" si="25"/>
        <v>0</v>
      </c>
      <c r="BG140" s="205">
        <f t="shared" si="26"/>
        <v>0</v>
      </c>
      <c r="BH140" s="205">
        <f t="shared" si="27"/>
        <v>0</v>
      </c>
      <c r="BI140" s="205">
        <f t="shared" si="28"/>
        <v>0</v>
      </c>
      <c r="BJ140" s="18" t="s">
        <v>80</v>
      </c>
      <c r="BK140" s="205">
        <f t="shared" si="29"/>
        <v>0</v>
      </c>
      <c r="BL140" s="18" t="s">
        <v>178</v>
      </c>
      <c r="BM140" s="204" t="s">
        <v>912</v>
      </c>
    </row>
    <row r="141" spans="1:65" s="2" customFormat="1" ht="16.5" customHeight="1">
      <c r="A141" s="35"/>
      <c r="B141" s="36"/>
      <c r="C141" s="247" t="s">
        <v>485</v>
      </c>
      <c r="D141" s="247" t="s">
        <v>357</v>
      </c>
      <c r="E141" s="248" t="s">
        <v>913</v>
      </c>
      <c r="F141" s="249" t="s">
        <v>914</v>
      </c>
      <c r="G141" s="250" t="s">
        <v>272</v>
      </c>
      <c r="H141" s="251">
        <v>1</v>
      </c>
      <c r="I141" s="252"/>
      <c r="J141" s="253">
        <f t="shared" si="20"/>
        <v>0</v>
      </c>
      <c r="K141" s="249" t="s">
        <v>21</v>
      </c>
      <c r="L141" s="254"/>
      <c r="M141" s="255" t="s">
        <v>21</v>
      </c>
      <c r="N141" s="256" t="s">
        <v>44</v>
      </c>
      <c r="O141" s="65"/>
      <c r="P141" s="202">
        <f t="shared" si="21"/>
        <v>0</v>
      </c>
      <c r="Q141" s="202">
        <v>0</v>
      </c>
      <c r="R141" s="202">
        <f t="shared" si="22"/>
        <v>0</v>
      </c>
      <c r="S141" s="202">
        <v>0</v>
      </c>
      <c r="T141" s="203">
        <f t="shared" si="2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232</v>
      </c>
      <c r="AT141" s="204" t="s">
        <v>357</v>
      </c>
      <c r="AU141" s="204" t="s">
        <v>82</v>
      </c>
      <c r="AY141" s="18" t="s">
        <v>171</v>
      </c>
      <c r="BE141" s="205">
        <f t="shared" si="24"/>
        <v>0</v>
      </c>
      <c r="BF141" s="205">
        <f t="shared" si="25"/>
        <v>0</v>
      </c>
      <c r="BG141" s="205">
        <f t="shared" si="26"/>
        <v>0</v>
      </c>
      <c r="BH141" s="205">
        <f t="shared" si="27"/>
        <v>0</v>
      </c>
      <c r="BI141" s="205">
        <f t="shared" si="28"/>
        <v>0</v>
      </c>
      <c r="BJ141" s="18" t="s">
        <v>80</v>
      </c>
      <c r="BK141" s="205">
        <f t="shared" si="29"/>
        <v>0</v>
      </c>
      <c r="BL141" s="18" t="s">
        <v>178</v>
      </c>
      <c r="BM141" s="204" t="s">
        <v>915</v>
      </c>
    </row>
    <row r="142" spans="1:65" s="2" customFormat="1" ht="16.5" customHeight="1">
      <c r="A142" s="35"/>
      <c r="B142" s="36"/>
      <c r="C142" s="247" t="s">
        <v>489</v>
      </c>
      <c r="D142" s="247" t="s">
        <v>357</v>
      </c>
      <c r="E142" s="248" t="s">
        <v>916</v>
      </c>
      <c r="F142" s="249" t="s">
        <v>917</v>
      </c>
      <c r="G142" s="250" t="s">
        <v>187</v>
      </c>
      <c r="H142" s="251">
        <v>0.2</v>
      </c>
      <c r="I142" s="252"/>
      <c r="J142" s="253">
        <f t="shared" si="20"/>
        <v>0</v>
      </c>
      <c r="K142" s="249" t="s">
        <v>21</v>
      </c>
      <c r="L142" s="254"/>
      <c r="M142" s="255" t="s">
        <v>21</v>
      </c>
      <c r="N142" s="256" t="s">
        <v>44</v>
      </c>
      <c r="O142" s="65"/>
      <c r="P142" s="202">
        <f t="shared" si="21"/>
        <v>0</v>
      </c>
      <c r="Q142" s="202">
        <v>0</v>
      </c>
      <c r="R142" s="202">
        <f t="shared" si="22"/>
        <v>0</v>
      </c>
      <c r="S142" s="202">
        <v>0</v>
      </c>
      <c r="T142" s="203">
        <f t="shared" si="2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232</v>
      </c>
      <c r="AT142" s="204" t="s">
        <v>357</v>
      </c>
      <c r="AU142" s="204" t="s">
        <v>82</v>
      </c>
      <c r="AY142" s="18" t="s">
        <v>171</v>
      </c>
      <c r="BE142" s="205">
        <f t="shared" si="24"/>
        <v>0</v>
      </c>
      <c r="BF142" s="205">
        <f t="shared" si="25"/>
        <v>0</v>
      </c>
      <c r="BG142" s="205">
        <f t="shared" si="26"/>
        <v>0</v>
      </c>
      <c r="BH142" s="205">
        <f t="shared" si="27"/>
        <v>0</v>
      </c>
      <c r="BI142" s="205">
        <f t="shared" si="28"/>
        <v>0</v>
      </c>
      <c r="BJ142" s="18" t="s">
        <v>80</v>
      </c>
      <c r="BK142" s="205">
        <f t="shared" si="29"/>
        <v>0</v>
      </c>
      <c r="BL142" s="18" t="s">
        <v>178</v>
      </c>
      <c r="BM142" s="204" t="s">
        <v>918</v>
      </c>
    </row>
    <row r="143" spans="1:65" s="2" customFormat="1" ht="16.5" customHeight="1">
      <c r="A143" s="35"/>
      <c r="B143" s="36"/>
      <c r="C143" s="247" t="s">
        <v>493</v>
      </c>
      <c r="D143" s="247" t="s">
        <v>357</v>
      </c>
      <c r="E143" s="248" t="s">
        <v>919</v>
      </c>
      <c r="F143" s="249" t="s">
        <v>920</v>
      </c>
      <c r="G143" s="250" t="s">
        <v>272</v>
      </c>
      <c r="H143" s="251">
        <v>1</v>
      </c>
      <c r="I143" s="252"/>
      <c r="J143" s="253">
        <f t="shared" si="20"/>
        <v>0</v>
      </c>
      <c r="K143" s="249" t="s">
        <v>21</v>
      </c>
      <c r="L143" s="254"/>
      <c r="M143" s="255" t="s">
        <v>21</v>
      </c>
      <c r="N143" s="256" t="s">
        <v>44</v>
      </c>
      <c r="O143" s="65"/>
      <c r="P143" s="202">
        <f t="shared" si="21"/>
        <v>0</v>
      </c>
      <c r="Q143" s="202">
        <v>0</v>
      </c>
      <c r="R143" s="202">
        <f t="shared" si="22"/>
        <v>0</v>
      </c>
      <c r="S143" s="202">
        <v>0</v>
      </c>
      <c r="T143" s="203">
        <f t="shared" si="2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232</v>
      </c>
      <c r="AT143" s="204" t="s">
        <v>357</v>
      </c>
      <c r="AU143" s="204" t="s">
        <v>82</v>
      </c>
      <c r="AY143" s="18" t="s">
        <v>171</v>
      </c>
      <c r="BE143" s="205">
        <f t="shared" si="24"/>
        <v>0</v>
      </c>
      <c r="BF143" s="205">
        <f t="shared" si="25"/>
        <v>0</v>
      </c>
      <c r="BG143" s="205">
        <f t="shared" si="26"/>
        <v>0</v>
      </c>
      <c r="BH143" s="205">
        <f t="shared" si="27"/>
        <v>0</v>
      </c>
      <c r="BI143" s="205">
        <f t="shared" si="28"/>
        <v>0</v>
      </c>
      <c r="BJ143" s="18" t="s">
        <v>80</v>
      </c>
      <c r="BK143" s="205">
        <f t="shared" si="29"/>
        <v>0</v>
      </c>
      <c r="BL143" s="18" t="s">
        <v>178</v>
      </c>
      <c r="BM143" s="204" t="s">
        <v>921</v>
      </c>
    </row>
    <row r="144" spans="1:65" s="2" customFormat="1" ht="16.5" customHeight="1">
      <c r="A144" s="35"/>
      <c r="B144" s="36"/>
      <c r="C144" s="247" t="s">
        <v>497</v>
      </c>
      <c r="D144" s="247" t="s">
        <v>357</v>
      </c>
      <c r="E144" s="248" t="s">
        <v>922</v>
      </c>
      <c r="F144" s="249" t="s">
        <v>923</v>
      </c>
      <c r="G144" s="250" t="s">
        <v>647</v>
      </c>
      <c r="H144" s="251">
        <v>4</v>
      </c>
      <c r="I144" s="252"/>
      <c r="J144" s="253">
        <f t="shared" si="20"/>
        <v>0</v>
      </c>
      <c r="K144" s="249" t="s">
        <v>21</v>
      </c>
      <c r="L144" s="254"/>
      <c r="M144" s="255" t="s">
        <v>21</v>
      </c>
      <c r="N144" s="256" t="s">
        <v>44</v>
      </c>
      <c r="O144" s="65"/>
      <c r="P144" s="202">
        <f t="shared" si="21"/>
        <v>0</v>
      </c>
      <c r="Q144" s="202">
        <v>0</v>
      </c>
      <c r="R144" s="202">
        <f t="shared" si="22"/>
        <v>0</v>
      </c>
      <c r="S144" s="202">
        <v>0</v>
      </c>
      <c r="T144" s="203">
        <f t="shared" si="2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232</v>
      </c>
      <c r="AT144" s="204" t="s">
        <v>357</v>
      </c>
      <c r="AU144" s="204" t="s">
        <v>82</v>
      </c>
      <c r="AY144" s="18" t="s">
        <v>171</v>
      </c>
      <c r="BE144" s="205">
        <f t="shared" si="24"/>
        <v>0</v>
      </c>
      <c r="BF144" s="205">
        <f t="shared" si="25"/>
        <v>0</v>
      </c>
      <c r="BG144" s="205">
        <f t="shared" si="26"/>
        <v>0</v>
      </c>
      <c r="BH144" s="205">
        <f t="shared" si="27"/>
        <v>0</v>
      </c>
      <c r="BI144" s="205">
        <f t="shared" si="28"/>
        <v>0</v>
      </c>
      <c r="BJ144" s="18" t="s">
        <v>80</v>
      </c>
      <c r="BK144" s="205">
        <f t="shared" si="29"/>
        <v>0</v>
      </c>
      <c r="BL144" s="18" t="s">
        <v>178</v>
      </c>
      <c r="BM144" s="204" t="s">
        <v>924</v>
      </c>
    </row>
    <row r="145" spans="1:65" s="2" customFormat="1" ht="16.5" customHeight="1">
      <c r="A145" s="35"/>
      <c r="B145" s="36"/>
      <c r="C145" s="247" t="s">
        <v>501</v>
      </c>
      <c r="D145" s="247" t="s">
        <v>357</v>
      </c>
      <c r="E145" s="248" t="s">
        <v>925</v>
      </c>
      <c r="F145" s="249" t="s">
        <v>926</v>
      </c>
      <c r="G145" s="250" t="s">
        <v>308</v>
      </c>
      <c r="H145" s="251">
        <v>1</v>
      </c>
      <c r="I145" s="252"/>
      <c r="J145" s="253">
        <f t="shared" si="20"/>
        <v>0</v>
      </c>
      <c r="K145" s="249" t="s">
        <v>21</v>
      </c>
      <c r="L145" s="254"/>
      <c r="M145" s="255" t="s">
        <v>21</v>
      </c>
      <c r="N145" s="256" t="s">
        <v>44</v>
      </c>
      <c r="O145" s="65"/>
      <c r="P145" s="202">
        <f t="shared" si="21"/>
        <v>0</v>
      </c>
      <c r="Q145" s="202">
        <v>0</v>
      </c>
      <c r="R145" s="202">
        <f t="shared" si="22"/>
        <v>0</v>
      </c>
      <c r="S145" s="202">
        <v>0</v>
      </c>
      <c r="T145" s="203">
        <f t="shared" si="2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232</v>
      </c>
      <c r="AT145" s="204" t="s">
        <v>357</v>
      </c>
      <c r="AU145" s="204" t="s">
        <v>82</v>
      </c>
      <c r="AY145" s="18" t="s">
        <v>171</v>
      </c>
      <c r="BE145" s="205">
        <f t="shared" si="24"/>
        <v>0</v>
      </c>
      <c r="BF145" s="205">
        <f t="shared" si="25"/>
        <v>0</v>
      </c>
      <c r="BG145" s="205">
        <f t="shared" si="26"/>
        <v>0</v>
      </c>
      <c r="BH145" s="205">
        <f t="shared" si="27"/>
        <v>0</v>
      </c>
      <c r="BI145" s="205">
        <f t="shared" si="28"/>
        <v>0</v>
      </c>
      <c r="BJ145" s="18" t="s">
        <v>80</v>
      </c>
      <c r="BK145" s="205">
        <f t="shared" si="29"/>
        <v>0</v>
      </c>
      <c r="BL145" s="18" t="s">
        <v>178</v>
      </c>
      <c r="BM145" s="204" t="s">
        <v>927</v>
      </c>
    </row>
    <row r="146" spans="1:65" s="2" customFormat="1" ht="16.5" customHeight="1">
      <c r="A146" s="35"/>
      <c r="B146" s="36"/>
      <c r="C146" s="247" t="s">
        <v>505</v>
      </c>
      <c r="D146" s="247" t="s">
        <v>357</v>
      </c>
      <c r="E146" s="248" t="s">
        <v>928</v>
      </c>
      <c r="F146" s="249" t="s">
        <v>929</v>
      </c>
      <c r="G146" s="250" t="s">
        <v>308</v>
      </c>
      <c r="H146" s="251">
        <v>1</v>
      </c>
      <c r="I146" s="252"/>
      <c r="J146" s="253">
        <f t="shared" si="20"/>
        <v>0</v>
      </c>
      <c r="K146" s="249" t="s">
        <v>21</v>
      </c>
      <c r="L146" s="254"/>
      <c r="M146" s="255" t="s">
        <v>21</v>
      </c>
      <c r="N146" s="256" t="s">
        <v>44</v>
      </c>
      <c r="O146" s="65"/>
      <c r="P146" s="202">
        <f t="shared" si="21"/>
        <v>0</v>
      </c>
      <c r="Q146" s="202">
        <v>0</v>
      </c>
      <c r="R146" s="202">
        <f t="shared" si="22"/>
        <v>0</v>
      </c>
      <c r="S146" s="202">
        <v>0</v>
      </c>
      <c r="T146" s="203">
        <f t="shared" si="2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232</v>
      </c>
      <c r="AT146" s="204" t="s">
        <v>357</v>
      </c>
      <c r="AU146" s="204" t="s">
        <v>82</v>
      </c>
      <c r="AY146" s="18" t="s">
        <v>171</v>
      </c>
      <c r="BE146" s="205">
        <f t="shared" si="24"/>
        <v>0</v>
      </c>
      <c r="BF146" s="205">
        <f t="shared" si="25"/>
        <v>0</v>
      </c>
      <c r="BG146" s="205">
        <f t="shared" si="26"/>
        <v>0</v>
      </c>
      <c r="BH146" s="205">
        <f t="shared" si="27"/>
        <v>0</v>
      </c>
      <c r="BI146" s="205">
        <f t="shared" si="28"/>
        <v>0</v>
      </c>
      <c r="BJ146" s="18" t="s">
        <v>80</v>
      </c>
      <c r="BK146" s="205">
        <f t="shared" si="29"/>
        <v>0</v>
      </c>
      <c r="BL146" s="18" t="s">
        <v>178</v>
      </c>
      <c r="BM146" s="204" t="s">
        <v>930</v>
      </c>
    </row>
    <row r="147" spans="1:65" s="2" customFormat="1" ht="16.5" customHeight="1">
      <c r="A147" s="35"/>
      <c r="B147" s="36"/>
      <c r="C147" s="247" t="s">
        <v>509</v>
      </c>
      <c r="D147" s="247" t="s">
        <v>357</v>
      </c>
      <c r="E147" s="248" t="s">
        <v>931</v>
      </c>
      <c r="F147" s="249" t="s">
        <v>932</v>
      </c>
      <c r="G147" s="250" t="s">
        <v>308</v>
      </c>
      <c r="H147" s="251">
        <v>1</v>
      </c>
      <c r="I147" s="252"/>
      <c r="J147" s="253">
        <f t="shared" si="20"/>
        <v>0</v>
      </c>
      <c r="K147" s="249" t="s">
        <v>21</v>
      </c>
      <c r="L147" s="254"/>
      <c r="M147" s="255" t="s">
        <v>21</v>
      </c>
      <c r="N147" s="256" t="s">
        <v>44</v>
      </c>
      <c r="O147" s="65"/>
      <c r="P147" s="202">
        <f t="shared" si="21"/>
        <v>0</v>
      </c>
      <c r="Q147" s="202">
        <v>0</v>
      </c>
      <c r="R147" s="202">
        <f t="shared" si="22"/>
        <v>0</v>
      </c>
      <c r="S147" s="202">
        <v>0</v>
      </c>
      <c r="T147" s="203">
        <f t="shared" si="2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232</v>
      </c>
      <c r="AT147" s="204" t="s">
        <v>357</v>
      </c>
      <c r="AU147" s="204" t="s">
        <v>82</v>
      </c>
      <c r="AY147" s="18" t="s">
        <v>171</v>
      </c>
      <c r="BE147" s="205">
        <f t="shared" si="24"/>
        <v>0</v>
      </c>
      <c r="BF147" s="205">
        <f t="shared" si="25"/>
        <v>0</v>
      </c>
      <c r="BG147" s="205">
        <f t="shared" si="26"/>
        <v>0</v>
      </c>
      <c r="BH147" s="205">
        <f t="shared" si="27"/>
        <v>0</v>
      </c>
      <c r="BI147" s="205">
        <f t="shared" si="28"/>
        <v>0</v>
      </c>
      <c r="BJ147" s="18" t="s">
        <v>80</v>
      </c>
      <c r="BK147" s="205">
        <f t="shared" si="29"/>
        <v>0</v>
      </c>
      <c r="BL147" s="18" t="s">
        <v>178</v>
      </c>
      <c r="BM147" s="204" t="s">
        <v>933</v>
      </c>
    </row>
    <row r="148" spans="1:65" s="2" customFormat="1" ht="16.5" customHeight="1">
      <c r="A148" s="35"/>
      <c r="B148" s="36"/>
      <c r="C148" s="247" t="s">
        <v>513</v>
      </c>
      <c r="D148" s="247" t="s">
        <v>357</v>
      </c>
      <c r="E148" s="248" t="s">
        <v>934</v>
      </c>
      <c r="F148" s="249" t="s">
        <v>868</v>
      </c>
      <c r="G148" s="250" t="s">
        <v>308</v>
      </c>
      <c r="H148" s="251">
        <v>1</v>
      </c>
      <c r="I148" s="252"/>
      <c r="J148" s="253">
        <f t="shared" si="20"/>
        <v>0</v>
      </c>
      <c r="K148" s="249" t="s">
        <v>21</v>
      </c>
      <c r="L148" s="254"/>
      <c r="M148" s="255" t="s">
        <v>21</v>
      </c>
      <c r="N148" s="256" t="s">
        <v>44</v>
      </c>
      <c r="O148" s="65"/>
      <c r="P148" s="202">
        <f t="shared" si="21"/>
        <v>0</v>
      </c>
      <c r="Q148" s="202">
        <v>0</v>
      </c>
      <c r="R148" s="202">
        <f t="shared" si="22"/>
        <v>0</v>
      </c>
      <c r="S148" s="202">
        <v>0</v>
      </c>
      <c r="T148" s="203">
        <f t="shared" si="2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232</v>
      </c>
      <c r="AT148" s="204" t="s">
        <v>357</v>
      </c>
      <c r="AU148" s="204" t="s">
        <v>82</v>
      </c>
      <c r="AY148" s="18" t="s">
        <v>171</v>
      </c>
      <c r="BE148" s="205">
        <f t="shared" si="24"/>
        <v>0</v>
      </c>
      <c r="BF148" s="205">
        <f t="shared" si="25"/>
        <v>0</v>
      </c>
      <c r="BG148" s="205">
        <f t="shared" si="26"/>
        <v>0</v>
      </c>
      <c r="BH148" s="205">
        <f t="shared" si="27"/>
        <v>0</v>
      </c>
      <c r="BI148" s="205">
        <f t="shared" si="28"/>
        <v>0</v>
      </c>
      <c r="BJ148" s="18" t="s">
        <v>80</v>
      </c>
      <c r="BK148" s="205">
        <f t="shared" si="29"/>
        <v>0</v>
      </c>
      <c r="BL148" s="18" t="s">
        <v>178</v>
      </c>
      <c r="BM148" s="204" t="s">
        <v>935</v>
      </c>
    </row>
    <row r="149" spans="1:65" s="2" customFormat="1" ht="16.5" customHeight="1">
      <c r="A149" s="35"/>
      <c r="B149" s="36"/>
      <c r="C149" s="247" t="s">
        <v>517</v>
      </c>
      <c r="D149" s="247" t="s">
        <v>357</v>
      </c>
      <c r="E149" s="248" t="s">
        <v>936</v>
      </c>
      <c r="F149" s="249" t="s">
        <v>810</v>
      </c>
      <c r="G149" s="250" t="s">
        <v>308</v>
      </c>
      <c r="H149" s="251">
        <v>1</v>
      </c>
      <c r="I149" s="252"/>
      <c r="J149" s="253">
        <f t="shared" si="20"/>
        <v>0</v>
      </c>
      <c r="K149" s="249" t="s">
        <v>21</v>
      </c>
      <c r="L149" s="254"/>
      <c r="M149" s="255" t="s">
        <v>21</v>
      </c>
      <c r="N149" s="256" t="s">
        <v>44</v>
      </c>
      <c r="O149" s="65"/>
      <c r="P149" s="202">
        <f t="shared" si="21"/>
        <v>0</v>
      </c>
      <c r="Q149" s="202">
        <v>0</v>
      </c>
      <c r="R149" s="202">
        <f t="shared" si="22"/>
        <v>0</v>
      </c>
      <c r="S149" s="202">
        <v>0</v>
      </c>
      <c r="T149" s="203">
        <f t="shared" si="2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232</v>
      </c>
      <c r="AT149" s="204" t="s">
        <v>357</v>
      </c>
      <c r="AU149" s="204" t="s">
        <v>82</v>
      </c>
      <c r="AY149" s="18" t="s">
        <v>171</v>
      </c>
      <c r="BE149" s="205">
        <f t="shared" si="24"/>
        <v>0</v>
      </c>
      <c r="BF149" s="205">
        <f t="shared" si="25"/>
        <v>0</v>
      </c>
      <c r="BG149" s="205">
        <f t="shared" si="26"/>
        <v>0</v>
      </c>
      <c r="BH149" s="205">
        <f t="shared" si="27"/>
        <v>0</v>
      </c>
      <c r="BI149" s="205">
        <f t="shared" si="28"/>
        <v>0</v>
      </c>
      <c r="BJ149" s="18" t="s">
        <v>80</v>
      </c>
      <c r="BK149" s="205">
        <f t="shared" si="29"/>
        <v>0</v>
      </c>
      <c r="BL149" s="18" t="s">
        <v>178</v>
      </c>
      <c r="BM149" s="204" t="s">
        <v>937</v>
      </c>
    </row>
    <row r="150" spans="1:65" s="2" customFormat="1" ht="16.5" customHeight="1">
      <c r="A150" s="35"/>
      <c r="B150" s="36"/>
      <c r="C150" s="247" t="s">
        <v>521</v>
      </c>
      <c r="D150" s="247" t="s">
        <v>357</v>
      </c>
      <c r="E150" s="248" t="s">
        <v>938</v>
      </c>
      <c r="F150" s="249" t="s">
        <v>939</v>
      </c>
      <c r="G150" s="250" t="s">
        <v>308</v>
      </c>
      <c r="H150" s="251">
        <v>1</v>
      </c>
      <c r="I150" s="252"/>
      <c r="J150" s="253">
        <f t="shared" si="20"/>
        <v>0</v>
      </c>
      <c r="K150" s="249" t="s">
        <v>21</v>
      </c>
      <c r="L150" s="254"/>
      <c r="M150" s="255" t="s">
        <v>21</v>
      </c>
      <c r="N150" s="256" t="s">
        <v>44</v>
      </c>
      <c r="O150" s="65"/>
      <c r="P150" s="202">
        <f t="shared" si="21"/>
        <v>0</v>
      </c>
      <c r="Q150" s="202">
        <v>0</v>
      </c>
      <c r="R150" s="202">
        <f t="shared" si="22"/>
        <v>0</v>
      </c>
      <c r="S150" s="202">
        <v>0</v>
      </c>
      <c r="T150" s="203">
        <f t="shared" si="2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232</v>
      </c>
      <c r="AT150" s="204" t="s">
        <v>357</v>
      </c>
      <c r="AU150" s="204" t="s">
        <v>82</v>
      </c>
      <c r="AY150" s="18" t="s">
        <v>171</v>
      </c>
      <c r="BE150" s="205">
        <f t="shared" si="24"/>
        <v>0</v>
      </c>
      <c r="BF150" s="205">
        <f t="shared" si="25"/>
        <v>0</v>
      </c>
      <c r="BG150" s="205">
        <f t="shared" si="26"/>
        <v>0</v>
      </c>
      <c r="BH150" s="205">
        <f t="shared" si="27"/>
        <v>0</v>
      </c>
      <c r="BI150" s="205">
        <f t="shared" si="28"/>
        <v>0</v>
      </c>
      <c r="BJ150" s="18" t="s">
        <v>80</v>
      </c>
      <c r="BK150" s="205">
        <f t="shared" si="29"/>
        <v>0</v>
      </c>
      <c r="BL150" s="18" t="s">
        <v>178</v>
      </c>
      <c r="BM150" s="204" t="s">
        <v>940</v>
      </c>
    </row>
    <row r="151" spans="1:65" s="2" customFormat="1" ht="16.5" customHeight="1">
      <c r="A151" s="35"/>
      <c r="B151" s="36"/>
      <c r="C151" s="247" t="s">
        <v>525</v>
      </c>
      <c r="D151" s="247" t="s">
        <v>357</v>
      </c>
      <c r="E151" s="248" t="s">
        <v>941</v>
      </c>
      <c r="F151" s="249" t="s">
        <v>942</v>
      </c>
      <c r="G151" s="250" t="s">
        <v>308</v>
      </c>
      <c r="H151" s="251">
        <v>1</v>
      </c>
      <c r="I151" s="252"/>
      <c r="J151" s="253">
        <f t="shared" si="20"/>
        <v>0</v>
      </c>
      <c r="K151" s="249" t="s">
        <v>21</v>
      </c>
      <c r="L151" s="254"/>
      <c r="M151" s="255" t="s">
        <v>21</v>
      </c>
      <c r="N151" s="256" t="s">
        <v>44</v>
      </c>
      <c r="O151" s="65"/>
      <c r="P151" s="202">
        <f t="shared" si="21"/>
        <v>0</v>
      </c>
      <c r="Q151" s="202">
        <v>0</v>
      </c>
      <c r="R151" s="202">
        <f t="shared" si="22"/>
        <v>0</v>
      </c>
      <c r="S151" s="202">
        <v>0</v>
      </c>
      <c r="T151" s="203">
        <f t="shared" si="2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232</v>
      </c>
      <c r="AT151" s="204" t="s">
        <v>357</v>
      </c>
      <c r="AU151" s="204" t="s">
        <v>82</v>
      </c>
      <c r="AY151" s="18" t="s">
        <v>171</v>
      </c>
      <c r="BE151" s="205">
        <f t="shared" si="24"/>
        <v>0</v>
      </c>
      <c r="BF151" s="205">
        <f t="shared" si="25"/>
        <v>0</v>
      </c>
      <c r="BG151" s="205">
        <f t="shared" si="26"/>
        <v>0</v>
      </c>
      <c r="BH151" s="205">
        <f t="shared" si="27"/>
        <v>0</v>
      </c>
      <c r="BI151" s="205">
        <f t="shared" si="28"/>
        <v>0</v>
      </c>
      <c r="BJ151" s="18" t="s">
        <v>80</v>
      </c>
      <c r="BK151" s="205">
        <f t="shared" si="29"/>
        <v>0</v>
      </c>
      <c r="BL151" s="18" t="s">
        <v>178</v>
      </c>
      <c r="BM151" s="204" t="s">
        <v>943</v>
      </c>
    </row>
    <row r="152" spans="2:63" s="12" customFormat="1" ht="22.9" customHeight="1">
      <c r="B152" s="177"/>
      <c r="C152" s="178"/>
      <c r="D152" s="179" t="s">
        <v>72</v>
      </c>
      <c r="E152" s="191" t="s">
        <v>944</v>
      </c>
      <c r="F152" s="191" t="s">
        <v>945</v>
      </c>
      <c r="G152" s="178"/>
      <c r="H152" s="178"/>
      <c r="I152" s="181"/>
      <c r="J152" s="192">
        <f>BK152</f>
        <v>0</v>
      </c>
      <c r="K152" s="178"/>
      <c r="L152" s="183"/>
      <c r="M152" s="184"/>
      <c r="N152" s="185"/>
      <c r="O152" s="185"/>
      <c r="P152" s="186">
        <f>SUM(P153:P211)</f>
        <v>0</v>
      </c>
      <c r="Q152" s="185"/>
      <c r="R152" s="186">
        <f>SUM(R153:R211)</f>
        <v>0</v>
      </c>
      <c r="S152" s="185"/>
      <c r="T152" s="187">
        <f>SUM(T153:T211)</f>
        <v>0</v>
      </c>
      <c r="AR152" s="188" t="s">
        <v>80</v>
      </c>
      <c r="AT152" s="189" t="s">
        <v>72</v>
      </c>
      <c r="AU152" s="189" t="s">
        <v>80</v>
      </c>
      <c r="AY152" s="188" t="s">
        <v>171</v>
      </c>
      <c r="BK152" s="190">
        <f>SUM(BK153:BK211)</f>
        <v>0</v>
      </c>
    </row>
    <row r="153" spans="1:65" s="2" customFormat="1" ht="16.5" customHeight="1">
      <c r="A153" s="35"/>
      <c r="B153" s="36"/>
      <c r="C153" s="247" t="s">
        <v>531</v>
      </c>
      <c r="D153" s="247" t="s">
        <v>357</v>
      </c>
      <c r="E153" s="248" t="s">
        <v>946</v>
      </c>
      <c r="F153" s="249" t="s">
        <v>947</v>
      </c>
      <c r="G153" s="250" t="s">
        <v>272</v>
      </c>
      <c r="H153" s="251">
        <v>31</v>
      </c>
      <c r="I153" s="252"/>
      <c r="J153" s="253">
        <f aca="true" t="shared" si="30" ref="J153:J184">ROUND(I153*H153,2)</f>
        <v>0</v>
      </c>
      <c r="K153" s="249" t="s">
        <v>21</v>
      </c>
      <c r="L153" s="254"/>
      <c r="M153" s="255" t="s">
        <v>21</v>
      </c>
      <c r="N153" s="256" t="s">
        <v>44</v>
      </c>
      <c r="O153" s="65"/>
      <c r="P153" s="202">
        <f aca="true" t="shared" si="31" ref="P153:P184">O153*H153</f>
        <v>0</v>
      </c>
      <c r="Q153" s="202">
        <v>0</v>
      </c>
      <c r="R153" s="202">
        <f aca="true" t="shared" si="32" ref="R153:R184">Q153*H153</f>
        <v>0</v>
      </c>
      <c r="S153" s="202">
        <v>0</v>
      </c>
      <c r="T153" s="203">
        <f aca="true" t="shared" si="33" ref="T153:T184"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232</v>
      </c>
      <c r="AT153" s="204" t="s">
        <v>357</v>
      </c>
      <c r="AU153" s="204" t="s">
        <v>82</v>
      </c>
      <c r="AY153" s="18" t="s">
        <v>171</v>
      </c>
      <c r="BE153" s="205">
        <f aca="true" t="shared" si="34" ref="BE153:BE184">IF(N153="základní",J153,0)</f>
        <v>0</v>
      </c>
      <c r="BF153" s="205">
        <f aca="true" t="shared" si="35" ref="BF153:BF184">IF(N153="snížená",J153,0)</f>
        <v>0</v>
      </c>
      <c r="BG153" s="205">
        <f aca="true" t="shared" si="36" ref="BG153:BG184">IF(N153="zákl. přenesená",J153,0)</f>
        <v>0</v>
      </c>
      <c r="BH153" s="205">
        <f aca="true" t="shared" si="37" ref="BH153:BH184">IF(N153="sníž. přenesená",J153,0)</f>
        <v>0</v>
      </c>
      <c r="BI153" s="205">
        <f aca="true" t="shared" si="38" ref="BI153:BI184">IF(N153="nulová",J153,0)</f>
        <v>0</v>
      </c>
      <c r="BJ153" s="18" t="s">
        <v>80</v>
      </c>
      <c r="BK153" s="205">
        <f aca="true" t="shared" si="39" ref="BK153:BK184">ROUND(I153*H153,2)</f>
        <v>0</v>
      </c>
      <c r="BL153" s="18" t="s">
        <v>178</v>
      </c>
      <c r="BM153" s="204" t="s">
        <v>948</v>
      </c>
    </row>
    <row r="154" spans="1:65" s="2" customFormat="1" ht="21.75" customHeight="1">
      <c r="A154" s="35"/>
      <c r="B154" s="36"/>
      <c r="C154" s="247" t="s">
        <v>535</v>
      </c>
      <c r="D154" s="247" t="s">
        <v>357</v>
      </c>
      <c r="E154" s="248" t="s">
        <v>949</v>
      </c>
      <c r="F154" s="249" t="s">
        <v>950</v>
      </c>
      <c r="G154" s="250" t="s">
        <v>272</v>
      </c>
      <c r="H154" s="251">
        <v>14</v>
      </c>
      <c r="I154" s="252"/>
      <c r="J154" s="253">
        <f t="shared" si="30"/>
        <v>0</v>
      </c>
      <c r="K154" s="249" t="s">
        <v>21</v>
      </c>
      <c r="L154" s="254"/>
      <c r="M154" s="255" t="s">
        <v>21</v>
      </c>
      <c r="N154" s="256" t="s">
        <v>44</v>
      </c>
      <c r="O154" s="65"/>
      <c r="P154" s="202">
        <f t="shared" si="31"/>
        <v>0</v>
      </c>
      <c r="Q154" s="202">
        <v>0</v>
      </c>
      <c r="R154" s="202">
        <f t="shared" si="32"/>
        <v>0</v>
      </c>
      <c r="S154" s="202">
        <v>0</v>
      </c>
      <c r="T154" s="203">
        <f t="shared" si="3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4" t="s">
        <v>232</v>
      </c>
      <c r="AT154" s="204" t="s">
        <v>357</v>
      </c>
      <c r="AU154" s="204" t="s">
        <v>82</v>
      </c>
      <c r="AY154" s="18" t="s">
        <v>171</v>
      </c>
      <c r="BE154" s="205">
        <f t="shared" si="34"/>
        <v>0</v>
      </c>
      <c r="BF154" s="205">
        <f t="shared" si="35"/>
        <v>0</v>
      </c>
      <c r="BG154" s="205">
        <f t="shared" si="36"/>
        <v>0</v>
      </c>
      <c r="BH154" s="205">
        <f t="shared" si="37"/>
        <v>0</v>
      </c>
      <c r="BI154" s="205">
        <f t="shared" si="38"/>
        <v>0</v>
      </c>
      <c r="BJ154" s="18" t="s">
        <v>80</v>
      </c>
      <c r="BK154" s="205">
        <f t="shared" si="39"/>
        <v>0</v>
      </c>
      <c r="BL154" s="18" t="s">
        <v>178</v>
      </c>
      <c r="BM154" s="204" t="s">
        <v>951</v>
      </c>
    </row>
    <row r="155" spans="1:65" s="2" customFormat="1" ht="16.5" customHeight="1">
      <c r="A155" s="35"/>
      <c r="B155" s="36"/>
      <c r="C155" s="247" t="s">
        <v>539</v>
      </c>
      <c r="D155" s="247" t="s">
        <v>357</v>
      </c>
      <c r="E155" s="248" t="s">
        <v>952</v>
      </c>
      <c r="F155" s="249" t="s">
        <v>893</v>
      </c>
      <c r="G155" s="250" t="s">
        <v>272</v>
      </c>
      <c r="H155" s="251">
        <v>17</v>
      </c>
      <c r="I155" s="252"/>
      <c r="J155" s="253">
        <f t="shared" si="30"/>
        <v>0</v>
      </c>
      <c r="K155" s="249" t="s">
        <v>21</v>
      </c>
      <c r="L155" s="254"/>
      <c r="M155" s="255" t="s">
        <v>21</v>
      </c>
      <c r="N155" s="256" t="s">
        <v>44</v>
      </c>
      <c r="O155" s="65"/>
      <c r="P155" s="202">
        <f t="shared" si="31"/>
        <v>0</v>
      </c>
      <c r="Q155" s="202">
        <v>0</v>
      </c>
      <c r="R155" s="202">
        <f t="shared" si="32"/>
        <v>0</v>
      </c>
      <c r="S155" s="202">
        <v>0</v>
      </c>
      <c r="T155" s="203">
        <f t="shared" si="3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232</v>
      </c>
      <c r="AT155" s="204" t="s">
        <v>357</v>
      </c>
      <c r="AU155" s="204" t="s">
        <v>82</v>
      </c>
      <c r="AY155" s="18" t="s">
        <v>171</v>
      </c>
      <c r="BE155" s="205">
        <f t="shared" si="34"/>
        <v>0</v>
      </c>
      <c r="BF155" s="205">
        <f t="shared" si="35"/>
        <v>0</v>
      </c>
      <c r="BG155" s="205">
        <f t="shared" si="36"/>
        <v>0</v>
      </c>
      <c r="BH155" s="205">
        <f t="shared" si="37"/>
        <v>0</v>
      </c>
      <c r="BI155" s="205">
        <f t="shared" si="38"/>
        <v>0</v>
      </c>
      <c r="BJ155" s="18" t="s">
        <v>80</v>
      </c>
      <c r="BK155" s="205">
        <f t="shared" si="39"/>
        <v>0</v>
      </c>
      <c r="BL155" s="18" t="s">
        <v>178</v>
      </c>
      <c r="BM155" s="204" t="s">
        <v>953</v>
      </c>
    </row>
    <row r="156" spans="1:65" s="2" customFormat="1" ht="16.5" customHeight="1">
      <c r="A156" s="35"/>
      <c r="B156" s="36"/>
      <c r="C156" s="247" t="s">
        <v>543</v>
      </c>
      <c r="D156" s="247" t="s">
        <v>357</v>
      </c>
      <c r="E156" s="248" t="s">
        <v>954</v>
      </c>
      <c r="F156" s="249" t="s">
        <v>955</v>
      </c>
      <c r="G156" s="250" t="s">
        <v>272</v>
      </c>
      <c r="H156" s="251">
        <v>12</v>
      </c>
      <c r="I156" s="252"/>
      <c r="J156" s="253">
        <f t="shared" si="30"/>
        <v>0</v>
      </c>
      <c r="K156" s="249" t="s">
        <v>21</v>
      </c>
      <c r="L156" s="254"/>
      <c r="M156" s="255" t="s">
        <v>21</v>
      </c>
      <c r="N156" s="256" t="s">
        <v>44</v>
      </c>
      <c r="O156" s="65"/>
      <c r="P156" s="202">
        <f t="shared" si="31"/>
        <v>0</v>
      </c>
      <c r="Q156" s="202">
        <v>0</v>
      </c>
      <c r="R156" s="202">
        <f t="shared" si="32"/>
        <v>0</v>
      </c>
      <c r="S156" s="202">
        <v>0</v>
      </c>
      <c r="T156" s="203">
        <f t="shared" si="3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232</v>
      </c>
      <c r="AT156" s="204" t="s">
        <v>357</v>
      </c>
      <c r="AU156" s="204" t="s">
        <v>82</v>
      </c>
      <c r="AY156" s="18" t="s">
        <v>171</v>
      </c>
      <c r="BE156" s="205">
        <f t="shared" si="34"/>
        <v>0</v>
      </c>
      <c r="BF156" s="205">
        <f t="shared" si="35"/>
        <v>0</v>
      </c>
      <c r="BG156" s="205">
        <f t="shared" si="36"/>
        <v>0</v>
      </c>
      <c r="BH156" s="205">
        <f t="shared" si="37"/>
        <v>0</v>
      </c>
      <c r="BI156" s="205">
        <f t="shared" si="38"/>
        <v>0</v>
      </c>
      <c r="BJ156" s="18" t="s">
        <v>80</v>
      </c>
      <c r="BK156" s="205">
        <f t="shared" si="39"/>
        <v>0</v>
      </c>
      <c r="BL156" s="18" t="s">
        <v>178</v>
      </c>
      <c r="BM156" s="204" t="s">
        <v>956</v>
      </c>
    </row>
    <row r="157" spans="1:65" s="2" customFormat="1" ht="16.5" customHeight="1">
      <c r="A157" s="35"/>
      <c r="B157" s="36"/>
      <c r="C157" s="247" t="s">
        <v>547</v>
      </c>
      <c r="D157" s="247" t="s">
        <v>357</v>
      </c>
      <c r="E157" s="248" t="s">
        <v>957</v>
      </c>
      <c r="F157" s="249" t="s">
        <v>958</v>
      </c>
      <c r="G157" s="250" t="s">
        <v>272</v>
      </c>
      <c r="H157" s="251">
        <v>6</v>
      </c>
      <c r="I157" s="252"/>
      <c r="J157" s="253">
        <f t="shared" si="30"/>
        <v>0</v>
      </c>
      <c r="K157" s="249" t="s">
        <v>21</v>
      </c>
      <c r="L157" s="254"/>
      <c r="M157" s="255" t="s">
        <v>21</v>
      </c>
      <c r="N157" s="256" t="s">
        <v>44</v>
      </c>
      <c r="O157" s="65"/>
      <c r="P157" s="202">
        <f t="shared" si="31"/>
        <v>0</v>
      </c>
      <c r="Q157" s="202">
        <v>0</v>
      </c>
      <c r="R157" s="202">
        <f t="shared" si="32"/>
        <v>0</v>
      </c>
      <c r="S157" s="202">
        <v>0</v>
      </c>
      <c r="T157" s="203">
        <f t="shared" si="3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232</v>
      </c>
      <c r="AT157" s="204" t="s">
        <v>357</v>
      </c>
      <c r="AU157" s="204" t="s">
        <v>82</v>
      </c>
      <c r="AY157" s="18" t="s">
        <v>171</v>
      </c>
      <c r="BE157" s="205">
        <f t="shared" si="34"/>
        <v>0</v>
      </c>
      <c r="BF157" s="205">
        <f t="shared" si="35"/>
        <v>0</v>
      </c>
      <c r="BG157" s="205">
        <f t="shared" si="36"/>
        <v>0</v>
      </c>
      <c r="BH157" s="205">
        <f t="shared" si="37"/>
        <v>0</v>
      </c>
      <c r="BI157" s="205">
        <f t="shared" si="38"/>
        <v>0</v>
      </c>
      <c r="BJ157" s="18" t="s">
        <v>80</v>
      </c>
      <c r="BK157" s="205">
        <f t="shared" si="39"/>
        <v>0</v>
      </c>
      <c r="BL157" s="18" t="s">
        <v>178</v>
      </c>
      <c r="BM157" s="204" t="s">
        <v>959</v>
      </c>
    </row>
    <row r="158" spans="1:65" s="2" customFormat="1" ht="16.5" customHeight="1">
      <c r="A158" s="35"/>
      <c r="B158" s="36"/>
      <c r="C158" s="247" t="s">
        <v>551</v>
      </c>
      <c r="D158" s="247" t="s">
        <v>357</v>
      </c>
      <c r="E158" s="248" t="s">
        <v>960</v>
      </c>
      <c r="F158" s="249" t="s">
        <v>961</v>
      </c>
      <c r="G158" s="250" t="s">
        <v>272</v>
      </c>
      <c r="H158" s="251">
        <v>1</v>
      </c>
      <c r="I158" s="252"/>
      <c r="J158" s="253">
        <f t="shared" si="30"/>
        <v>0</v>
      </c>
      <c r="K158" s="249" t="s">
        <v>21</v>
      </c>
      <c r="L158" s="254"/>
      <c r="M158" s="255" t="s">
        <v>21</v>
      </c>
      <c r="N158" s="256" t="s">
        <v>44</v>
      </c>
      <c r="O158" s="65"/>
      <c r="P158" s="202">
        <f t="shared" si="31"/>
        <v>0</v>
      </c>
      <c r="Q158" s="202">
        <v>0</v>
      </c>
      <c r="R158" s="202">
        <f t="shared" si="32"/>
        <v>0</v>
      </c>
      <c r="S158" s="202">
        <v>0</v>
      </c>
      <c r="T158" s="203">
        <f t="shared" si="3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232</v>
      </c>
      <c r="AT158" s="204" t="s">
        <v>357</v>
      </c>
      <c r="AU158" s="204" t="s">
        <v>82</v>
      </c>
      <c r="AY158" s="18" t="s">
        <v>171</v>
      </c>
      <c r="BE158" s="205">
        <f t="shared" si="34"/>
        <v>0</v>
      </c>
      <c r="BF158" s="205">
        <f t="shared" si="35"/>
        <v>0</v>
      </c>
      <c r="BG158" s="205">
        <f t="shared" si="36"/>
        <v>0</v>
      </c>
      <c r="BH158" s="205">
        <f t="shared" si="37"/>
        <v>0</v>
      </c>
      <c r="BI158" s="205">
        <f t="shared" si="38"/>
        <v>0</v>
      </c>
      <c r="BJ158" s="18" t="s">
        <v>80</v>
      </c>
      <c r="BK158" s="205">
        <f t="shared" si="39"/>
        <v>0</v>
      </c>
      <c r="BL158" s="18" t="s">
        <v>178</v>
      </c>
      <c r="BM158" s="204" t="s">
        <v>962</v>
      </c>
    </row>
    <row r="159" spans="1:65" s="2" customFormat="1" ht="21.75" customHeight="1">
      <c r="A159" s="35"/>
      <c r="B159" s="36"/>
      <c r="C159" s="247" t="s">
        <v>555</v>
      </c>
      <c r="D159" s="247" t="s">
        <v>357</v>
      </c>
      <c r="E159" s="248" t="s">
        <v>963</v>
      </c>
      <c r="F159" s="249" t="s">
        <v>964</v>
      </c>
      <c r="G159" s="250" t="s">
        <v>272</v>
      </c>
      <c r="H159" s="251">
        <v>8</v>
      </c>
      <c r="I159" s="252"/>
      <c r="J159" s="253">
        <f t="shared" si="30"/>
        <v>0</v>
      </c>
      <c r="K159" s="249" t="s">
        <v>21</v>
      </c>
      <c r="L159" s="254"/>
      <c r="M159" s="255" t="s">
        <v>21</v>
      </c>
      <c r="N159" s="256" t="s">
        <v>44</v>
      </c>
      <c r="O159" s="65"/>
      <c r="P159" s="202">
        <f t="shared" si="31"/>
        <v>0</v>
      </c>
      <c r="Q159" s="202">
        <v>0</v>
      </c>
      <c r="R159" s="202">
        <f t="shared" si="32"/>
        <v>0</v>
      </c>
      <c r="S159" s="202">
        <v>0</v>
      </c>
      <c r="T159" s="203">
        <f t="shared" si="3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232</v>
      </c>
      <c r="AT159" s="204" t="s">
        <v>357</v>
      </c>
      <c r="AU159" s="204" t="s">
        <v>82</v>
      </c>
      <c r="AY159" s="18" t="s">
        <v>171</v>
      </c>
      <c r="BE159" s="205">
        <f t="shared" si="34"/>
        <v>0</v>
      </c>
      <c r="BF159" s="205">
        <f t="shared" si="35"/>
        <v>0</v>
      </c>
      <c r="BG159" s="205">
        <f t="shared" si="36"/>
        <v>0</v>
      </c>
      <c r="BH159" s="205">
        <f t="shared" si="37"/>
        <v>0</v>
      </c>
      <c r="BI159" s="205">
        <f t="shared" si="38"/>
        <v>0</v>
      </c>
      <c r="BJ159" s="18" t="s">
        <v>80</v>
      </c>
      <c r="BK159" s="205">
        <f t="shared" si="39"/>
        <v>0</v>
      </c>
      <c r="BL159" s="18" t="s">
        <v>178</v>
      </c>
      <c r="BM159" s="204" t="s">
        <v>965</v>
      </c>
    </row>
    <row r="160" spans="1:65" s="2" customFormat="1" ht="21.75" customHeight="1">
      <c r="A160" s="35"/>
      <c r="B160" s="36"/>
      <c r="C160" s="247" t="s">
        <v>966</v>
      </c>
      <c r="D160" s="247" t="s">
        <v>357</v>
      </c>
      <c r="E160" s="248" t="s">
        <v>967</v>
      </c>
      <c r="F160" s="249" t="s">
        <v>968</v>
      </c>
      <c r="G160" s="250" t="s">
        <v>272</v>
      </c>
      <c r="H160" s="251">
        <v>5</v>
      </c>
      <c r="I160" s="252"/>
      <c r="J160" s="253">
        <f t="shared" si="30"/>
        <v>0</v>
      </c>
      <c r="K160" s="249" t="s">
        <v>21</v>
      </c>
      <c r="L160" s="254"/>
      <c r="M160" s="255" t="s">
        <v>21</v>
      </c>
      <c r="N160" s="256" t="s">
        <v>44</v>
      </c>
      <c r="O160" s="65"/>
      <c r="P160" s="202">
        <f t="shared" si="31"/>
        <v>0</v>
      </c>
      <c r="Q160" s="202">
        <v>0</v>
      </c>
      <c r="R160" s="202">
        <f t="shared" si="32"/>
        <v>0</v>
      </c>
      <c r="S160" s="202">
        <v>0</v>
      </c>
      <c r="T160" s="203">
        <f t="shared" si="3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4" t="s">
        <v>232</v>
      </c>
      <c r="AT160" s="204" t="s">
        <v>357</v>
      </c>
      <c r="AU160" s="204" t="s">
        <v>82</v>
      </c>
      <c r="AY160" s="18" t="s">
        <v>171</v>
      </c>
      <c r="BE160" s="205">
        <f t="shared" si="34"/>
        <v>0</v>
      </c>
      <c r="BF160" s="205">
        <f t="shared" si="35"/>
        <v>0</v>
      </c>
      <c r="BG160" s="205">
        <f t="shared" si="36"/>
        <v>0</v>
      </c>
      <c r="BH160" s="205">
        <f t="shared" si="37"/>
        <v>0</v>
      </c>
      <c r="BI160" s="205">
        <f t="shared" si="38"/>
        <v>0</v>
      </c>
      <c r="BJ160" s="18" t="s">
        <v>80</v>
      </c>
      <c r="BK160" s="205">
        <f t="shared" si="39"/>
        <v>0</v>
      </c>
      <c r="BL160" s="18" t="s">
        <v>178</v>
      </c>
      <c r="BM160" s="204" t="s">
        <v>969</v>
      </c>
    </row>
    <row r="161" spans="1:65" s="2" customFormat="1" ht="21.75" customHeight="1">
      <c r="A161" s="35"/>
      <c r="B161" s="36"/>
      <c r="C161" s="247" t="s">
        <v>970</v>
      </c>
      <c r="D161" s="247" t="s">
        <v>357</v>
      </c>
      <c r="E161" s="248" t="s">
        <v>971</v>
      </c>
      <c r="F161" s="249" t="s">
        <v>972</v>
      </c>
      <c r="G161" s="250" t="s">
        <v>272</v>
      </c>
      <c r="H161" s="251">
        <v>2</v>
      </c>
      <c r="I161" s="252"/>
      <c r="J161" s="253">
        <f t="shared" si="30"/>
        <v>0</v>
      </c>
      <c r="K161" s="249" t="s">
        <v>21</v>
      </c>
      <c r="L161" s="254"/>
      <c r="M161" s="255" t="s">
        <v>21</v>
      </c>
      <c r="N161" s="256" t="s">
        <v>44</v>
      </c>
      <c r="O161" s="65"/>
      <c r="P161" s="202">
        <f t="shared" si="31"/>
        <v>0</v>
      </c>
      <c r="Q161" s="202">
        <v>0</v>
      </c>
      <c r="R161" s="202">
        <f t="shared" si="32"/>
        <v>0</v>
      </c>
      <c r="S161" s="202">
        <v>0</v>
      </c>
      <c r="T161" s="203">
        <f t="shared" si="3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232</v>
      </c>
      <c r="AT161" s="204" t="s">
        <v>357</v>
      </c>
      <c r="AU161" s="204" t="s">
        <v>82</v>
      </c>
      <c r="AY161" s="18" t="s">
        <v>171</v>
      </c>
      <c r="BE161" s="205">
        <f t="shared" si="34"/>
        <v>0</v>
      </c>
      <c r="BF161" s="205">
        <f t="shared" si="35"/>
        <v>0</v>
      </c>
      <c r="BG161" s="205">
        <f t="shared" si="36"/>
        <v>0</v>
      </c>
      <c r="BH161" s="205">
        <f t="shared" si="37"/>
        <v>0</v>
      </c>
      <c r="BI161" s="205">
        <f t="shared" si="38"/>
        <v>0</v>
      </c>
      <c r="BJ161" s="18" t="s">
        <v>80</v>
      </c>
      <c r="BK161" s="205">
        <f t="shared" si="39"/>
        <v>0</v>
      </c>
      <c r="BL161" s="18" t="s">
        <v>178</v>
      </c>
      <c r="BM161" s="204" t="s">
        <v>973</v>
      </c>
    </row>
    <row r="162" spans="1:65" s="2" customFormat="1" ht="21.75" customHeight="1">
      <c r="A162" s="35"/>
      <c r="B162" s="36"/>
      <c r="C162" s="247" t="s">
        <v>974</v>
      </c>
      <c r="D162" s="247" t="s">
        <v>357</v>
      </c>
      <c r="E162" s="248" t="s">
        <v>975</v>
      </c>
      <c r="F162" s="249" t="s">
        <v>976</v>
      </c>
      <c r="G162" s="250" t="s">
        <v>272</v>
      </c>
      <c r="H162" s="251">
        <v>4</v>
      </c>
      <c r="I162" s="252"/>
      <c r="J162" s="253">
        <f t="shared" si="30"/>
        <v>0</v>
      </c>
      <c r="K162" s="249" t="s">
        <v>21</v>
      </c>
      <c r="L162" s="254"/>
      <c r="M162" s="255" t="s">
        <v>21</v>
      </c>
      <c r="N162" s="256" t="s">
        <v>44</v>
      </c>
      <c r="O162" s="65"/>
      <c r="P162" s="202">
        <f t="shared" si="31"/>
        <v>0</v>
      </c>
      <c r="Q162" s="202">
        <v>0</v>
      </c>
      <c r="R162" s="202">
        <f t="shared" si="32"/>
        <v>0</v>
      </c>
      <c r="S162" s="202">
        <v>0</v>
      </c>
      <c r="T162" s="203">
        <f t="shared" si="3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232</v>
      </c>
      <c r="AT162" s="204" t="s">
        <v>357</v>
      </c>
      <c r="AU162" s="204" t="s">
        <v>82</v>
      </c>
      <c r="AY162" s="18" t="s">
        <v>171</v>
      </c>
      <c r="BE162" s="205">
        <f t="shared" si="34"/>
        <v>0</v>
      </c>
      <c r="BF162" s="205">
        <f t="shared" si="35"/>
        <v>0</v>
      </c>
      <c r="BG162" s="205">
        <f t="shared" si="36"/>
        <v>0</v>
      </c>
      <c r="BH162" s="205">
        <f t="shared" si="37"/>
        <v>0</v>
      </c>
      <c r="BI162" s="205">
        <f t="shared" si="38"/>
        <v>0</v>
      </c>
      <c r="BJ162" s="18" t="s">
        <v>80</v>
      </c>
      <c r="BK162" s="205">
        <f t="shared" si="39"/>
        <v>0</v>
      </c>
      <c r="BL162" s="18" t="s">
        <v>178</v>
      </c>
      <c r="BM162" s="204" t="s">
        <v>977</v>
      </c>
    </row>
    <row r="163" spans="1:65" s="2" customFormat="1" ht="16.5" customHeight="1">
      <c r="A163" s="35"/>
      <c r="B163" s="36"/>
      <c r="C163" s="247" t="s">
        <v>978</v>
      </c>
      <c r="D163" s="247" t="s">
        <v>357</v>
      </c>
      <c r="E163" s="248" t="s">
        <v>979</v>
      </c>
      <c r="F163" s="249" t="s">
        <v>980</v>
      </c>
      <c r="G163" s="250" t="s">
        <v>272</v>
      </c>
      <c r="H163" s="251">
        <v>3</v>
      </c>
      <c r="I163" s="252"/>
      <c r="J163" s="253">
        <f t="shared" si="30"/>
        <v>0</v>
      </c>
      <c r="K163" s="249" t="s">
        <v>21</v>
      </c>
      <c r="L163" s="254"/>
      <c r="M163" s="255" t="s">
        <v>21</v>
      </c>
      <c r="N163" s="256" t="s">
        <v>44</v>
      </c>
      <c r="O163" s="65"/>
      <c r="P163" s="202">
        <f t="shared" si="31"/>
        <v>0</v>
      </c>
      <c r="Q163" s="202">
        <v>0</v>
      </c>
      <c r="R163" s="202">
        <f t="shared" si="32"/>
        <v>0</v>
      </c>
      <c r="S163" s="202">
        <v>0</v>
      </c>
      <c r="T163" s="203">
        <f t="shared" si="3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232</v>
      </c>
      <c r="AT163" s="204" t="s">
        <v>357</v>
      </c>
      <c r="AU163" s="204" t="s">
        <v>82</v>
      </c>
      <c r="AY163" s="18" t="s">
        <v>171</v>
      </c>
      <c r="BE163" s="205">
        <f t="shared" si="34"/>
        <v>0</v>
      </c>
      <c r="BF163" s="205">
        <f t="shared" si="35"/>
        <v>0</v>
      </c>
      <c r="BG163" s="205">
        <f t="shared" si="36"/>
        <v>0</v>
      </c>
      <c r="BH163" s="205">
        <f t="shared" si="37"/>
        <v>0</v>
      </c>
      <c r="BI163" s="205">
        <f t="shared" si="38"/>
        <v>0</v>
      </c>
      <c r="BJ163" s="18" t="s">
        <v>80</v>
      </c>
      <c r="BK163" s="205">
        <f t="shared" si="39"/>
        <v>0</v>
      </c>
      <c r="BL163" s="18" t="s">
        <v>178</v>
      </c>
      <c r="BM163" s="204" t="s">
        <v>981</v>
      </c>
    </row>
    <row r="164" spans="1:65" s="2" customFormat="1" ht="16.5" customHeight="1">
      <c r="A164" s="35"/>
      <c r="B164" s="36"/>
      <c r="C164" s="247" t="s">
        <v>982</v>
      </c>
      <c r="D164" s="247" t="s">
        <v>357</v>
      </c>
      <c r="E164" s="248" t="s">
        <v>983</v>
      </c>
      <c r="F164" s="249" t="s">
        <v>984</v>
      </c>
      <c r="G164" s="250" t="s">
        <v>272</v>
      </c>
      <c r="H164" s="251">
        <v>1</v>
      </c>
      <c r="I164" s="252"/>
      <c r="J164" s="253">
        <f t="shared" si="30"/>
        <v>0</v>
      </c>
      <c r="K164" s="249" t="s">
        <v>21</v>
      </c>
      <c r="L164" s="254"/>
      <c r="M164" s="255" t="s">
        <v>21</v>
      </c>
      <c r="N164" s="256" t="s">
        <v>44</v>
      </c>
      <c r="O164" s="65"/>
      <c r="P164" s="202">
        <f t="shared" si="31"/>
        <v>0</v>
      </c>
      <c r="Q164" s="202">
        <v>0</v>
      </c>
      <c r="R164" s="202">
        <f t="shared" si="32"/>
        <v>0</v>
      </c>
      <c r="S164" s="202">
        <v>0</v>
      </c>
      <c r="T164" s="203">
        <f t="shared" si="3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232</v>
      </c>
      <c r="AT164" s="204" t="s">
        <v>357</v>
      </c>
      <c r="AU164" s="204" t="s">
        <v>82</v>
      </c>
      <c r="AY164" s="18" t="s">
        <v>171</v>
      </c>
      <c r="BE164" s="205">
        <f t="shared" si="34"/>
        <v>0</v>
      </c>
      <c r="BF164" s="205">
        <f t="shared" si="35"/>
        <v>0</v>
      </c>
      <c r="BG164" s="205">
        <f t="shared" si="36"/>
        <v>0</v>
      </c>
      <c r="BH164" s="205">
        <f t="shared" si="37"/>
        <v>0</v>
      </c>
      <c r="BI164" s="205">
        <f t="shared" si="38"/>
        <v>0</v>
      </c>
      <c r="BJ164" s="18" t="s">
        <v>80</v>
      </c>
      <c r="BK164" s="205">
        <f t="shared" si="39"/>
        <v>0</v>
      </c>
      <c r="BL164" s="18" t="s">
        <v>178</v>
      </c>
      <c r="BM164" s="204" t="s">
        <v>985</v>
      </c>
    </row>
    <row r="165" spans="1:65" s="2" customFormat="1" ht="16.5" customHeight="1">
      <c r="A165" s="35"/>
      <c r="B165" s="36"/>
      <c r="C165" s="247" t="s">
        <v>986</v>
      </c>
      <c r="D165" s="247" t="s">
        <v>357</v>
      </c>
      <c r="E165" s="248" t="s">
        <v>987</v>
      </c>
      <c r="F165" s="249" t="s">
        <v>988</v>
      </c>
      <c r="G165" s="250" t="s">
        <v>272</v>
      </c>
      <c r="H165" s="251">
        <v>1</v>
      </c>
      <c r="I165" s="252"/>
      <c r="J165" s="253">
        <f t="shared" si="30"/>
        <v>0</v>
      </c>
      <c r="K165" s="249" t="s">
        <v>21</v>
      </c>
      <c r="L165" s="254"/>
      <c r="M165" s="255" t="s">
        <v>21</v>
      </c>
      <c r="N165" s="256" t="s">
        <v>44</v>
      </c>
      <c r="O165" s="65"/>
      <c r="P165" s="202">
        <f t="shared" si="31"/>
        <v>0</v>
      </c>
      <c r="Q165" s="202">
        <v>0</v>
      </c>
      <c r="R165" s="202">
        <f t="shared" si="32"/>
        <v>0</v>
      </c>
      <c r="S165" s="202">
        <v>0</v>
      </c>
      <c r="T165" s="203">
        <f t="shared" si="3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4" t="s">
        <v>232</v>
      </c>
      <c r="AT165" s="204" t="s">
        <v>357</v>
      </c>
      <c r="AU165" s="204" t="s">
        <v>82</v>
      </c>
      <c r="AY165" s="18" t="s">
        <v>171</v>
      </c>
      <c r="BE165" s="205">
        <f t="shared" si="34"/>
        <v>0</v>
      </c>
      <c r="BF165" s="205">
        <f t="shared" si="35"/>
        <v>0</v>
      </c>
      <c r="BG165" s="205">
        <f t="shared" si="36"/>
        <v>0</v>
      </c>
      <c r="BH165" s="205">
        <f t="shared" si="37"/>
        <v>0</v>
      </c>
      <c r="BI165" s="205">
        <f t="shared" si="38"/>
        <v>0</v>
      </c>
      <c r="BJ165" s="18" t="s">
        <v>80</v>
      </c>
      <c r="BK165" s="205">
        <f t="shared" si="39"/>
        <v>0</v>
      </c>
      <c r="BL165" s="18" t="s">
        <v>178</v>
      </c>
      <c r="BM165" s="204" t="s">
        <v>989</v>
      </c>
    </row>
    <row r="166" spans="1:65" s="2" customFormat="1" ht="16.5" customHeight="1">
      <c r="A166" s="35"/>
      <c r="B166" s="36"/>
      <c r="C166" s="247" t="s">
        <v>990</v>
      </c>
      <c r="D166" s="247" t="s">
        <v>357</v>
      </c>
      <c r="E166" s="248" t="s">
        <v>991</v>
      </c>
      <c r="F166" s="249" t="s">
        <v>992</v>
      </c>
      <c r="G166" s="250" t="s">
        <v>272</v>
      </c>
      <c r="H166" s="251">
        <v>1</v>
      </c>
      <c r="I166" s="252"/>
      <c r="J166" s="253">
        <f t="shared" si="30"/>
        <v>0</v>
      </c>
      <c r="K166" s="249" t="s">
        <v>21</v>
      </c>
      <c r="L166" s="254"/>
      <c r="M166" s="255" t="s">
        <v>21</v>
      </c>
      <c r="N166" s="256" t="s">
        <v>44</v>
      </c>
      <c r="O166" s="65"/>
      <c r="P166" s="202">
        <f t="shared" si="31"/>
        <v>0</v>
      </c>
      <c r="Q166" s="202">
        <v>0</v>
      </c>
      <c r="R166" s="202">
        <f t="shared" si="32"/>
        <v>0</v>
      </c>
      <c r="S166" s="202">
        <v>0</v>
      </c>
      <c r="T166" s="203">
        <f t="shared" si="3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232</v>
      </c>
      <c r="AT166" s="204" t="s">
        <v>357</v>
      </c>
      <c r="AU166" s="204" t="s">
        <v>82</v>
      </c>
      <c r="AY166" s="18" t="s">
        <v>171</v>
      </c>
      <c r="BE166" s="205">
        <f t="shared" si="34"/>
        <v>0</v>
      </c>
      <c r="BF166" s="205">
        <f t="shared" si="35"/>
        <v>0</v>
      </c>
      <c r="BG166" s="205">
        <f t="shared" si="36"/>
        <v>0</v>
      </c>
      <c r="BH166" s="205">
        <f t="shared" si="37"/>
        <v>0</v>
      </c>
      <c r="BI166" s="205">
        <f t="shared" si="38"/>
        <v>0</v>
      </c>
      <c r="BJ166" s="18" t="s">
        <v>80</v>
      </c>
      <c r="BK166" s="205">
        <f t="shared" si="39"/>
        <v>0</v>
      </c>
      <c r="BL166" s="18" t="s">
        <v>178</v>
      </c>
      <c r="BM166" s="204" t="s">
        <v>993</v>
      </c>
    </row>
    <row r="167" spans="1:65" s="2" customFormat="1" ht="16.5" customHeight="1">
      <c r="A167" s="35"/>
      <c r="B167" s="36"/>
      <c r="C167" s="247" t="s">
        <v>994</v>
      </c>
      <c r="D167" s="247" t="s">
        <v>357</v>
      </c>
      <c r="E167" s="248" t="s">
        <v>995</v>
      </c>
      <c r="F167" s="249" t="s">
        <v>996</v>
      </c>
      <c r="G167" s="250" t="s">
        <v>272</v>
      </c>
      <c r="H167" s="251">
        <v>1</v>
      </c>
      <c r="I167" s="252"/>
      <c r="J167" s="253">
        <f t="shared" si="30"/>
        <v>0</v>
      </c>
      <c r="K167" s="249" t="s">
        <v>21</v>
      </c>
      <c r="L167" s="254"/>
      <c r="M167" s="255" t="s">
        <v>21</v>
      </c>
      <c r="N167" s="256" t="s">
        <v>44</v>
      </c>
      <c r="O167" s="65"/>
      <c r="P167" s="202">
        <f t="shared" si="31"/>
        <v>0</v>
      </c>
      <c r="Q167" s="202">
        <v>0</v>
      </c>
      <c r="R167" s="202">
        <f t="shared" si="32"/>
        <v>0</v>
      </c>
      <c r="S167" s="202">
        <v>0</v>
      </c>
      <c r="T167" s="203">
        <f t="shared" si="3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4" t="s">
        <v>232</v>
      </c>
      <c r="AT167" s="204" t="s">
        <v>357</v>
      </c>
      <c r="AU167" s="204" t="s">
        <v>82</v>
      </c>
      <c r="AY167" s="18" t="s">
        <v>171</v>
      </c>
      <c r="BE167" s="205">
        <f t="shared" si="34"/>
        <v>0</v>
      </c>
      <c r="BF167" s="205">
        <f t="shared" si="35"/>
        <v>0</v>
      </c>
      <c r="BG167" s="205">
        <f t="shared" si="36"/>
        <v>0</v>
      </c>
      <c r="BH167" s="205">
        <f t="shared" si="37"/>
        <v>0</v>
      </c>
      <c r="BI167" s="205">
        <f t="shared" si="38"/>
        <v>0</v>
      </c>
      <c r="BJ167" s="18" t="s">
        <v>80</v>
      </c>
      <c r="BK167" s="205">
        <f t="shared" si="39"/>
        <v>0</v>
      </c>
      <c r="BL167" s="18" t="s">
        <v>178</v>
      </c>
      <c r="BM167" s="204" t="s">
        <v>997</v>
      </c>
    </row>
    <row r="168" spans="1:65" s="2" customFormat="1" ht="16.5" customHeight="1">
      <c r="A168" s="35"/>
      <c r="B168" s="36"/>
      <c r="C168" s="247" t="s">
        <v>998</v>
      </c>
      <c r="D168" s="247" t="s">
        <v>357</v>
      </c>
      <c r="E168" s="248" t="s">
        <v>999</v>
      </c>
      <c r="F168" s="249" t="s">
        <v>1000</v>
      </c>
      <c r="G168" s="250" t="s">
        <v>272</v>
      </c>
      <c r="H168" s="251">
        <v>1</v>
      </c>
      <c r="I168" s="252"/>
      <c r="J168" s="253">
        <f t="shared" si="30"/>
        <v>0</v>
      </c>
      <c r="K168" s="249" t="s">
        <v>21</v>
      </c>
      <c r="L168" s="254"/>
      <c r="M168" s="255" t="s">
        <v>21</v>
      </c>
      <c r="N168" s="256" t="s">
        <v>44</v>
      </c>
      <c r="O168" s="65"/>
      <c r="P168" s="202">
        <f t="shared" si="31"/>
        <v>0</v>
      </c>
      <c r="Q168" s="202">
        <v>0</v>
      </c>
      <c r="R168" s="202">
        <f t="shared" si="32"/>
        <v>0</v>
      </c>
      <c r="S168" s="202">
        <v>0</v>
      </c>
      <c r="T168" s="203">
        <f t="shared" si="3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4" t="s">
        <v>232</v>
      </c>
      <c r="AT168" s="204" t="s">
        <v>357</v>
      </c>
      <c r="AU168" s="204" t="s">
        <v>82</v>
      </c>
      <c r="AY168" s="18" t="s">
        <v>171</v>
      </c>
      <c r="BE168" s="205">
        <f t="shared" si="34"/>
        <v>0</v>
      </c>
      <c r="BF168" s="205">
        <f t="shared" si="35"/>
        <v>0</v>
      </c>
      <c r="BG168" s="205">
        <f t="shared" si="36"/>
        <v>0</v>
      </c>
      <c r="BH168" s="205">
        <f t="shared" si="37"/>
        <v>0</v>
      </c>
      <c r="BI168" s="205">
        <f t="shared" si="38"/>
        <v>0</v>
      </c>
      <c r="BJ168" s="18" t="s">
        <v>80</v>
      </c>
      <c r="BK168" s="205">
        <f t="shared" si="39"/>
        <v>0</v>
      </c>
      <c r="BL168" s="18" t="s">
        <v>178</v>
      </c>
      <c r="BM168" s="204" t="s">
        <v>1001</v>
      </c>
    </row>
    <row r="169" spans="1:65" s="2" customFormat="1" ht="21.75" customHeight="1">
      <c r="A169" s="35"/>
      <c r="B169" s="36"/>
      <c r="C169" s="247" t="s">
        <v>1002</v>
      </c>
      <c r="D169" s="247" t="s">
        <v>357</v>
      </c>
      <c r="E169" s="248" t="s">
        <v>1003</v>
      </c>
      <c r="F169" s="249" t="s">
        <v>1004</v>
      </c>
      <c r="G169" s="250" t="s">
        <v>272</v>
      </c>
      <c r="H169" s="251">
        <v>2</v>
      </c>
      <c r="I169" s="252"/>
      <c r="J169" s="253">
        <f t="shared" si="30"/>
        <v>0</v>
      </c>
      <c r="K169" s="249" t="s">
        <v>21</v>
      </c>
      <c r="L169" s="254"/>
      <c r="M169" s="255" t="s">
        <v>21</v>
      </c>
      <c r="N169" s="256" t="s">
        <v>44</v>
      </c>
      <c r="O169" s="65"/>
      <c r="P169" s="202">
        <f t="shared" si="31"/>
        <v>0</v>
      </c>
      <c r="Q169" s="202">
        <v>0</v>
      </c>
      <c r="R169" s="202">
        <f t="shared" si="32"/>
        <v>0</v>
      </c>
      <c r="S169" s="202">
        <v>0</v>
      </c>
      <c r="T169" s="203">
        <f t="shared" si="3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4" t="s">
        <v>232</v>
      </c>
      <c r="AT169" s="204" t="s">
        <v>357</v>
      </c>
      <c r="AU169" s="204" t="s">
        <v>82</v>
      </c>
      <c r="AY169" s="18" t="s">
        <v>171</v>
      </c>
      <c r="BE169" s="205">
        <f t="shared" si="34"/>
        <v>0</v>
      </c>
      <c r="BF169" s="205">
        <f t="shared" si="35"/>
        <v>0</v>
      </c>
      <c r="BG169" s="205">
        <f t="shared" si="36"/>
        <v>0</v>
      </c>
      <c r="BH169" s="205">
        <f t="shared" si="37"/>
        <v>0</v>
      </c>
      <c r="BI169" s="205">
        <f t="shared" si="38"/>
        <v>0</v>
      </c>
      <c r="BJ169" s="18" t="s">
        <v>80</v>
      </c>
      <c r="BK169" s="205">
        <f t="shared" si="39"/>
        <v>0</v>
      </c>
      <c r="BL169" s="18" t="s">
        <v>178</v>
      </c>
      <c r="BM169" s="204" t="s">
        <v>1005</v>
      </c>
    </row>
    <row r="170" spans="1:65" s="2" customFormat="1" ht="21.75" customHeight="1">
      <c r="A170" s="35"/>
      <c r="B170" s="36"/>
      <c r="C170" s="247" t="s">
        <v>1006</v>
      </c>
      <c r="D170" s="247" t="s">
        <v>357</v>
      </c>
      <c r="E170" s="248" t="s">
        <v>1007</v>
      </c>
      <c r="F170" s="249" t="s">
        <v>1008</v>
      </c>
      <c r="G170" s="250" t="s">
        <v>272</v>
      </c>
      <c r="H170" s="251">
        <v>23</v>
      </c>
      <c r="I170" s="252"/>
      <c r="J170" s="253">
        <f t="shared" si="30"/>
        <v>0</v>
      </c>
      <c r="K170" s="249" t="s">
        <v>21</v>
      </c>
      <c r="L170" s="254"/>
      <c r="M170" s="255" t="s">
        <v>21</v>
      </c>
      <c r="N170" s="256" t="s">
        <v>44</v>
      </c>
      <c r="O170" s="65"/>
      <c r="P170" s="202">
        <f t="shared" si="31"/>
        <v>0</v>
      </c>
      <c r="Q170" s="202">
        <v>0</v>
      </c>
      <c r="R170" s="202">
        <f t="shared" si="32"/>
        <v>0</v>
      </c>
      <c r="S170" s="202">
        <v>0</v>
      </c>
      <c r="T170" s="203">
        <f t="shared" si="3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4" t="s">
        <v>232</v>
      </c>
      <c r="AT170" s="204" t="s">
        <v>357</v>
      </c>
      <c r="AU170" s="204" t="s">
        <v>82</v>
      </c>
      <c r="AY170" s="18" t="s">
        <v>171</v>
      </c>
      <c r="BE170" s="205">
        <f t="shared" si="34"/>
        <v>0</v>
      </c>
      <c r="BF170" s="205">
        <f t="shared" si="35"/>
        <v>0</v>
      </c>
      <c r="BG170" s="205">
        <f t="shared" si="36"/>
        <v>0</v>
      </c>
      <c r="BH170" s="205">
        <f t="shared" si="37"/>
        <v>0</v>
      </c>
      <c r="BI170" s="205">
        <f t="shared" si="38"/>
        <v>0</v>
      </c>
      <c r="BJ170" s="18" t="s">
        <v>80</v>
      </c>
      <c r="BK170" s="205">
        <f t="shared" si="39"/>
        <v>0</v>
      </c>
      <c r="BL170" s="18" t="s">
        <v>178</v>
      </c>
      <c r="BM170" s="204" t="s">
        <v>1009</v>
      </c>
    </row>
    <row r="171" spans="1:65" s="2" customFormat="1" ht="16.5" customHeight="1">
      <c r="A171" s="35"/>
      <c r="B171" s="36"/>
      <c r="C171" s="247" t="s">
        <v>1010</v>
      </c>
      <c r="D171" s="247" t="s">
        <v>357</v>
      </c>
      <c r="E171" s="248" t="s">
        <v>1011</v>
      </c>
      <c r="F171" s="249" t="s">
        <v>1012</v>
      </c>
      <c r="G171" s="250" t="s">
        <v>272</v>
      </c>
      <c r="H171" s="251">
        <v>25</v>
      </c>
      <c r="I171" s="252"/>
      <c r="J171" s="253">
        <f t="shared" si="30"/>
        <v>0</v>
      </c>
      <c r="K171" s="249" t="s">
        <v>21</v>
      </c>
      <c r="L171" s="254"/>
      <c r="M171" s="255" t="s">
        <v>21</v>
      </c>
      <c r="N171" s="256" t="s">
        <v>44</v>
      </c>
      <c r="O171" s="65"/>
      <c r="P171" s="202">
        <f t="shared" si="31"/>
        <v>0</v>
      </c>
      <c r="Q171" s="202">
        <v>0</v>
      </c>
      <c r="R171" s="202">
        <f t="shared" si="32"/>
        <v>0</v>
      </c>
      <c r="S171" s="202">
        <v>0</v>
      </c>
      <c r="T171" s="203">
        <f t="shared" si="3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4" t="s">
        <v>232</v>
      </c>
      <c r="AT171" s="204" t="s">
        <v>357</v>
      </c>
      <c r="AU171" s="204" t="s">
        <v>82</v>
      </c>
      <c r="AY171" s="18" t="s">
        <v>171</v>
      </c>
      <c r="BE171" s="205">
        <f t="shared" si="34"/>
        <v>0</v>
      </c>
      <c r="BF171" s="205">
        <f t="shared" si="35"/>
        <v>0</v>
      </c>
      <c r="BG171" s="205">
        <f t="shared" si="36"/>
        <v>0</v>
      </c>
      <c r="BH171" s="205">
        <f t="shared" si="37"/>
        <v>0</v>
      </c>
      <c r="BI171" s="205">
        <f t="shared" si="38"/>
        <v>0</v>
      </c>
      <c r="BJ171" s="18" t="s">
        <v>80</v>
      </c>
      <c r="BK171" s="205">
        <f t="shared" si="39"/>
        <v>0</v>
      </c>
      <c r="BL171" s="18" t="s">
        <v>178</v>
      </c>
      <c r="BM171" s="204" t="s">
        <v>1013</v>
      </c>
    </row>
    <row r="172" spans="1:65" s="2" customFormat="1" ht="16.5" customHeight="1">
      <c r="A172" s="35"/>
      <c r="B172" s="36"/>
      <c r="C172" s="247" t="s">
        <v>1014</v>
      </c>
      <c r="D172" s="247" t="s">
        <v>357</v>
      </c>
      <c r="E172" s="248" t="s">
        <v>1015</v>
      </c>
      <c r="F172" s="249" t="s">
        <v>1016</v>
      </c>
      <c r="G172" s="250" t="s">
        <v>262</v>
      </c>
      <c r="H172" s="251">
        <v>175</v>
      </c>
      <c r="I172" s="252"/>
      <c r="J172" s="253">
        <f t="shared" si="30"/>
        <v>0</v>
      </c>
      <c r="K172" s="249" t="s">
        <v>21</v>
      </c>
      <c r="L172" s="254"/>
      <c r="M172" s="255" t="s">
        <v>21</v>
      </c>
      <c r="N172" s="256" t="s">
        <v>44</v>
      </c>
      <c r="O172" s="65"/>
      <c r="P172" s="202">
        <f t="shared" si="31"/>
        <v>0</v>
      </c>
      <c r="Q172" s="202">
        <v>0</v>
      </c>
      <c r="R172" s="202">
        <f t="shared" si="32"/>
        <v>0</v>
      </c>
      <c r="S172" s="202">
        <v>0</v>
      </c>
      <c r="T172" s="203">
        <f t="shared" si="3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4" t="s">
        <v>232</v>
      </c>
      <c r="AT172" s="204" t="s">
        <v>357</v>
      </c>
      <c r="AU172" s="204" t="s">
        <v>82</v>
      </c>
      <c r="AY172" s="18" t="s">
        <v>171</v>
      </c>
      <c r="BE172" s="205">
        <f t="shared" si="34"/>
        <v>0</v>
      </c>
      <c r="BF172" s="205">
        <f t="shared" si="35"/>
        <v>0</v>
      </c>
      <c r="BG172" s="205">
        <f t="shared" si="36"/>
        <v>0</v>
      </c>
      <c r="BH172" s="205">
        <f t="shared" si="37"/>
        <v>0</v>
      </c>
      <c r="BI172" s="205">
        <f t="shared" si="38"/>
        <v>0</v>
      </c>
      <c r="BJ172" s="18" t="s">
        <v>80</v>
      </c>
      <c r="BK172" s="205">
        <f t="shared" si="39"/>
        <v>0</v>
      </c>
      <c r="BL172" s="18" t="s">
        <v>178</v>
      </c>
      <c r="BM172" s="204" t="s">
        <v>1017</v>
      </c>
    </row>
    <row r="173" spans="1:65" s="2" customFormat="1" ht="16.5" customHeight="1">
      <c r="A173" s="35"/>
      <c r="B173" s="36"/>
      <c r="C173" s="247" t="s">
        <v>1018</v>
      </c>
      <c r="D173" s="247" t="s">
        <v>357</v>
      </c>
      <c r="E173" s="248" t="s">
        <v>1019</v>
      </c>
      <c r="F173" s="249" t="s">
        <v>1020</v>
      </c>
      <c r="G173" s="250" t="s">
        <v>262</v>
      </c>
      <c r="H173" s="251">
        <v>60</v>
      </c>
      <c r="I173" s="252"/>
      <c r="J173" s="253">
        <f t="shared" si="30"/>
        <v>0</v>
      </c>
      <c r="K173" s="249" t="s">
        <v>21</v>
      </c>
      <c r="L173" s="254"/>
      <c r="M173" s="255" t="s">
        <v>21</v>
      </c>
      <c r="N173" s="256" t="s">
        <v>44</v>
      </c>
      <c r="O173" s="65"/>
      <c r="P173" s="202">
        <f t="shared" si="31"/>
        <v>0</v>
      </c>
      <c r="Q173" s="202">
        <v>0</v>
      </c>
      <c r="R173" s="202">
        <f t="shared" si="32"/>
        <v>0</v>
      </c>
      <c r="S173" s="202">
        <v>0</v>
      </c>
      <c r="T173" s="203">
        <f t="shared" si="3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4" t="s">
        <v>232</v>
      </c>
      <c r="AT173" s="204" t="s">
        <v>357</v>
      </c>
      <c r="AU173" s="204" t="s">
        <v>82</v>
      </c>
      <c r="AY173" s="18" t="s">
        <v>171</v>
      </c>
      <c r="BE173" s="205">
        <f t="shared" si="34"/>
        <v>0</v>
      </c>
      <c r="BF173" s="205">
        <f t="shared" si="35"/>
        <v>0</v>
      </c>
      <c r="BG173" s="205">
        <f t="shared" si="36"/>
        <v>0</v>
      </c>
      <c r="BH173" s="205">
        <f t="shared" si="37"/>
        <v>0</v>
      </c>
      <c r="BI173" s="205">
        <f t="shared" si="38"/>
        <v>0</v>
      </c>
      <c r="BJ173" s="18" t="s">
        <v>80</v>
      </c>
      <c r="BK173" s="205">
        <f t="shared" si="39"/>
        <v>0</v>
      </c>
      <c r="BL173" s="18" t="s">
        <v>178</v>
      </c>
      <c r="BM173" s="204" t="s">
        <v>1021</v>
      </c>
    </row>
    <row r="174" spans="1:65" s="2" customFormat="1" ht="16.5" customHeight="1">
      <c r="A174" s="35"/>
      <c r="B174" s="36"/>
      <c r="C174" s="247" t="s">
        <v>1022</v>
      </c>
      <c r="D174" s="247" t="s">
        <v>357</v>
      </c>
      <c r="E174" s="248" t="s">
        <v>1023</v>
      </c>
      <c r="F174" s="249" t="s">
        <v>1024</v>
      </c>
      <c r="G174" s="250" t="s">
        <v>262</v>
      </c>
      <c r="H174" s="251">
        <v>780</v>
      </c>
      <c r="I174" s="252"/>
      <c r="J174" s="253">
        <f t="shared" si="30"/>
        <v>0</v>
      </c>
      <c r="K174" s="249" t="s">
        <v>21</v>
      </c>
      <c r="L174" s="254"/>
      <c r="M174" s="255" t="s">
        <v>21</v>
      </c>
      <c r="N174" s="256" t="s">
        <v>44</v>
      </c>
      <c r="O174" s="65"/>
      <c r="P174" s="202">
        <f t="shared" si="31"/>
        <v>0</v>
      </c>
      <c r="Q174" s="202">
        <v>0</v>
      </c>
      <c r="R174" s="202">
        <f t="shared" si="32"/>
        <v>0</v>
      </c>
      <c r="S174" s="202">
        <v>0</v>
      </c>
      <c r="T174" s="203">
        <f t="shared" si="3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4" t="s">
        <v>232</v>
      </c>
      <c r="AT174" s="204" t="s">
        <v>357</v>
      </c>
      <c r="AU174" s="204" t="s">
        <v>82</v>
      </c>
      <c r="AY174" s="18" t="s">
        <v>171</v>
      </c>
      <c r="BE174" s="205">
        <f t="shared" si="34"/>
        <v>0</v>
      </c>
      <c r="BF174" s="205">
        <f t="shared" si="35"/>
        <v>0</v>
      </c>
      <c r="BG174" s="205">
        <f t="shared" si="36"/>
        <v>0</v>
      </c>
      <c r="BH174" s="205">
        <f t="shared" si="37"/>
        <v>0</v>
      </c>
      <c r="BI174" s="205">
        <f t="shared" si="38"/>
        <v>0</v>
      </c>
      <c r="BJ174" s="18" t="s">
        <v>80</v>
      </c>
      <c r="BK174" s="205">
        <f t="shared" si="39"/>
        <v>0</v>
      </c>
      <c r="BL174" s="18" t="s">
        <v>178</v>
      </c>
      <c r="BM174" s="204" t="s">
        <v>1025</v>
      </c>
    </row>
    <row r="175" spans="1:65" s="2" customFormat="1" ht="16.5" customHeight="1">
      <c r="A175" s="35"/>
      <c r="B175" s="36"/>
      <c r="C175" s="247" t="s">
        <v>1026</v>
      </c>
      <c r="D175" s="247" t="s">
        <v>357</v>
      </c>
      <c r="E175" s="248" t="s">
        <v>1027</v>
      </c>
      <c r="F175" s="249" t="s">
        <v>1028</v>
      </c>
      <c r="G175" s="250" t="s">
        <v>262</v>
      </c>
      <c r="H175" s="251">
        <v>240</v>
      </c>
      <c r="I175" s="252"/>
      <c r="J175" s="253">
        <f t="shared" si="30"/>
        <v>0</v>
      </c>
      <c r="K175" s="249" t="s">
        <v>21</v>
      </c>
      <c r="L175" s="254"/>
      <c r="M175" s="255" t="s">
        <v>21</v>
      </c>
      <c r="N175" s="256" t="s">
        <v>44</v>
      </c>
      <c r="O175" s="65"/>
      <c r="P175" s="202">
        <f t="shared" si="31"/>
        <v>0</v>
      </c>
      <c r="Q175" s="202">
        <v>0</v>
      </c>
      <c r="R175" s="202">
        <f t="shared" si="32"/>
        <v>0</v>
      </c>
      <c r="S175" s="202">
        <v>0</v>
      </c>
      <c r="T175" s="203">
        <f t="shared" si="3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4" t="s">
        <v>232</v>
      </c>
      <c r="AT175" s="204" t="s">
        <v>357</v>
      </c>
      <c r="AU175" s="204" t="s">
        <v>82</v>
      </c>
      <c r="AY175" s="18" t="s">
        <v>171</v>
      </c>
      <c r="BE175" s="205">
        <f t="shared" si="34"/>
        <v>0</v>
      </c>
      <c r="BF175" s="205">
        <f t="shared" si="35"/>
        <v>0</v>
      </c>
      <c r="BG175" s="205">
        <f t="shared" si="36"/>
        <v>0</v>
      </c>
      <c r="BH175" s="205">
        <f t="shared" si="37"/>
        <v>0</v>
      </c>
      <c r="BI175" s="205">
        <f t="shared" si="38"/>
        <v>0</v>
      </c>
      <c r="BJ175" s="18" t="s">
        <v>80</v>
      </c>
      <c r="BK175" s="205">
        <f t="shared" si="39"/>
        <v>0</v>
      </c>
      <c r="BL175" s="18" t="s">
        <v>178</v>
      </c>
      <c r="BM175" s="204" t="s">
        <v>1029</v>
      </c>
    </row>
    <row r="176" spans="1:65" s="2" customFormat="1" ht="16.5" customHeight="1">
      <c r="A176" s="35"/>
      <c r="B176" s="36"/>
      <c r="C176" s="247" t="s">
        <v>1030</v>
      </c>
      <c r="D176" s="247" t="s">
        <v>357</v>
      </c>
      <c r="E176" s="248" t="s">
        <v>1031</v>
      </c>
      <c r="F176" s="249" t="s">
        <v>1032</v>
      </c>
      <c r="G176" s="250" t="s">
        <v>262</v>
      </c>
      <c r="H176" s="251">
        <v>85</v>
      </c>
      <c r="I176" s="252"/>
      <c r="J176" s="253">
        <f t="shared" si="30"/>
        <v>0</v>
      </c>
      <c r="K176" s="249" t="s">
        <v>21</v>
      </c>
      <c r="L176" s="254"/>
      <c r="M176" s="255" t="s">
        <v>21</v>
      </c>
      <c r="N176" s="256" t="s">
        <v>44</v>
      </c>
      <c r="O176" s="65"/>
      <c r="P176" s="202">
        <f t="shared" si="31"/>
        <v>0</v>
      </c>
      <c r="Q176" s="202">
        <v>0</v>
      </c>
      <c r="R176" s="202">
        <f t="shared" si="32"/>
        <v>0</v>
      </c>
      <c r="S176" s="202">
        <v>0</v>
      </c>
      <c r="T176" s="203">
        <f t="shared" si="3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232</v>
      </c>
      <c r="AT176" s="204" t="s">
        <v>357</v>
      </c>
      <c r="AU176" s="204" t="s">
        <v>82</v>
      </c>
      <c r="AY176" s="18" t="s">
        <v>171</v>
      </c>
      <c r="BE176" s="205">
        <f t="shared" si="34"/>
        <v>0</v>
      </c>
      <c r="BF176" s="205">
        <f t="shared" si="35"/>
        <v>0</v>
      </c>
      <c r="BG176" s="205">
        <f t="shared" si="36"/>
        <v>0</v>
      </c>
      <c r="BH176" s="205">
        <f t="shared" si="37"/>
        <v>0</v>
      </c>
      <c r="BI176" s="205">
        <f t="shared" si="38"/>
        <v>0</v>
      </c>
      <c r="BJ176" s="18" t="s">
        <v>80</v>
      </c>
      <c r="BK176" s="205">
        <f t="shared" si="39"/>
        <v>0</v>
      </c>
      <c r="BL176" s="18" t="s">
        <v>178</v>
      </c>
      <c r="BM176" s="204" t="s">
        <v>1033</v>
      </c>
    </row>
    <row r="177" spans="1:65" s="2" customFormat="1" ht="16.5" customHeight="1">
      <c r="A177" s="35"/>
      <c r="B177" s="36"/>
      <c r="C177" s="247" t="s">
        <v>1034</v>
      </c>
      <c r="D177" s="247" t="s">
        <v>357</v>
      </c>
      <c r="E177" s="248" t="s">
        <v>1035</v>
      </c>
      <c r="F177" s="249" t="s">
        <v>1036</v>
      </c>
      <c r="G177" s="250" t="s">
        <v>262</v>
      </c>
      <c r="H177" s="251">
        <v>10</v>
      </c>
      <c r="I177" s="252"/>
      <c r="J177" s="253">
        <f t="shared" si="30"/>
        <v>0</v>
      </c>
      <c r="K177" s="249" t="s">
        <v>21</v>
      </c>
      <c r="L177" s="254"/>
      <c r="M177" s="255" t="s">
        <v>21</v>
      </c>
      <c r="N177" s="256" t="s">
        <v>44</v>
      </c>
      <c r="O177" s="65"/>
      <c r="P177" s="202">
        <f t="shared" si="31"/>
        <v>0</v>
      </c>
      <c r="Q177" s="202">
        <v>0</v>
      </c>
      <c r="R177" s="202">
        <f t="shared" si="32"/>
        <v>0</v>
      </c>
      <c r="S177" s="202">
        <v>0</v>
      </c>
      <c r="T177" s="203">
        <f t="shared" si="3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4" t="s">
        <v>232</v>
      </c>
      <c r="AT177" s="204" t="s">
        <v>357</v>
      </c>
      <c r="AU177" s="204" t="s">
        <v>82</v>
      </c>
      <c r="AY177" s="18" t="s">
        <v>171</v>
      </c>
      <c r="BE177" s="205">
        <f t="shared" si="34"/>
        <v>0</v>
      </c>
      <c r="BF177" s="205">
        <f t="shared" si="35"/>
        <v>0</v>
      </c>
      <c r="BG177" s="205">
        <f t="shared" si="36"/>
        <v>0</v>
      </c>
      <c r="BH177" s="205">
        <f t="shared" si="37"/>
        <v>0</v>
      </c>
      <c r="BI177" s="205">
        <f t="shared" si="38"/>
        <v>0</v>
      </c>
      <c r="BJ177" s="18" t="s">
        <v>80</v>
      </c>
      <c r="BK177" s="205">
        <f t="shared" si="39"/>
        <v>0</v>
      </c>
      <c r="BL177" s="18" t="s">
        <v>178</v>
      </c>
      <c r="BM177" s="204" t="s">
        <v>1037</v>
      </c>
    </row>
    <row r="178" spans="1:65" s="2" customFormat="1" ht="16.5" customHeight="1">
      <c r="A178" s="35"/>
      <c r="B178" s="36"/>
      <c r="C178" s="247" t="s">
        <v>1038</v>
      </c>
      <c r="D178" s="247" t="s">
        <v>357</v>
      </c>
      <c r="E178" s="248" t="s">
        <v>1039</v>
      </c>
      <c r="F178" s="249" t="s">
        <v>1040</v>
      </c>
      <c r="G178" s="250" t="s">
        <v>262</v>
      </c>
      <c r="H178" s="251">
        <v>14</v>
      </c>
      <c r="I178" s="252"/>
      <c r="J178" s="253">
        <f t="shared" si="30"/>
        <v>0</v>
      </c>
      <c r="K178" s="249" t="s">
        <v>21</v>
      </c>
      <c r="L178" s="254"/>
      <c r="M178" s="255" t="s">
        <v>21</v>
      </c>
      <c r="N178" s="256" t="s">
        <v>44</v>
      </c>
      <c r="O178" s="65"/>
      <c r="P178" s="202">
        <f t="shared" si="31"/>
        <v>0</v>
      </c>
      <c r="Q178" s="202">
        <v>0</v>
      </c>
      <c r="R178" s="202">
        <f t="shared" si="32"/>
        <v>0</v>
      </c>
      <c r="S178" s="202">
        <v>0</v>
      </c>
      <c r="T178" s="203">
        <f t="shared" si="3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4" t="s">
        <v>232</v>
      </c>
      <c r="AT178" s="204" t="s">
        <v>357</v>
      </c>
      <c r="AU178" s="204" t="s">
        <v>82</v>
      </c>
      <c r="AY178" s="18" t="s">
        <v>171</v>
      </c>
      <c r="BE178" s="205">
        <f t="shared" si="34"/>
        <v>0</v>
      </c>
      <c r="BF178" s="205">
        <f t="shared" si="35"/>
        <v>0</v>
      </c>
      <c r="BG178" s="205">
        <f t="shared" si="36"/>
        <v>0</v>
      </c>
      <c r="BH178" s="205">
        <f t="shared" si="37"/>
        <v>0</v>
      </c>
      <c r="BI178" s="205">
        <f t="shared" si="38"/>
        <v>0</v>
      </c>
      <c r="BJ178" s="18" t="s">
        <v>80</v>
      </c>
      <c r="BK178" s="205">
        <f t="shared" si="39"/>
        <v>0</v>
      </c>
      <c r="BL178" s="18" t="s">
        <v>178</v>
      </c>
      <c r="BM178" s="204" t="s">
        <v>1041</v>
      </c>
    </row>
    <row r="179" spans="1:65" s="2" customFormat="1" ht="16.5" customHeight="1">
      <c r="A179" s="35"/>
      <c r="B179" s="36"/>
      <c r="C179" s="247" t="s">
        <v>1042</v>
      </c>
      <c r="D179" s="247" t="s">
        <v>357</v>
      </c>
      <c r="E179" s="248" t="s">
        <v>1043</v>
      </c>
      <c r="F179" s="249" t="s">
        <v>1044</v>
      </c>
      <c r="G179" s="250" t="s">
        <v>262</v>
      </c>
      <c r="H179" s="251">
        <v>12</v>
      </c>
      <c r="I179" s="252"/>
      <c r="J179" s="253">
        <f t="shared" si="30"/>
        <v>0</v>
      </c>
      <c r="K179" s="249" t="s">
        <v>21</v>
      </c>
      <c r="L179" s="254"/>
      <c r="M179" s="255" t="s">
        <v>21</v>
      </c>
      <c r="N179" s="256" t="s">
        <v>44</v>
      </c>
      <c r="O179" s="65"/>
      <c r="P179" s="202">
        <f t="shared" si="31"/>
        <v>0</v>
      </c>
      <c r="Q179" s="202">
        <v>0</v>
      </c>
      <c r="R179" s="202">
        <f t="shared" si="32"/>
        <v>0</v>
      </c>
      <c r="S179" s="202">
        <v>0</v>
      </c>
      <c r="T179" s="203">
        <f t="shared" si="3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4" t="s">
        <v>232</v>
      </c>
      <c r="AT179" s="204" t="s">
        <v>357</v>
      </c>
      <c r="AU179" s="204" t="s">
        <v>82</v>
      </c>
      <c r="AY179" s="18" t="s">
        <v>171</v>
      </c>
      <c r="BE179" s="205">
        <f t="shared" si="34"/>
        <v>0</v>
      </c>
      <c r="BF179" s="205">
        <f t="shared" si="35"/>
        <v>0</v>
      </c>
      <c r="BG179" s="205">
        <f t="shared" si="36"/>
        <v>0</v>
      </c>
      <c r="BH179" s="205">
        <f t="shared" si="37"/>
        <v>0</v>
      </c>
      <c r="BI179" s="205">
        <f t="shared" si="38"/>
        <v>0</v>
      </c>
      <c r="BJ179" s="18" t="s">
        <v>80</v>
      </c>
      <c r="BK179" s="205">
        <f t="shared" si="39"/>
        <v>0</v>
      </c>
      <c r="BL179" s="18" t="s">
        <v>178</v>
      </c>
      <c r="BM179" s="204" t="s">
        <v>1045</v>
      </c>
    </row>
    <row r="180" spans="1:65" s="2" customFormat="1" ht="16.5" customHeight="1">
      <c r="A180" s="35"/>
      <c r="B180" s="36"/>
      <c r="C180" s="247" t="s">
        <v>1046</v>
      </c>
      <c r="D180" s="247" t="s">
        <v>357</v>
      </c>
      <c r="E180" s="248" t="s">
        <v>1047</v>
      </c>
      <c r="F180" s="249" t="s">
        <v>1048</v>
      </c>
      <c r="G180" s="250" t="s">
        <v>262</v>
      </c>
      <c r="H180" s="251">
        <v>20</v>
      </c>
      <c r="I180" s="252"/>
      <c r="J180" s="253">
        <f t="shared" si="30"/>
        <v>0</v>
      </c>
      <c r="K180" s="249" t="s">
        <v>21</v>
      </c>
      <c r="L180" s="254"/>
      <c r="M180" s="255" t="s">
        <v>21</v>
      </c>
      <c r="N180" s="256" t="s">
        <v>44</v>
      </c>
      <c r="O180" s="65"/>
      <c r="P180" s="202">
        <f t="shared" si="31"/>
        <v>0</v>
      </c>
      <c r="Q180" s="202">
        <v>0</v>
      </c>
      <c r="R180" s="202">
        <f t="shared" si="32"/>
        <v>0</v>
      </c>
      <c r="S180" s="202">
        <v>0</v>
      </c>
      <c r="T180" s="203">
        <f t="shared" si="3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4" t="s">
        <v>232</v>
      </c>
      <c r="AT180" s="204" t="s">
        <v>357</v>
      </c>
      <c r="AU180" s="204" t="s">
        <v>82</v>
      </c>
      <c r="AY180" s="18" t="s">
        <v>171</v>
      </c>
      <c r="BE180" s="205">
        <f t="shared" si="34"/>
        <v>0</v>
      </c>
      <c r="BF180" s="205">
        <f t="shared" si="35"/>
        <v>0</v>
      </c>
      <c r="BG180" s="205">
        <f t="shared" si="36"/>
        <v>0</v>
      </c>
      <c r="BH180" s="205">
        <f t="shared" si="37"/>
        <v>0</v>
      </c>
      <c r="BI180" s="205">
        <f t="shared" si="38"/>
        <v>0</v>
      </c>
      <c r="BJ180" s="18" t="s">
        <v>80</v>
      </c>
      <c r="BK180" s="205">
        <f t="shared" si="39"/>
        <v>0</v>
      </c>
      <c r="BL180" s="18" t="s">
        <v>178</v>
      </c>
      <c r="BM180" s="204" t="s">
        <v>1049</v>
      </c>
    </row>
    <row r="181" spans="1:65" s="2" customFormat="1" ht="16.5" customHeight="1">
      <c r="A181" s="35"/>
      <c r="B181" s="36"/>
      <c r="C181" s="247" t="s">
        <v>1050</v>
      </c>
      <c r="D181" s="247" t="s">
        <v>357</v>
      </c>
      <c r="E181" s="248" t="s">
        <v>1051</v>
      </c>
      <c r="F181" s="249" t="s">
        <v>1052</v>
      </c>
      <c r="G181" s="250" t="s">
        <v>262</v>
      </c>
      <c r="H181" s="251">
        <v>105</v>
      </c>
      <c r="I181" s="252"/>
      <c r="J181" s="253">
        <f t="shared" si="30"/>
        <v>0</v>
      </c>
      <c r="K181" s="249" t="s">
        <v>21</v>
      </c>
      <c r="L181" s="254"/>
      <c r="M181" s="255" t="s">
        <v>21</v>
      </c>
      <c r="N181" s="256" t="s">
        <v>44</v>
      </c>
      <c r="O181" s="65"/>
      <c r="P181" s="202">
        <f t="shared" si="31"/>
        <v>0</v>
      </c>
      <c r="Q181" s="202">
        <v>0</v>
      </c>
      <c r="R181" s="202">
        <f t="shared" si="32"/>
        <v>0</v>
      </c>
      <c r="S181" s="202">
        <v>0</v>
      </c>
      <c r="T181" s="203">
        <f t="shared" si="3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232</v>
      </c>
      <c r="AT181" s="204" t="s">
        <v>357</v>
      </c>
      <c r="AU181" s="204" t="s">
        <v>82</v>
      </c>
      <c r="AY181" s="18" t="s">
        <v>171</v>
      </c>
      <c r="BE181" s="205">
        <f t="shared" si="34"/>
        <v>0</v>
      </c>
      <c r="BF181" s="205">
        <f t="shared" si="35"/>
        <v>0</v>
      </c>
      <c r="BG181" s="205">
        <f t="shared" si="36"/>
        <v>0</v>
      </c>
      <c r="BH181" s="205">
        <f t="shared" si="37"/>
        <v>0</v>
      </c>
      <c r="BI181" s="205">
        <f t="shared" si="38"/>
        <v>0</v>
      </c>
      <c r="BJ181" s="18" t="s">
        <v>80</v>
      </c>
      <c r="BK181" s="205">
        <f t="shared" si="39"/>
        <v>0</v>
      </c>
      <c r="BL181" s="18" t="s">
        <v>178</v>
      </c>
      <c r="BM181" s="204" t="s">
        <v>1053</v>
      </c>
    </row>
    <row r="182" spans="1:65" s="2" customFormat="1" ht="16.5" customHeight="1">
      <c r="A182" s="35"/>
      <c r="B182" s="36"/>
      <c r="C182" s="247" t="s">
        <v>1054</v>
      </c>
      <c r="D182" s="247" t="s">
        <v>357</v>
      </c>
      <c r="E182" s="248" t="s">
        <v>1055</v>
      </c>
      <c r="F182" s="249" t="s">
        <v>917</v>
      </c>
      <c r="G182" s="250" t="s">
        <v>187</v>
      </c>
      <c r="H182" s="251">
        <v>0.3</v>
      </c>
      <c r="I182" s="252"/>
      <c r="J182" s="253">
        <f t="shared" si="30"/>
        <v>0</v>
      </c>
      <c r="K182" s="249" t="s">
        <v>21</v>
      </c>
      <c r="L182" s="254"/>
      <c r="M182" s="255" t="s">
        <v>21</v>
      </c>
      <c r="N182" s="256" t="s">
        <v>44</v>
      </c>
      <c r="O182" s="65"/>
      <c r="P182" s="202">
        <f t="shared" si="31"/>
        <v>0</v>
      </c>
      <c r="Q182" s="202">
        <v>0</v>
      </c>
      <c r="R182" s="202">
        <f t="shared" si="32"/>
        <v>0</v>
      </c>
      <c r="S182" s="202">
        <v>0</v>
      </c>
      <c r="T182" s="203">
        <f t="shared" si="3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4" t="s">
        <v>232</v>
      </c>
      <c r="AT182" s="204" t="s">
        <v>357</v>
      </c>
      <c r="AU182" s="204" t="s">
        <v>82</v>
      </c>
      <c r="AY182" s="18" t="s">
        <v>171</v>
      </c>
      <c r="BE182" s="205">
        <f t="shared" si="34"/>
        <v>0</v>
      </c>
      <c r="BF182" s="205">
        <f t="shared" si="35"/>
        <v>0</v>
      </c>
      <c r="BG182" s="205">
        <f t="shared" si="36"/>
        <v>0</v>
      </c>
      <c r="BH182" s="205">
        <f t="shared" si="37"/>
        <v>0</v>
      </c>
      <c r="BI182" s="205">
        <f t="shared" si="38"/>
        <v>0</v>
      </c>
      <c r="BJ182" s="18" t="s">
        <v>80</v>
      </c>
      <c r="BK182" s="205">
        <f t="shared" si="39"/>
        <v>0</v>
      </c>
      <c r="BL182" s="18" t="s">
        <v>178</v>
      </c>
      <c r="BM182" s="204" t="s">
        <v>1056</v>
      </c>
    </row>
    <row r="183" spans="1:65" s="2" customFormat="1" ht="21.75" customHeight="1">
      <c r="A183" s="35"/>
      <c r="B183" s="36"/>
      <c r="C183" s="247" t="s">
        <v>1057</v>
      </c>
      <c r="D183" s="247" t="s">
        <v>357</v>
      </c>
      <c r="E183" s="248" t="s">
        <v>1058</v>
      </c>
      <c r="F183" s="249" t="s">
        <v>1059</v>
      </c>
      <c r="G183" s="250" t="s">
        <v>272</v>
      </c>
      <c r="H183" s="251">
        <v>46</v>
      </c>
      <c r="I183" s="252"/>
      <c r="J183" s="253">
        <f t="shared" si="30"/>
        <v>0</v>
      </c>
      <c r="K183" s="249" t="s">
        <v>21</v>
      </c>
      <c r="L183" s="254"/>
      <c r="M183" s="255" t="s">
        <v>21</v>
      </c>
      <c r="N183" s="256" t="s">
        <v>44</v>
      </c>
      <c r="O183" s="65"/>
      <c r="P183" s="202">
        <f t="shared" si="31"/>
        <v>0</v>
      </c>
      <c r="Q183" s="202">
        <v>0</v>
      </c>
      <c r="R183" s="202">
        <f t="shared" si="32"/>
        <v>0</v>
      </c>
      <c r="S183" s="202">
        <v>0</v>
      </c>
      <c r="T183" s="203">
        <f t="shared" si="3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4" t="s">
        <v>232</v>
      </c>
      <c r="AT183" s="204" t="s">
        <v>357</v>
      </c>
      <c r="AU183" s="204" t="s">
        <v>82</v>
      </c>
      <c r="AY183" s="18" t="s">
        <v>171</v>
      </c>
      <c r="BE183" s="205">
        <f t="shared" si="34"/>
        <v>0</v>
      </c>
      <c r="BF183" s="205">
        <f t="shared" si="35"/>
        <v>0</v>
      </c>
      <c r="BG183" s="205">
        <f t="shared" si="36"/>
        <v>0</v>
      </c>
      <c r="BH183" s="205">
        <f t="shared" si="37"/>
        <v>0</v>
      </c>
      <c r="BI183" s="205">
        <f t="shared" si="38"/>
        <v>0</v>
      </c>
      <c r="BJ183" s="18" t="s">
        <v>80</v>
      </c>
      <c r="BK183" s="205">
        <f t="shared" si="39"/>
        <v>0</v>
      </c>
      <c r="BL183" s="18" t="s">
        <v>178</v>
      </c>
      <c r="BM183" s="204" t="s">
        <v>1060</v>
      </c>
    </row>
    <row r="184" spans="1:65" s="2" customFormat="1" ht="21.75" customHeight="1">
      <c r="A184" s="35"/>
      <c r="B184" s="36"/>
      <c r="C184" s="247" t="s">
        <v>1061</v>
      </c>
      <c r="D184" s="247" t="s">
        <v>357</v>
      </c>
      <c r="E184" s="248" t="s">
        <v>1062</v>
      </c>
      <c r="F184" s="249" t="s">
        <v>1063</v>
      </c>
      <c r="G184" s="250" t="s">
        <v>262</v>
      </c>
      <c r="H184" s="251">
        <v>12</v>
      </c>
      <c r="I184" s="252"/>
      <c r="J184" s="253">
        <f t="shared" si="30"/>
        <v>0</v>
      </c>
      <c r="K184" s="249" t="s">
        <v>21</v>
      </c>
      <c r="L184" s="254"/>
      <c r="M184" s="255" t="s">
        <v>21</v>
      </c>
      <c r="N184" s="256" t="s">
        <v>44</v>
      </c>
      <c r="O184" s="65"/>
      <c r="P184" s="202">
        <f t="shared" si="31"/>
        <v>0</v>
      </c>
      <c r="Q184" s="202">
        <v>0</v>
      </c>
      <c r="R184" s="202">
        <f t="shared" si="32"/>
        <v>0</v>
      </c>
      <c r="S184" s="202">
        <v>0</v>
      </c>
      <c r="T184" s="203">
        <f t="shared" si="3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4" t="s">
        <v>232</v>
      </c>
      <c r="AT184" s="204" t="s">
        <v>357</v>
      </c>
      <c r="AU184" s="204" t="s">
        <v>82</v>
      </c>
      <c r="AY184" s="18" t="s">
        <v>171</v>
      </c>
      <c r="BE184" s="205">
        <f t="shared" si="34"/>
        <v>0</v>
      </c>
      <c r="BF184" s="205">
        <f t="shared" si="35"/>
        <v>0</v>
      </c>
      <c r="BG184" s="205">
        <f t="shared" si="36"/>
        <v>0</v>
      </c>
      <c r="BH184" s="205">
        <f t="shared" si="37"/>
        <v>0</v>
      </c>
      <c r="BI184" s="205">
        <f t="shared" si="38"/>
        <v>0</v>
      </c>
      <c r="BJ184" s="18" t="s">
        <v>80</v>
      </c>
      <c r="BK184" s="205">
        <f t="shared" si="39"/>
        <v>0</v>
      </c>
      <c r="BL184" s="18" t="s">
        <v>178</v>
      </c>
      <c r="BM184" s="204" t="s">
        <v>1064</v>
      </c>
    </row>
    <row r="185" spans="1:65" s="2" customFormat="1" ht="16.5" customHeight="1">
      <c r="A185" s="35"/>
      <c r="B185" s="36"/>
      <c r="C185" s="247" t="s">
        <v>1065</v>
      </c>
      <c r="D185" s="247" t="s">
        <v>357</v>
      </c>
      <c r="E185" s="248" t="s">
        <v>1066</v>
      </c>
      <c r="F185" s="249" t="s">
        <v>1067</v>
      </c>
      <c r="G185" s="250" t="s">
        <v>262</v>
      </c>
      <c r="H185" s="251">
        <v>10</v>
      </c>
      <c r="I185" s="252"/>
      <c r="J185" s="253">
        <f aca="true" t="shared" si="40" ref="J185:J216">ROUND(I185*H185,2)</f>
        <v>0</v>
      </c>
      <c r="K185" s="249" t="s">
        <v>21</v>
      </c>
      <c r="L185" s="254"/>
      <c r="M185" s="255" t="s">
        <v>21</v>
      </c>
      <c r="N185" s="256" t="s">
        <v>44</v>
      </c>
      <c r="O185" s="65"/>
      <c r="P185" s="202">
        <f aca="true" t="shared" si="41" ref="P185:P216">O185*H185</f>
        <v>0</v>
      </c>
      <c r="Q185" s="202">
        <v>0</v>
      </c>
      <c r="R185" s="202">
        <f aca="true" t="shared" si="42" ref="R185:R216">Q185*H185</f>
        <v>0</v>
      </c>
      <c r="S185" s="202">
        <v>0</v>
      </c>
      <c r="T185" s="203">
        <f aca="true" t="shared" si="43" ref="T185:T216"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4" t="s">
        <v>232</v>
      </c>
      <c r="AT185" s="204" t="s">
        <v>357</v>
      </c>
      <c r="AU185" s="204" t="s">
        <v>82</v>
      </c>
      <c r="AY185" s="18" t="s">
        <v>171</v>
      </c>
      <c r="BE185" s="205">
        <f aca="true" t="shared" si="44" ref="BE185:BE211">IF(N185="základní",J185,0)</f>
        <v>0</v>
      </c>
      <c r="BF185" s="205">
        <f aca="true" t="shared" si="45" ref="BF185:BF211">IF(N185="snížená",J185,0)</f>
        <v>0</v>
      </c>
      <c r="BG185" s="205">
        <f aca="true" t="shared" si="46" ref="BG185:BG211">IF(N185="zákl. přenesená",J185,0)</f>
        <v>0</v>
      </c>
      <c r="BH185" s="205">
        <f aca="true" t="shared" si="47" ref="BH185:BH211">IF(N185="sníž. přenesená",J185,0)</f>
        <v>0</v>
      </c>
      <c r="BI185" s="205">
        <f aca="true" t="shared" si="48" ref="BI185:BI211">IF(N185="nulová",J185,0)</f>
        <v>0</v>
      </c>
      <c r="BJ185" s="18" t="s">
        <v>80</v>
      </c>
      <c r="BK185" s="205">
        <f aca="true" t="shared" si="49" ref="BK185:BK211">ROUND(I185*H185,2)</f>
        <v>0</v>
      </c>
      <c r="BL185" s="18" t="s">
        <v>178</v>
      </c>
      <c r="BM185" s="204" t="s">
        <v>1068</v>
      </c>
    </row>
    <row r="186" spans="1:65" s="2" customFormat="1" ht="16.5" customHeight="1">
      <c r="A186" s="35"/>
      <c r="B186" s="36"/>
      <c r="C186" s="247" t="s">
        <v>1069</v>
      </c>
      <c r="D186" s="247" t="s">
        <v>357</v>
      </c>
      <c r="E186" s="248" t="s">
        <v>1070</v>
      </c>
      <c r="F186" s="249" t="s">
        <v>899</v>
      </c>
      <c r="G186" s="250" t="s">
        <v>262</v>
      </c>
      <c r="H186" s="251">
        <v>32</v>
      </c>
      <c r="I186" s="252"/>
      <c r="J186" s="253">
        <f t="shared" si="40"/>
        <v>0</v>
      </c>
      <c r="K186" s="249" t="s">
        <v>21</v>
      </c>
      <c r="L186" s="254"/>
      <c r="M186" s="255" t="s">
        <v>21</v>
      </c>
      <c r="N186" s="256" t="s">
        <v>44</v>
      </c>
      <c r="O186" s="65"/>
      <c r="P186" s="202">
        <f t="shared" si="41"/>
        <v>0</v>
      </c>
      <c r="Q186" s="202">
        <v>0</v>
      </c>
      <c r="R186" s="202">
        <f t="shared" si="42"/>
        <v>0</v>
      </c>
      <c r="S186" s="202">
        <v>0</v>
      </c>
      <c r="T186" s="203">
        <f t="shared" si="4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232</v>
      </c>
      <c r="AT186" s="204" t="s">
        <v>357</v>
      </c>
      <c r="AU186" s="204" t="s">
        <v>82</v>
      </c>
      <c r="AY186" s="18" t="s">
        <v>171</v>
      </c>
      <c r="BE186" s="205">
        <f t="shared" si="44"/>
        <v>0</v>
      </c>
      <c r="BF186" s="205">
        <f t="shared" si="45"/>
        <v>0</v>
      </c>
      <c r="BG186" s="205">
        <f t="shared" si="46"/>
        <v>0</v>
      </c>
      <c r="BH186" s="205">
        <f t="shared" si="47"/>
        <v>0</v>
      </c>
      <c r="BI186" s="205">
        <f t="shared" si="48"/>
        <v>0</v>
      </c>
      <c r="BJ186" s="18" t="s">
        <v>80</v>
      </c>
      <c r="BK186" s="205">
        <f t="shared" si="49"/>
        <v>0</v>
      </c>
      <c r="BL186" s="18" t="s">
        <v>178</v>
      </c>
      <c r="BM186" s="204" t="s">
        <v>1071</v>
      </c>
    </row>
    <row r="187" spans="1:65" s="2" customFormat="1" ht="16.5" customHeight="1">
      <c r="A187" s="35"/>
      <c r="B187" s="36"/>
      <c r="C187" s="247" t="s">
        <v>1072</v>
      </c>
      <c r="D187" s="247" t="s">
        <v>357</v>
      </c>
      <c r="E187" s="248" t="s">
        <v>1073</v>
      </c>
      <c r="F187" s="249" t="s">
        <v>1074</v>
      </c>
      <c r="G187" s="250" t="s">
        <v>262</v>
      </c>
      <c r="H187" s="251">
        <v>58</v>
      </c>
      <c r="I187" s="252"/>
      <c r="J187" s="253">
        <f t="shared" si="40"/>
        <v>0</v>
      </c>
      <c r="K187" s="249" t="s">
        <v>21</v>
      </c>
      <c r="L187" s="254"/>
      <c r="M187" s="255" t="s">
        <v>21</v>
      </c>
      <c r="N187" s="256" t="s">
        <v>44</v>
      </c>
      <c r="O187" s="65"/>
      <c r="P187" s="202">
        <f t="shared" si="41"/>
        <v>0</v>
      </c>
      <c r="Q187" s="202">
        <v>0</v>
      </c>
      <c r="R187" s="202">
        <f t="shared" si="42"/>
        <v>0</v>
      </c>
      <c r="S187" s="202">
        <v>0</v>
      </c>
      <c r="T187" s="203">
        <f t="shared" si="4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4" t="s">
        <v>232</v>
      </c>
      <c r="AT187" s="204" t="s">
        <v>357</v>
      </c>
      <c r="AU187" s="204" t="s">
        <v>82</v>
      </c>
      <c r="AY187" s="18" t="s">
        <v>171</v>
      </c>
      <c r="BE187" s="205">
        <f t="shared" si="44"/>
        <v>0</v>
      </c>
      <c r="BF187" s="205">
        <f t="shared" si="45"/>
        <v>0</v>
      </c>
      <c r="BG187" s="205">
        <f t="shared" si="46"/>
        <v>0</v>
      </c>
      <c r="BH187" s="205">
        <f t="shared" si="47"/>
        <v>0</v>
      </c>
      <c r="BI187" s="205">
        <f t="shared" si="48"/>
        <v>0</v>
      </c>
      <c r="BJ187" s="18" t="s">
        <v>80</v>
      </c>
      <c r="BK187" s="205">
        <f t="shared" si="49"/>
        <v>0</v>
      </c>
      <c r="BL187" s="18" t="s">
        <v>178</v>
      </c>
      <c r="BM187" s="204" t="s">
        <v>1075</v>
      </c>
    </row>
    <row r="188" spans="1:65" s="2" customFormat="1" ht="16.5" customHeight="1">
      <c r="A188" s="35"/>
      <c r="B188" s="36"/>
      <c r="C188" s="247" t="s">
        <v>1076</v>
      </c>
      <c r="D188" s="247" t="s">
        <v>357</v>
      </c>
      <c r="E188" s="248" t="s">
        <v>1077</v>
      </c>
      <c r="F188" s="249" t="s">
        <v>1078</v>
      </c>
      <c r="G188" s="250" t="s">
        <v>1079</v>
      </c>
      <c r="H188" s="251">
        <v>4</v>
      </c>
      <c r="I188" s="252"/>
      <c r="J188" s="253">
        <f t="shared" si="40"/>
        <v>0</v>
      </c>
      <c r="K188" s="249" t="s">
        <v>21</v>
      </c>
      <c r="L188" s="254"/>
      <c r="M188" s="255" t="s">
        <v>21</v>
      </c>
      <c r="N188" s="256" t="s">
        <v>44</v>
      </c>
      <c r="O188" s="65"/>
      <c r="P188" s="202">
        <f t="shared" si="41"/>
        <v>0</v>
      </c>
      <c r="Q188" s="202">
        <v>0</v>
      </c>
      <c r="R188" s="202">
        <f t="shared" si="42"/>
        <v>0</v>
      </c>
      <c r="S188" s="202">
        <v>0</v>
      </c>
      <c r="T188" s="203">
        <f t="shared" si="4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4" t="s">
        <v>232</v>
      </c>
      <c r="AT188" s="204" t="s">
        <v>357</v>
      </c>
      <c r="AU188" s="204" t="s">
        <v>82</v>
      </c>
      <c r="AY188" s="18" t="s">
        <v>171</v>
      </c>
      <c r="BE188" s="205">
        <f t="shared" si="44"/>
        <v>0</v>
      </c>
      <c r="BF188" s="205">
        <f t="shared" si="45"/>
        <v>0</v>
      </c>
      <c r="BG188" s="205">
        <f t="shared" si="46"/>
        <v>0</v>
      </c>
      <c r="BH188" s="205">
        <f t="shared" si="47"/>
        <v>0</v>
      </c>
      <c r="BI188" s="205">
        <f t="shared" si="48"/>
        <v>0</v>
      </c>
      <c r="BJ188" s="18" t="s">
        <v>80</v>
      </c>
      <c r="BK188" s="205">
        <f t="shared" si="49"/>
        <v>0</v>
      </c>
      <c r="BL188" s="18" t="s">
        <v>178</v>
      </c>
      <c r="BM188" s="204" t="s">
        <v>1080</v>
      </c>
    </row>
    <row r="189" spans="1:65" s="2" customFormat="1" ht="16.5" customHeight="1">
      <c r="A189" s="35"/>
      <c r="B189" s="36"/>
      <c r="C189" s="247" t="s">
        <v>1081</v>
      </c>
      <c r="D189" s="247" t="s">
        <v>357</v>
      </c>
      <c r="E189" s="248" t="s">
        <v>1082</v>
      </c>
      <c r="F189" s="249" t="s">
        <v>902</v>
      </c>
      <c r="G189" s="250" t="s">
        <v>272</v>
      </c>
      <c r="H189" s="251">
        <v>1</v>
      </c>
      <c r="I189" s="252"/>
      <c r="J189" s="253">
        <f t="shared" si="40"/>
        <v>0</v>
      </c>
      <c r="K189" s="249" t="s">
        <v>21</v>
      </c>
      <c r="L189" s="254"/>
      <c r="M189" s="255" t="s">
        <v>21</v>
      </c>
      <c r="N189" s="256" t="s">
        <v>44</v>
      </c>
      <c r="O189" s="65"/>
      <c r="P189" s="202">
        <f t="shared" si="41"/>
        <v>0</v>
      </c>
      <c r="Q189" s="202">
        <v>0</v>
      </c>
      <c r="R189" s="202">
        <f t="shared" si="42"/>
        <v>0</v>
      </c>
      <c r="S189" s="202">
        <v>0</v>
      </c>
      <c r="T189" s="203">
        <f t="shared" si="4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4" t="s">
        <v>232</v>
      </c>
      <c r="AT189" s="204" t="s">
        <v>357</v>
      </c>
      <c r="AU189" s="204" t="s">
        <v>82</v>
      </c>
      <c r="AY189" s="18" t="s">
        <v>171</v>
      </c>
      <c r="BE189" s="205">
        <f t="shared" si="44"/>
        <v>0</v>
      </c>
      <c r="BF189" s="205">
        <f t="shared" si="45"/>
        <v>0</v>
      </c>
      <c r="BG189" s="205">
        <f t="shared" si="46"/>
        <v>0</v>
      </c>
      <c r="BH189" s="205">
        <f t="shared" si="47"/>
        <v>0</v>
      </c>
      <c r="BI189" s="205">
        <f t="shared" si="48"/>
        <v>0</v>
      </c>
      <c r="BJ189" s="18" t="s">
        <v>80</v>
      </c>
      <c r="BK189" s="205">
        <f t="shared" si="49"/>
        <v>0</v>
      </c>
      <c r="BL189" s="18" t="s">
        <v>178</v>
      </c>
      <c r="BM189" s="204" t="s">
        <v>1083</v>
      </c>
    </row>
    <row r="190" spans="1:65" s="2" customFormat="1" ht="16.5" customHeight="1">
      <c r="A190" s="35"/>
      <c r="B190" s="36"/>
      <c r="C190" s="247" t="s">
        <v>1084</v>
      </c>
      <c r="D190" s="247" t="s">
        <v>357</v>
      </c>
      <c r="E190" s="248" t="s">
        <v>1085</v>
      </c>
      <c r="F190" s="249" t="s">
        <v>1086</v>
      </c>
      <c r="G190" s="250" t="s">
        <v>272</v>
      </c>
      <c r="H190" s="251">
        <v>1</v>
      </c>
      <c r="I190" s="252"/>
      <c r="J190" s="253">
        <f t="shared" si="40"/>
        <v>0</v>
      </c>
      <c r="K190" s="249" t="s">
        <v>21</v>
      </c>
      <c r="L190" s="254"/>
      <c r="M190" s="255" t="s">
        <v>21</v>
      </c>
      <c r="N190" s="256" t="s">
        <v>44</v>
      </c>
      <c r="O190" s="65"/>
      <c r="P190" s="202">
        <f t="shared" si="41"/>
        <v>0</v>
      </c>
      <c r="Q190" s="202">
        <v>0</v>
      </c>
      <c r="R190" s="202">
        <f t="shared" si="42"/>
        <v>0</v>
      </c>
      <c r="S190" s="202">
        <v>0</v>
      </c>
      <c r="T190" s="203">
        <f t="shared" si="4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4" t="s">
        <v>232</v>
      </c>
      <c r="AT190" s="204" t="s">
        <v>357</v>
      </c>
      <c r="AU190" s="204" t="s">
        <v>82</v>
      </c>
      <c r="AY190" s="18" t="s">
        <v>171</v>
      </c>
      <c r="BE190" s="205">
        <f t="shared" si="44"/>
        <v>0</v>
      </c>
      <c r="BF190" s="205">
        <f t="shared" si="45"/>
        <v>0</v>
      </c>
      <c r="BG190" s="205">
        <f t="shared" si="46"/>
        <v>0</v>
      </c>
      <c r="BH190" s="205">
        <f t="shared" si="47"/>
        <v>0</v>
      </c>
      <c r="BI190" s="205">
        <f t="shared" si="48"/>
        <v>0</v>
      </c>
      <c r="BJ190" s="18" t="s">
        <v>80</v>
      </c>
      <c r="BK190" s="205">
        <f t="shared" si="49"/>
        <v>0</v>
      </c>
      <c r="BL190" s="18" t="s">
        <v>178</v>
      </c>
      <c r="BM190" s="204" t="s">
        <v>1087</v>
      </c>
    </row>
    <row r="191" spans="1:65" s="2" customFormat="1" ht="16.5" customHeight="1">
      <c r="A191" s="35"/>
      <c r="B191" s="36"/>
      <c r="C191" s="247" t="s">
        <v>1088</v>
      </c>
      <c r="D191" s="247" t="s">
        <v>357</v>
      </c>
      <c r="E191" s="248" t="s">
        <v>1089</v>
      </c>
      <c r="F191" s="249" t="s">
        <v>905</v>
      </c>
      <c r="G191" s="250" t="s">
        <v>272</v>
      </c>
      <c r="H191" s="251">
        <v>1</v>
      </c>
      <c r="I191" s="252"/>
      <c r="J191" s="253">
        <f t="shared" si="40"/>
        <v>0</v>
      </c>
      <c r="K191" s="249" t="s">
        <v>21</v>
      </c>
      <c r="L191" s="254"/>
      <c r="M191" s="255" t="s">
        <v>21</v>
      </c>
      <c r="N191" s="256" t="s">
        <v>44</v>
      </c>
      <c r="O191" s="65"/>
      <c r="P191" s="202">
        <f t="shared" si="41"/>
        <v>0</v>
      </c>
      <c r="Q191" s="202">
        <v>0</v>
      </c>
      <c r="R191" s="202">
        <f t="shared" si="42"/>
        <v>0</v>
      </c>
      <c r="S191" s="202">
        <v>0</v>
      </c>
      <c r="T191" s="203">
        <f t="shared" si="4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4" t="s">
        <v>232</v>
      </c>
      <c r="AT191" s="204" t="s">
        <v>357</v>
      </c>
      <c r="AU191" s="204" t="s">
        <v>82</v>
      </c>
      <c r="AY191" s="18" t="s">
        <v>171</v>
      </c>
      <c r="BE191" s="205">
        <f t="shared" si="44"/>
        <v>0</v>
      </c>
      <c r="BF191" s="205">
        <f t="shared" si="45"/>
        <v>0</v>
      </c>
      <c r="BG191" s="205">
        <f t="shared" si="46"/>
        <v>0</v>
      </c>
      <c r="BH191" s="205">
        <f t="shared" si="47"/>
        <v>0</v>
      </c>
      <c r="BI191" s="205">
        <f t="shared" si="48"/>
        <v>0</v>
      </c>
      <c r="BJ191" s="18" t="s">
        <v>80</v>
      </c>
      <c r="BK191" s="205">
        <f t="shared" si="49"/>
        <v>0</v>
      </c>
      <c r="BL191" s="18" t="s">
        <v>178</v>
      </c>
      <c r="BM191" s="204" t="s">
        <v>1090</v>
      </c>
    </row>
    <row r="192" spans="1:65" s="2" customFormat="1" ht="16.5" customHeight="1">
      <c r="A192" s="35"/>
      <c r="B192" s="36"/>
      <c r="C192" s="247" t="s">
        <v>1091</v>
      </c>
      <c r="D192" s="247" t="s">
        <v>357</v>
      </c>
      <c r="E192" s="248" t="s">
        <v>1092</v>
      </c>
      <c r="F192" s="249" t="s">
        <v>1093</v>
      </c>
      <c r="G192" s="250" t="s">
        <v>272</v>
      </c>
      <c r="H192" s="251">
        <v>12</v>
      </c>
      <c r="I192" s="252"/>
      <c r="J192" s="253">
        <f t="shared" si="40"/>
        <v>0</v>
      </c>
      <c r="K192" s="249" t="s">
        <v>21</v>
      </c>
      <c r="L192" s="254"/>
      <c r="M192" s="255" t="s">
        <v>21</v>
      </c>
      <c r="N192" s="256" t="s">
        <v>44</v>
      </c>
      <c r="O192" s="65"/>
      <c r="P192" s="202">
        <f t="shared" si="41"/>
        <v>0</v>
      </c>
      <c r="Q192" s="202">
        <v>0</v>
      </c>
      <c r="R192" s="202">
        <f t="shared" si="42"/>
        <v>0</v>
      </c>
      <c r="S192" s="202">
        <v>0</v>
      </c>
      <c r="T192" s="203">
        <f t="shared" si="4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232</v>
      </c>
      <c r="AT192" s="204" t="s">
        <v>357</v>
      </c>
      <c r="AU192" s="204" t="s">
        <v>82</v>
      </c>
      <c r="AY192" s="18" t="s">
        <v>171</v>
      </c>
      <c r="BE192" s="205">
        <f t="shared" si="44"/>
        <v>0</v>
      </c>
      <c r="BF192" s="205">
        <f t="shared" si="45"/>
        <v>0</v>
      </c>
      <c r="BG192" s="205">
        <f t="shared" si="46"/>
        <v>0</v>
      </c>
      <c r="BH192" s="205">
        <f t="shared" si="47"/>
        <v>0</v>
      </c>
      <c r="BI192" s="205">
        <f t="shared" si="48"/>
        <v>0</v>
      </c>
      <c r="BJ192" s="18" t="s">
        <v>80</v>
      </c>
      <c r="BK192" s="205">
        <f t="shared" si="49"/>
        <v>0</v>
      </c>
      <c r="BL192" s="18" t="s">
        <v>178</v>
      </c>
      <c r="BM192" s="204" t="s">
        <v>1094</v>
      </c>
    </row>
    <row r="193" spans="1:65" s="2" customFormat="1" ht="16.5" customHeight="1">
      <c r="A193" s="35"/>
      <c r="B193" s="36"/>
      <c r="C193" s="247" t="s">
        <v>1095</v>
      </c>
      <c r="D193" s="247" t="s">
        <v>357</v>
      </c>
      <c r="E193" s="248" t="s">
        <v>1096</v>
      </c>
      <c r="F193" s="249" t="s">
        <v>1097</v>
      </c>
      <c r="G193" s="250" t="s">
        <v>272</v>
      </c>
      <c r="H193" s="251">
        <v>28</v>
      </c>
      <c r="I193" s="252"/>
      <c r="J193" s="253">
        <f t="shared" si="40"/>
        <v>0</v>
      </c>
      <c r="K193" s="249" t="s">
        <v>21</v>
      </c>
      <c r="L193" s="254"/>
      <c r="M193" s="255" t="s">
        <v>21</v>
      </c>
      <c r="N193" s="256" t="s">
        <v>44</v>
      </c>
      <c r="O193" s="65"/>
      <c r="P193" s="202">
        <f t="shared" si="41"/>
        <v>0</v>
      </c>
      <c r="Q193" s="202">
        <v>0</v>
      </c>
      <c r="R193" s="202">
        <f t="shared" si="42"/>
        <v>0</v>
      </c>
      <c r="S193" s="202">
        <v>0</v>
      </c>
      <c r="T193" s="203">
        <f t="shared" si="4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4" t="s">
        <v>232</v>
      </c>
      <c r="AT193" s="204" t="s">
        <v>357</v>
      </c>
      <c r="AU193" s="204" t="s">
        <v>82</v>
      </c>
      <c r="AY193" s="18" t="s">
        <v>171</v>
      </c>
      <c r="BE193" s="205">
        <f t="shared" si="44"/>
        <v>0</v>
      </c>
      <c r="BF193" s="205">
        <f t="shared" si="45"/>
        <v>0</v>
      </c>
      <c r="BG193" s="205">
        <f t="shared" si="46"/>
        <v>0</v>
      </c>
      <c r="BH193" s="205">
        <f t="shared" si="47"/>
        <v>0</v>
      </c>
      <c r="BI193" s="205">
        <f t="shared" si="48"/>
        <v>0</v>
      </c>
      <c r="BJ193" s="18" t="s">
        <v>80</v>
      </c>
      <c r="BK193" s="205">
        <f t="shared" si="49"/>
        <v>0</v>
      </c>
      <c r="BL193" s="18" t="s">
        <v>178</v>
      </c>
      <c r="BM193" s="204" t="s">
        <v>1098</v>
      </c>
    </row>
    <row r="194" spans="1:65" s="2" customFormat="1" ht="16.5" customHeight="1">
      <c r="A194" s="35"/>
      <c r="B194" s="36"/>
      <c r="C194" s="247" t="s">
        <v>1099</v>
      </c>
      <c r="D194" s="247" t="s">
        <v>357</v>
      </c>
      <c r="E194" s="248" t="s">
        <v>1100</v>
      </c>
      <c r="F194" s="249" t="s">
        <v>908</v>
      </c>
      <c r="G194" s="250" t="s">
        <v>272</v>
      </c>
      <c r="H194" s="251">
        <v>65</v>
      </c>
      <c r="I194" s="252"/>
      <c r="J194" s="253">
        <f t="shared" si="40"/>
        <v>0</v>
      </c>
      <c r="K194" s="249" t="s">
        <v>21</v>
      </c>
      <c r="L194" s="254"/>
      <c r="M194" s="255" t="s">
        <v>21</v>
      </c>
      <c r="N194" s="256" t="s">
        <v>44</v>
      </c>
      <c r="O194" s="65"/>
      <c r="P194" s="202">
        <f t="shared" si="41"/>
        <v>0</v>
      </c>
      <c r="Q194" s="202">
        <v>0</v>
      </c>
      <c r="R194" s="202">
        <f t="shared" si="42"/>
        <v>0</v>
      </c>
      <c r="S194" s="202">
        <v>0</v>
      </c>
      <c r="T194" s="203">
        <f t="shared" si="4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232</v>
      </c>
      <c r="AT194" s="204" t="s">
        <v>357</v>
      </c>
      <c r="AU194" s="204" t="s">
        <v>82</v>
      </c>
      <c r="AY194" s="18" t="s">
        <v>171</v>
      </c>
      <c r="BE194" s="205">
        <f t="shared" si="44"/>
        <v>0</v>
      </c>
      <c r="BF194" s="205">
        <f t="shared" si="45"/>
        <v>0</v>
      </c>
      <c r="BG194" s="205">
        <f t="shared" si="46"/>
        <v>0</v>
      </c>
      <c r="BH194" s="205">
        <f t="shared" si="47"/>
        <v>0</v>
      </c>
      <c r="BI194" s="205">
        <f t="shared" si="48"/>
        <v>0</v>
      </c>
      <c r="BJ194" s="18" t="s">
        <v>80</v>
      </c>
      <c r="BK194" s="205">
        <f t="shared" si="49"/>
        <v>0</v>
      </c>
      <c r="BL194" s="18" t="s">
        <v>178</v>
      </c>
      <c r="BM194" s="204" t="s">
        <v>1101</v>
      </c>
    </row>
    <row r="195" spans="1:65" s="2" customFormat="1" ht="16.5" customHeight="1">
      <c r="A195" s="35"/>
      <c r="B195" s="36"/>
      <c r="C195" s="247" t="s">
        <v>1102</v>
      </c>
      <c r="D195" s="247" t="s">
        <v>357</v>
      </c>
      <c r="E195" s="248" t="s">
        <v>1103</v>
      </c>
      <c r="F195" s="249" t="s">
        <v>1104</v>
      </c>
      <c r="G195" s="250" t="s">
        <v>272</v>
      </c>
      <c r="H195" s="251">
        <v>17</v>
      </c>
      <c r="I195" s="252"/>
      <c r="J195" s="253">
        <f t="shared" si="40"/>
        <v>0</v>
      </c>
      <c r="K195" s="249" t="s">
        <v>21</v>
      </c>
      <c r="L195" s="254"/>
      <c r="M195" s="255" t="s">
        <v>21</v>
      </c>
      <c r="N195" s="256" t="s">
        <v>44</v>
      </c>
      <c r="O195" s="65"/>
      <c r="P195" s="202">
        <f t="shared" si="41"/>
        <v>0</v>
      </c>
      <c r="Q195" s="202">
        <v>0</v>
      </c>
      <c r="R195" s="202">
        <f t="shared" si="42"/>
        <v>0</v>
      </c>
      <c r="S195" s="202">
        <v>0</v>
      </c>
      <c r="T195" s="203">
        <f t="shared" si="4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4" t="s">
        <v>232</v>
      </c>
      <c r="AT195" s="204" t="s">
        <v>357</v>
      </c>
      <c r="AU195" s="204" t="s">
        <v>82</v>
      </c>
      <c r="AY195" s="18" t="s">
        <v>171</v>
      </c>
      <c r="BE195" s="205">
        <f t="shared" si="44"/>
        <v>0</v>
      </c>
      <c r="BF195" s="205">
        <f t="shared" si="45"/>
        <v>0</v>
      </c>
      <c r="BG195" s="205">
        <f t="shared" si="46"/>
        <v>0</v>
      </c>
      <c r="BH195" s="205">
        <f t="shared" si="47"/>
        <v>0</v>
      </c>
      <c r="BI195" s="205">
        <f t="shared" si="48"/>
        <v>0</v>
      </c>
      <c r="BJ195" s="18" t="s">
        <v>80</v>
      </c>
      <c r="BK195" s="205">
        <f t="shared" si="49"/>
        <v>0</v>
      </c>
      <c r="BL195" s="18" t="s">
        <v>178</v>
      </c>
      <c r="BM195" s="204" t="s">
        <v>1105</v>
      </c>
    </row>
    <row r="196" spans="1:65" s="2" customFormat="1" ht="16.5" customHeight="1">
      <c r="A196" s="35"/>
      <c r="B196" s="36"/>
      <c r="C196" s="247" t="s">
        <v>1106</v>
      </c>
      <c r="D196" s="247" t="s">
        <v>357</v>
      </c>
      <c r="E196" s="248" t="s">
        <v>1107</v>
      </c>
      <c r="F196" s="249" t="s">
        <v>911</v>
      </c>
      <c r="G196" s="250" t="s">
        <v>272</v>
      </c>
      <c r="H196" s="251">
        <v>4</v>
      </c>
      <c r="I196" s="252"/>
      <c r="J196" s="253">
        <f t="shared" si="40"/>
        <v>0</v>
      </c>
      <c r="K196" s="249" t="s">
        <v>21</v>
      </c>
      <c r="L196" s="254"/>
      <c r="M196" s="255" t="s">
        <v>21</v>
      </c>
      <c r="N196" s="256" t="s">
        <v>44</v>
      </c>
      <c r="O196" s="65"/>
      <c r="P196" s="202">
        <f t="shared" si="41"/>
        <v>0</v>
      </c>
      <c r="Q196" s="202">
        <v>0</v>
      </c>
      <c r="R196" s="202">
        <f t="shared" si="42"/>
        <v>0</v>
      </c>
      <c r="S196" s="202">
        <v>0</v>
      </c>
      <c r="T196" s="203">
        <f t="shared" si="4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4" t="s">
        <v>232</v>
      </c>
      <c r="AT196" s="204" t="s">
        <v>357</v>
      </c>
      <c r="AU196" s="204" t="s">
        <v>82</v>
      </c>
      <c r="AY196" s="18" t="s">
        <v>171</v>
      </c>
      <c r="BE196" s="205">
        <f t="shared" si="44"/>
        <v>0</v>
      </c>
      <c r="BF196" s="205">
        <f t="shared" si="45"/>
        <v>0</v>
      </c>
      <c r="BG196" s="205">
        <f t="shared" si="46"/>
        <v>0</v>
      </c>
      <c r="BH196" s="205">
        <f t="shared" si="47"/>
        <v>0</v>
      </c>
      <c r="BI196" s="205">
        <f t="shared" si="48"/>
        <v>0</v>
      </c>
      <c r="BJ196" s="18" t="s">
        <v>80</v>
      </c>
      <c r="BK196" s="205">
        <f t="shared" si="49"/>
        <v>0</v>
      </c>
      <c r="BL196" s="18" t="s">
        <v>178</v>
      </c>
      <c r="BM196" s="204" t="s">
        <v>1108</v>
      </c>
    </row>
    <row r="197" spans="1:65" s="2" customFormat="1" ht="16.5" customHeight="1">
      <c r="A197" s="35"/>
      <c r="B197" s="36"/>
      <c r="C197" s="247" t="s">
        <v>1109</v>
      </c>
      <c r="D197" s="247" t="s">
        <v>357</v>
      </c>
      <c r="E197" s="248" t="s">
        <v>1110</v>
      </c>
      <c r="F197" s="249" t="s">
        <v>914</v>
      </c>
      <c r="G197" s="250" t="s">
        <v>272</v>
      </c>
      <c r="H197" s="251">
        <v>1</v>
      </c>
      <c r="I197" s="252"/>
      <c r="J197" s="253">
        <f t="shared" si="40"/>
        <v>0</v>
      </c>
      <c r="K197" s="249" t="s">
        <v>21</v>
      </c>
      <c r="L197" s="254"/>
      <c r="M197" s="255" t="s">
        <v>21</v>
      </c>
      <c r="N197" s="256" t="s">
        <v>44</v>
      </c>
      <c r="O197" s="65"/>
      <c r="P197" s="202">
        <f t="shared" si="41"/>
        <v>0</v>
      </c>
      <c r="Q197" s="202">
        <v>0</v>
      </c>
      <c r="R197" s="202">
        <f t="shared" si="42"/>
        <v>0</v>
      </c>
      <c r="S197" s="202">
        <v>0</v>
      </c>
      <c r="T197" s="203">
        <f t="shared" si="4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232</v>
      </c>
      <c r="AT197" s="204" t="s">
        <v>357</v>
      </c>
      <c r="AU197" s="204" t="s">
        <v>82</v>
      </c>
      <c r="AY197" s="18" t="s">
        <v>171</v>
      </c>
      <c r="BE197" s="205">
        <f t="shared" si="44"/>
        <v>0</v>
      </c>
      <c r="BF197" s="205">
        <f t="shared" si="45"/>
        <v>0</v>
      </c>
      <c r="BG197" s="205">
        <f t="shared" si="46"/>
        <v>0</v>
      </c>
      <c r="BH197" s="205">
        <f t="shared" si="47"/>
        <v>0</v>
      </c>
      <c r="BI197" s="205">
        <f t="shared" si="48"/>
        <v>0</v>
      </c>
      <c r="BJ197" s="18" t="s">
        <v>80</v>
      </c>
      <c r="BK197" s="205">
        <f t="shared" si="49"/>
        <v>0</v>
      </c>
      <c r="BL197" s="18" t="s">
        <v>178</v>
      </c>
      <c r="BM197" s="204" t="s">
        <v>1111</v>
      </c>
    </row>
    <row r="198" spans="1:65" s="2" customFormat="1" ht="16.5" customHeight="1">
      <c r="A198" s="35"/>
      <c r="B198" s="36"/>
      <c r="C198" s="247" t="s">
        <v>1112</v>
      </c>
      <c r="D198" s="247" t="s">
        <v>357</v>
      </c>
      <c r="E198" s="248" t="s">
        <v>1113</v>
      </c>
      <c r="F198" s="249" t="s">
        <v>1114</v>
      </c>
      <c r="G198" s="250" t="s">
        <v>272</v>
      </c>
      <c r="H198" s="251">
        <v>2</v>
      </c>
      <c r="I198" s="252"/>
      <c r="J198" s="253">
        <f t="shared" si="40"/>
        <v>0</v>
      </c>
      <c r="K198" s="249" t="s">
        <v>21</v>
      </c>
      <c r="L198" s="254"/>
      <c r="M198" s="255" t="s">
        <v>21</v>
      </c>
      <c r="N198" s="256" t="s">
        <v>44</v>
      </c>
      <c r="O198" s="65"/>
      <c r="P198" s="202">
        <f t="shared" si="41"/>
        <v>0</v>
      </c>
      <c r="Q198" s="202">
        <v>0</v>
      </c>
      <c r="R198" s="202">
        <f t="shared" si="42"/>
        <v>0</v>
      </c>
      <c r="S198" s="202">
        <v>0</v>
      </c>
      <c r="T198" s="203">
        <f t="shared" si="4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4" t="s">
        <v>232</v>
      </c>
      <c r="AT198" s="204" t="s">
        <v>357</v>
      </c>
      <c r="AU198" s="204" t="s">
        <v>82</v>
      </c>
      <c r="AY198" s="18" t="s">
        <v>171</v>
      </c>
      <c r="BE198" s="205">
        <f t="shared" si="44"/>
        <v>0</v>
      </c>
      <c r="BF198" s="205">
        <f t="shared" si="45"/>
        <v>0</v>
      </c>
      <c r="BG198" s="205">
        <f t="shared" si="46"/>
        <v>0</v>
      </c>
      <c r="BH198" s="205">
        <f t="shared" si="47"/>
        <v>0</v>
      </c>
      <c r="BI198" s="205">
        <f t="shared" si="48"/>
        <v>0</v>
      </c>
      <c r="BJ198" s="18" t="s">
        <v>80</v>
      </c>
      <c r="BK198" s="205">
        <f t="shared" si="49"/>
        <v>0</v>
      </c>
      <c r="BL198" s="18" t="s">
        <v>178</v>
      </c>
      <c r="BM198" s="204" t="s">
        <v>1115</v>
      </c>
    </row>
    <row r="199" spans="1:65" s="2" customFormat="1" ht="16.5" customHeight="1">
      <c r="A199" s="35"/>
      <c r="B199" s="36"/>
      <c r="C199" s="247" t="s">
        <v>1116</v>
      </c>
      <c r="D199" s="247" t="s">
        <v>357</v>
      </c>
      <c r="E199" s="248" t="s">
        <v>1117</v>
      </c>
      <c r="F199" s="249" t="s">
        <v>1118</v>
      </c>
      <c r="G199" s="250" t="s">
        <v>272</v>
      </c>
      <c r="H199" s="251">
        <v>14</v>
      </c>
      <c r="I199" s="252"/>
      <c r="J199" s="253">
        <f t="shared" si="40"/>
        <v>0</v>
      </c>
      <c r="K199" s="249" t="s">
        <v>21</v>
      </c>
      <c r="L199" s="254"/>
      <c r="M199" s="255" t="s">
        <v>21</v>
      </c>
      <c r="N199" s="256" t="s">
        <v>44</v>
      </c>
      <c r="O199" s="65"/>
      <c r="P199" s="202">
        <f t="shared" si="41"/>
        <v>0</v>
      </c>
      <c r="Q199" s="202">
        <v>0</v>
      </c>
      <c r="R199" s="202">
        <f t="shared" si="42"/>
        <v>0</v>
      </c>
      <c r="S199" s="202">
        <v>0</v>
      </c>
      <c r="T199" s="203">
        <f t="shared" si="4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4" t="s">
        <v>232</v>
      </c>
      <c r="AT199" s="204" t="s">
        <v>357</v>
      </c>
      <c r="AU199" s="204" t="s">
        <v>82</v>
      </c>
      <c r="AY199" s="18" t="s">
        <v>171</v>
      </c>
      <c r="BE199" s="205">
        <f t="shared" si="44"/>
        <v>0</v>
      </c>
      <c r="BF199" s="205">
        <f t="shared" si="45"/>
        <v>0</v>
      </c>
      <c r="BG199" s="205">
        <f t="shared" si="46"/>
        <v>0</v>
      </c>
      <c r="BH199" s="205">
        <f t="shared" si="47"/>
        <v>0</v>
      </c>
      <c r="BI199" s="205">
        <f t="shared" si="48"/>
        <v>0</v>
      </c>
      <c r="BJ199" s="18" t="s">
        <v>80</v>
      </c>
      <c r="BK199" s="205">
        <f t="shared" si="49"/>
        <v>0</v>
      </c>
      <c r="BL199" s="18" t="s">
        <v>178</v>
      </c>
      <c r="BM199" s="204" t="s">
        <v>1119</v>
      </c>
    </row>
    <row r="200" spans="1:65" s="2" customFormat="1" ht="16.5" customHeight="1">
      <c r="A200" s="35"/>
      <c r="B200" s="36"/>
      <c r="C200" s="247" t="s">
        <v>1120</v>
      </c>
      <c r="D200" s="247" t="s">
        <v>357</v>
      </c>
      <c r="E200" s="248" t="s">
        <v>1121</v>
      </c>
      <c r="F200" s="249" t="s">
        <v>1122</v>
      </c>
      <c r="G200" s="250" t="s">
        <v>272</v>
      </c>
      <c r="H200" s="251">
        <v>4</v>
      </c>
      <c r="I200" s="252"/>
      <c r="J200" s="253">
        <f t="shared" si="40"/>
        <v>0</v>
      </c>
      <c r="K200" s="249" t="s">
        <v>21</v>
      </c>
      <c r="L200" s="254"/>
      <c r="M200" s="255" t="s">
        <v>21</v>
      </c>
      <c r="N200" s="256" t="s">
        <v>44</v>
      </c>
      <c r="O200" s="65"/>
      <c r="P200" s="202">
        <f t="shared" si="41"/>
        <v>0</v>
      </c>
      <c r="Q200" s="202">
        <v>0</v>
      </c>
      <c r="R200" s="202">
        <f t="shared" si="42"/>
        <v>0</v>
      </c>
      <c r="S200" s="202">
        <v>0</v>
      </c>
      <c r="T200" s="203">
        <f t="shared" si="4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4" t="s">
        <v>232</v>
      </c>
      <c r="AT200" s="204" t="s">
        <v>357</v>
      </c>
      <c r="AU200" s="204" t="s">
        <v>82</v>
      </c>
      <c r="AY200" s="18" t="s">
        <v>171</v>
      </c>
      <c r="BE200" s="205">
        <f t="shared" si="44"/>
        <v>0</v>
      </c>
      <c r="BF200" s="205">
        <f t="shared" si="45"/>
        <v>0</v>
      </c>
      <c r="BG200" s="205">
        <f t="shared" si="46"/>
        <v>0</v>
      </c>
      <c r="BH200" s="205">
        <f t="shared" si="47"/>
        <v>0</v>
      </c>
      <c r="BI200" s="205">
        <f t="shared" si="48"/>
        <v>0</v>
      </c>
      <c r="BJ200" s="18" t="s">
        <v>80</v>
      </c>
      <c r="BK200" s="205">
        <f t="shared" si="49"/>
        <v>0</v>
      </c>
      <c r="BL200" s="18" t="s">
        <v>178</v>
      </c>
      <c r="BM200" s="204" t="s">
        <v>1123</v>
      </c>
    </row>
    <row r="201" spans="1:65" s="2" customFormat="1" ht="16.5" customHeight="1">
      <c r="A201" s="35"/>
      <c r="B201" s="36"/>
      <c r="C201" s="247" t="s">
        <v>1124</v>
      </c>
      <c r="D201" s="247" t="s">
        <v>357</v>
      </c>
      <c r="E201" s="248" t="s">
        <v>1125</v>
      </c>
      <c r="F201" s="249" t="s">
        <v>1126</v>
      </c>
      <c r="G201" s="250" t="s">
        <v>272</v>
      </c>
      <c r="H201" s="251">
        <v>22</v>
      </c>
      <c r="I201" s="252"/>
      <c r="J201" s="253">
        <f t="shared" si="40"/>
        <v>0</v>
      </c>
      <c r="K201" s="249" t="s">
        <v>21</v>
      </c>
      <c r="L201" s="254"/>
      <c r="M201" s="255" t="s">
        <v>21</v>
      </c>
      <c r="N201" s="256" t="s">
        <v>44</v>
      </c>
      <c r="O201" s="65"/>
      <c r="P201" s="202">
        <f t="shared" si="41"/>
        <v>0</v>
      </c>
      <c r="Q201" s="202">
        <v>0</v>
      </c>
      <c r="R201" s="202">
        <f t="shared" si="42"/>
        <v>0</v>
      </c>
      <c r="S201" s="202">
        <v>0</v>
      </c>
      <c r="T201" s="203">
        <f t="shared" si="4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4" t="s">
        <v>232</v>
      </c>
      <c r="AT201" s="204" t="s">
        <v>357</v>
      </c>
      <c r="AU201" s="204" t="s">
        <v>82</v>
      </c>
      <c r="AY201" s="18" t="s">
        <v>171</v>
      </c>
      <c r="BE201" s="205">
        <f t="shared" si="44"/>
        <v>0</v>
      </c>
      <c r="BF201" s="205">
        <f t="shared" si="45"/>
        <v>0</v>
      </c>
      <c r="BG201" s="205">
        <f t="shared" si="46"/>
        <v>0</v>
      </c>
      <c r="BH201" s="205">
        <f t="shared" si="47"/>
        <v>0</v>
      </c>
      <c r="BI201" s="205">
        <f t="shared" si="48"/>
        <v>0</v>
      </c>
      <c r="BJ201" s="18" t="s">
        <v>80</v>
      </c>
      <c r="BK201" s="205">
        <f t="shared" si="49"/>
        <v>0</v>
      </c>
      <c r="BL201" s="18" t="s">
        <v>178</v>
      </c>
      <c r="BM201" s="204" t="s">
        <v>1127</v>
      </c>
    </row>
    <row r="202" spans="1:65" s="2" customFormat="1" ht="16.5" customHeight="1">
      <c r="A202" s="35"/>
      <c r="B202" s="36"/>
      <c r="C202" s="247" t="s">
        <v>1128</v>
      </c>
      <c r="D202" s="247" t="s">
        <v>357</v>
      </c>
      <c r="E202" s="248" t="s">
        <v>1129</v>
      </c>
      <c r="F202" s="249" t="s">
        <v>1130</v>
      </c>
      <c r="G202" s="250" t="s">
        <v>272</v>
      </c>
      <c r="H202" s="251">
        <v>3</v>
      </c>
      <c r="I202" s="252"/>
      <c r="J202" s="253">
        <f t="shared" si="40"/>
        <v>0</v>
      </c>
      <c r="K202" s="249" t="s">
        <v>21</v>
      </c>
      <c r="L202" s="254"/>
      <c r="M202" s="255" t="s">
        <v>21</v>
      </c>
      <c r="N202" s="256" t="s">
        <v>44</v>
      </c>
      <c r="O202" s="65"/>
      <c r="P202" s="202">
        <f t="shared" si="41"/>
        <v>0</v>
      </c>
      <c r="Q202" s="202">
        <v>0</v>
      </c>
      <c r="R202" s="202">
        <f t="shared" si="42"/>
        <v>0</v>
      </c>
      <c r="S202" s="202">
        <v>0</v>
      </c>
      <c r="T202" s="203">
        <f t="shared" si="4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4" t="s">
        <v>232</v>
      </c>
      <c r="AT202" s="204" t="s">
        <v>357</v>
      </c>
      <c r="AU202" s="204" t="s">
        <v>82</v>
      </c>
      <c r="AY202" s="18" t="s">
        <v>171</v>
      </c>
      <c r="BE202" s="205">
        <f t="shared" si="44"/>
        <v>0</v>
      </c>
      <c r="BF202" s="205">
        <f t="shared" si="45"/>
        <v>0</v>
      </c>
      <c r="BG202" s="205">
        <f t="shared" si="46"/>
        <v>0</v>
      </c>
      <c r="BH202" s="205">
        <f t="shared" si="47"/>
        <v>0</v>
      </c>
      <c r="BI202" s="205">
        <f t="shared" si="48"/>
        <v>0</v>
      </c>
      <c r="BJ202" s="18" t="s">
        <v>80</v>
      </c>
      <c r="BK202" s="205">
        <f t="shared" si="49"/>
        <v>0</v>
      </c>
      <c r="BL202" s="18" t="s">
        <v>178</v>
      </c>
      <c r="BM202" s="204" t="s">
        <v>1131</v>
      </c>
    </row>
    <row r="203" spans="1:65" s="2" customFormat="1" ht="16.5" customHeight="1">
      <c r="A203" s="35"/>
      <c r="B203" s="36"/>
      <c r="C203" s="247" t="s">
        <v>1132</v>
      </c>
      <c r="D203" s="247" t="s">
        <v>357</v>
      </c>
      <c r="E203" s="248" t="s">
        <v>1133</v>
      </c>
      <c r="F203" s="249" t="s">
        <v>1134</v>
      </c>
      <c r="G203" s="250" t="s">
        <v>272</v>
      </c>
      <c r="H203" s="251">
        <v>3</v>
      </c>
      <c r="I203" s="252"/>
      <c r="J203" s="253">
        <f t="shared" si="40"/>
        <v>0</v>
      </c>
      <c r="K203" s="249" t="s">
        <v>21</v>
      </c>
      <c r="L203" s="254"/>
      <c r="M203" s="255" t="s">
        <v>21</v>
      </c>
      <c r="N203" s="256" t="s">
        <v>44</v>
      </c>
      <c r="O203" s="65"/>
      <c r="P203" s="202">
        <f t="shared" si="41"/>
        <v>0</v>
      </c>
      <c r="Q203" s="202">
        <v>0</v>
      </c>
      <c r="R203" s="202">
        <f t="shared" si="42"/>
        <v>0</v>
      </c>
      <c r="S203" s="202">
        <v>0</v>
      </c>
      <c r="T203" s="203">
        <f t="shared" si="4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4" t="s">
        <v>232</v>
      </c>
      <c r="AT203" s="204" t="s">
        <v>357</v>
      </c>
      <c r="AU203" s="204" t="s">
        <v>82</v>
      </c>
      <c r="AY203" s="18" t="s">
        <v>171</v>
      </c>
      <c r="BE203" s="205">
        <f t="shared" si="44"/>
        <v>0</v>
      </c>
      <c r="BF203" s="205">
        <f t="shared" si="45"/>
        <v>0</v>
      </c>
      <c r="BG203" s="205">
        <f t="shared" si="46"/>
        <v>0</v>
      </c>
      <c r="BH203" s="205">
        <f t="shared" si="47"/>
        <v>0</v>
      </c>
      <c r="BI203" s="205">
        <f t="shared" si="48"/>
        <v>0</v>
      </c>
      <c r="BJ203" s="18" t="s">
        <v>80</v>
      </c>
      <c r="BK203" s="205">
        <f t="shared" si="49"/>
        <v>0</v>
      </c>
      <c r="BL203" s="18" t="s">
        <v>178</v>
      </c>
      <c r="BM203" s="204" t="s">
        <v>1135</v>
      </c>
    </row>
    <row r="204" spans="1:65" s="2" customFormat="1" ht="16.5" customHeight="1">
      <c r="A204" s="35"/>
      <c r="B204" s="36"/>
      <c r="C204" s="247" t="s">
        <v>1136</v>
      </c>
      <c r="D204" s="247" t="s">
        <v>357</v>
      </c>
      <c r="E204" s="248" t="s">
        <v>1137</v>
      </c>
      <c r="F204" s="249" t="s">
        <v>1138</v>
      </c>
      <c r="G204" s="250" t="s">
        <v>272</v>
      </c>
      <c r="H204" s="251">
        <v>1</v>
      </c>
      <c r="I204" s="252"/>
      <c r="J204" s="253">
        <f t="shared" si="40"/>
        <v>0</v>
      </c>
      <c r="K204" s="249" t="s">
        <v>21</v>
      </c>
      <c r="L204" s="254"/>
      <c r="M204" s="255" t="s">
        <v>21</v>
      </c>
      <c r="N204" s="256" t="s">
        <v>44</v>
      </c>
      <c r="O204" s="65"/>
      <c r="P204" s="202">
        <f t="shared" si="41"/>
        <v>0</v>
      </c>
      <c r="Q204" s="202">
        <v>0</v>
      </c>
      <c r="R204" s="202">
        <f t="shared" si="42"/>
        <v>0</v>
      </c>
      <c r="S204" s="202">
        <v>0</v>
      </c>
      <c r="T204" s="203">
        <f t="shared" si="4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4" t="s">
        <v>232</v>
      </c>
      <c r="AT204" s="204" t="s">
        <v>357</v>
      </c>
      <c r="AU204" s="204" t="s">
        <v>82</v>
      </c>
      <c r="AY204" s="18" t="s">
        <v>171</v>
      </c>
      <c r="BE204" s="205">
        <f t="shared" si="44"/>
        <v>0</v>
      </c>
      <c r="BF204" s="205">
        <f t="shared" si="45"/>
        <v>0</v>
      </c>
      <c r="BG204" s="205">
        <f t="shared" si="46"/>
        <v>0</v>
      </c>
      <c r="BH204" s="205">
        <f t="shared" si="47"/>
        <v>0</v>
      </c>
      <c r="BI204" s="205">
        <f t="shared" si="48"/>
        <v>0</v>
      </c>
      <c r="BJ204" s="18" t="s">
        <v>80</v>
      </c>
      <c r="BK204" s="205">
        <f t="shared" si="49"/>
        <v>0</v>
      </c>
      <c r="BL204" s="18" t="s">
        <v>178</v>
      </c>
      <c r="BM204" s="204" t="s">
        <v>1139</v>
      </c>
    </row>
    <row r="205" spans="1:65" s="2" customFormat="1" ht="16.5" customHeight="1">
      <c r="A205" s="35"/>
      <c r="B205" s="36"/>
      <c r="C205" s="247" t="s">
        <v>1140</v>
      </c>
      <c r="D205" s="247" t="s">
        <v>357</v>
      </c>
      <c r="E205" s="248" t="s">
        <v>1141</v>
      </c>
      <c r="F205" s="249" t="s">
        <v>1142</v>
      </c>
      <c r="G205" s="250" t="s">
        <v>272</v>
      </c>
      <c r="H205" s="251">
        <v>1</v>
      </c>
      <c r="I205" s="252"/>
      <c r="J205" s="253">
        <f t="shared" si="40"/>
        <v>0</v>
      </c>
      <c r="K205" s="249" t="s">
        <v>21</v>
      </c>
      <c r="L205" s="254"/>
      <c r="M205" s="255" t="s">
        <v>21</v>
      </c>
      <c r="N205" s="256" t="s">
        <v>44</v>
      </c>
      <c r="O205" s="65"/>
      <c r="P205" s="202">
        <f t="shared" si="41"/>
        <v>0</v>
      </c>
      <c r="Q205" s="202">
        <v>0</v>
      </c>
      <c r="R205" s="202">
        <f t="shared" si="42"/>
        <v>0</v>
      </c>
      <c r="S205" s="202">
        <v>0</v>
      </c>
      <c r="T205" s="203">
        <f t="shared" si="4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4" t="s">
        <v>232</v>
      </c>
      <c r="AT205" s="204" t="s">
        <v>357</v>
      </c>
      <c r="AU205" s="204" t="s">
        <v>82</v>
      </c>
      <c r="AY205" s="18" t="s">
        <v>171</v>
      </c>
      <c r="BE205" s="205">
        <f t="shared" si="44"/>
        <v>0</v>
      </c>
      <c r="BF205" s="205">
        <f t="shared" si="45"/>
        <v>0</v>
      </c>
      <c r="BG205" s="205">
        <f t="shared" si="46"/>
        <v>0</v>
      </c>
      <c r="BH205" s="205">
        <f t="shared" si="47"/>
        <v>0</v>
      </c>
      <c r="BI205" s="205">
        <f t="shared" si="48"/>
        <v>0</v>
      </c>
      <c r="BJ205" s="18" t="s">
        <v>80</v>
      </c>
      <c r="BK205" s="205">
        <f t="shared" si="49"/>
        <v>0</v>
      </c>
      <c r="BL205" s="18" t="s">
        <v>178</v>
      </c>
      <c r="BM205" s="204" t="s">
        <v>1143</v>
      </c>
    </row>
    <row r="206" spans="1:65" s="2" customFormat="1" ht="16.5" customHeight="1">
      <c r="A206" s="35"/>
      <c r="B206" s="36"/>
      <c r="C206" s="247" t="s">
        <v>1144</v>
      </c>
      <c r="D206" s="247" t="s">
        <v>357</v>
      </c>
      <c r="E206" s="248" t="s">
        <v>1145</v>
      </c>
      <c r="F206" s="249" t="s">
        <v>939</v>
      </c>
      <c r="G206" s="250" t="s">
        <v>272</v>
      </c>
      <c r="H206" s="251">
        <v>1</v>
      </c>
      <c r="I206" s="252"/>
      <c r="J206" s="253">
        <f t="shared" si="40"/>
        <v>0</v>
      </c>
      <c r="K206" s="249" t="s">
        <v>21</v>
      </c>
      <c r="L206" s="254"/>
      <c r="M206" s="255" t="s">
        <v>21</v>
      </c>
      <c r="N206" s="256" t="s">
        <v>44</v>
      </c>
      <c r="O206" s="65"/>
      <c r="P206" s="202">
        <f t="shared" si="41"/>
        <v>0</v>
      </c>
      <c r="Q206" s="202">
        <v>0</v>
      </c>
      <c r="R206" s="202">
        <f t="shared" si="42"/>
        <v>0</v>
      </c>
      <c r="S206" s="202">
        <v>0</v>
      </c>
      <c r="T206" s="203">
        <f t="shared" si="4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4" t="s">
        <v>232</v>
      </c>
      <c r="AT206" s="204" t="s">
        <v>357</v>
      </c>
      <c r="AU206" s="204" t="s">
        <v>82</v>
      </c>
      <c r="AY206" s="18" t="s">
        <v>171</v>
      </c>
      <c r="BE206" s="205">
        <f t="shared" si="44"/>
        <v>0</v>
      </c>
      <c r="BF206" s="205">
        <f t="shared" si="45"/>
        <v>0</v>
      </c>
      <c r="BG206" s="205">
        <f t="shared" si="46"/>
        <v>0</v>
      </c>
      <c r="BH206" s="205">
        <f t="shared" si="47"/>
        <v>0</v>
      </c>
      <c r="BI206" s="205">
        <f t="shared" si="48"/>
        <v>0</v>
      </c>
      <c r="BJ206" s="18" t="s">
        <v>80</v>
      </c>
      <c r="BK206" s="205">
        <f t="shared" si="49"/>
        <v>0</v>
      </c>
      <c r="BL206" s="18" t="s">
        <v>178</v>
      </c>
      <c r="BM206" s="204" t="s">
        <v>1146</v>
      </c>
    </row>
    <row r="207" spans="1:65" s="2" customFormat="1" ht="16.5" customHeight="1">
      <c r="A207" s="35"/>
      <c r="B207" s="36"/>
      <c r="C207" s="247" t="s">
        <v>1147</v>
      </c>
      <c r="D207" s="247" t="s">
        <v>357</v>
      </c>
      <c r="E207" s="248" t="s">
        <v>1148</v>
      </c>
      <c r="F207" s="249" t="s">
        <v>868</v>
      </c>
      <c r="G207" s="250" t="s">
        <v>272</v>
      </c>
      <c r="H207" s="251">
        <v>1</v>
      </c>
      <c r="I207" s="252"/>
      <c r="J207" s="253">
        <f t="shared" si="40"/>
        <v>0</v>
      </c>
      <c r="K207" s="249" t="s">
        <v>21</v>
      </c>
      <c r="L207" s="254"/>
      <c r="M207" s="255" t="s">
        <v>21</v>
      </c>
      <c r="N207" s="256" t="s">
        <v>44</v>
      </c>
      <c r="O207" s="65"/>
      <c r="P207" s="202">
        <f t="shared" si="41"/>
        <v>0</v>
      </c>
      <c r="Q207" s="202">
        <v>0</v>
      </c>
      <c r="R207" s="202">
        <f t="shared" si="42"/>
        <v>0</v>
      </c>
      <c r="S207" s="202">
        <v>0</v>
      </c>
      <c r="T207" s="203">
        <f t="shared" si="4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4" t="s">
        <v>232</v>
      </c>
      <c r="AT207" s="204" t="s">
        <v>357</v>
      </c>
      <c r="AU207" s="204" t="s">
        <v>82</v>
      </c>
      <c r="AY207" s="18" t="s">
        <v>171</v>
      </c>
      <c r="BE207" s="205">
        <f t="shared" si="44"/>
        <v>0</v>
      </c>
      <c r="BF207" s="205">
        <f t="shared" si="45"/>
        <v>0</v>
      </c>
      <c r="BG207" s="205">
        <f t="shared" si="46"/>
        <v>0</v>
      </c>
      <c r="BH207" s="205">
        <f t="shared" si="47"/>
        <v>0</v>
      </c>
      <c r="BI207" s="205">
        <f t="shared" si="48"/>
        <v>0</v>
      </c>
      <c r="BJ207" s="18" t="s">
        <v>80</v>
      </c>
      <c r="BK207" s="205">
        <f t="shared" si="49"/>
        <v>0</v>
      </c>
      <c r="BL207" s="18" t="s">
        <v>178</v>
      </c>
      <c r="BM207" s="204" t="s">
        <v>1149</v>
      </c>
    </row>
    <row r="208" spans="1:65" s="2" customFormat="1" ht="16.5" customHeight="1">
      <c r="A208" s="35"/>
      <c r="B208" s="36"/>
      <c r="C208" s="247" t="s">
        <v>1150</v>
      </c>
      <c r="D208" s="247" t="s">
        <v>357</v>
      </c>
      <c r="E208" s="248" t="s">
        <v>1151</v>
      </c>
      <c r="F208" s="249" t="s">
        <v>1152</v>
      </c>
      <c r="G208" s="250" t="s">
        <v>272</v>
      </c>
      <c r="H208" s="251">
        <v>1</v>
      </c>
      <c r="I208" s="252"/>
      <c r="J208" s="253">
        <f t="shared" si="40"/>
        <v>0</v>
      </c>
      <c r="K208" s="249" t="s">
        <v>21</v>
      </c>
      <c r="L208" s="254"/>
      <c r="M208" s="255" t="s">
        <v>21</v>
      </c>
      <c r="N208" s="256" t="s">
        <v>44</v>
      </c>
      <c r="O208" s="65"/>
      <c r="P208" s="202">
        <f t="shared" si="41"/>
        <v>0</v>
      </c>
      <c r="Q208" s="202">
        <v>0</v>
      </c>
      <c r="R208" s="202">
        <f t="shared" si="42"/>
        <v>0</v>
      </c>
      <c r="S208" s="202">
        <v>0</v>
      </c>
      <c r="T208" s="203">
        <f t="shared" si="4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4" t="s">
        <v>232</v>
      </c>
      <c r="AT208" s="204" t="s">
        <v>357</v>
      </c>
      <c r="AU208" s="204" t="s">
        <v>82</v>
      </c>
      <c r="AY208" s="18" t="s">
        <v>171</v>
      </c>
      <c r="BE208" s="205">
        <f t="shared" si="44"/>
        <v>0</v>
      </c>
      <c r="BF208" s="205">
        <f t="shared" si="45"/>
        <v>0</v>
      </c>
      <c r="BG208" s="205">
        <f t="shared" si="46"/>
        <v>0</v>
      </c>
      <c r="BH208" s="205">
        <f t="shared" si="47"/>
        <v>0</v>
      </c>
      <c r="BI208" s="205">
        <f t="shared" si="48"/>
        <v>0</v>
      </c>
      <c r="BJ208" s="18" t="s">
        <v>80</v>
      </c>
      <c r="BK208" s="205">
        <f t="shared" si="49"/>
        <v>0</v>
      </c>
      <c r="BL208" s="18" t="s">
        <v>178</v>
      </c>
      <c r="BM208" s="204" t="s">
        <v>1153</v>
      </c>
    </row>
    <row r="209" spans="1:65" s="2" customFormat="1" ht="16.5" customHeight="1">
      <c r="A209" s="35"/>
      <c r="B209" s="36"/>
      <c r="C209" s="247" t="s">
        <v>1154</v>
      </c>
      <c r="D209" s="247" t="s">
        <v>357</v>
      </c>
      <c r="E209" s="248" t="s">
        <v>1155</v>
      </c>
      <c r="F209" s="249" t="s">
        <v>1156</v>
      </c>
      <c r="G209" s="250" t="s">
        <v>272</v>
      </c>
      <c r="H209" s="251">
        <v>1</v>
      </c>
      <c r="I209" s="252"/>
      <c r="J209" s="253">
        <f t="shared" si="40"/>
        <v>0</v>
      </c>
      <c r="K209" s="249" t="s">
        <v>21</v>
      </c>
      <c r="L209" s="254"/>
      <c r="M209" s="255" t="s">
        <v>21</v>
      </c>
      <c r="N209" s="256" t="s">
        <v>44</v>
      </c>
      <c r="O209" s="65"/>
      <c r="P209" s="202">
        <f t="shared" si="41"/>
        <v>0</v>
      </c>
      <c r="Q209" s="202">
        <v>0</v>
      </c>
      <c r="R209" s="202">
        <f t="shared" si="42"/>
        <v>0</v>
      </c>
      <c r="S209" s="202">
        <v>0</v>
      </c>
      <c r="T209" s="203">
        <f t="shared" si="4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4" t="s">
        <v>232</v>
      </c>
      <c r="AT209" s="204" t="s">
        <v>357</v>
      </c>
      <c r="AU209" s="204" t="s">
        <v>82</v>
      </c>
      <c r="AY209" s="18" t="s">
        <v>171</v>
      </c>
      <c r="BE209" s="205">
        <f t="shared" si="44"/>
        <v>0</v>
      </c>
      <c r="BF209" s="205">
        <f t="shared" si="45"/>
        <v>0</v>
      </c>
      <c r="BG209" s="205">
        <f t="shared" si="46"/>
        <v>0</v>
      </c>
      <c r="BH209" s="205">
        <f t="shared" si="47"/>
        <v>0</v>
      </c>
      <c r="BI209" s="205">
        <f t="shared" si="48"/>
        <v>0</v>
      </c>
      <c r="BJ209" s="18" t="s">
        <v>80</v>
      </c>
      <c r="BK209" s="205">
        <f t="shared" si="49"/>
        <v>0</v>
      </c>
      <c r="BL209" s="18" t="s">
        <v>178</v>
      </c>
      <c r="BM209" s="204" t="s">
        <v>1157</v>
      </c>
    </row>
    <row r="210" spans="1:65" s="2" customFormat="1" ht="16.5" customHeight="1">
      <c r="A210" s="35"/>
      <c r="B210" s="36"/>
      <c r="C210" s="247" t="s">
        <v>1158</v>
      </c>
      <c r="D210" s="247" t="s">
        <v>357</v>
      </c>
      <c r="E210" s="248" t="s">
        <v>1159</v>
      </c>
      <c r="F210" s="249" t="s">
        <v>1160</v>
      </c>
      <c r="G210" s="250" t="s">
        <v>272</v>
      </c>
      <c r="H210" s="251">
        <v>1</v>
      </c>
      <c r="I210" s="252"/>
      <c r="J210" s="253">
        <f t="shared" si="40"/>
        <v>0</v>
      </c>
      <c r="K210" s="249" t="s">
        <v>21</v>
      </c>
      <c r="L210" s="254"/>
      <c r="M210" s="255" t="s">
        <v>21</v>
      </c>
      <c r="N210" s="256" t="s">
        <v>44</v>
      </c>
      <c r="O210" s="65"/>
      <c r="P210" s="202">
        <f t="shared" si="41"/>
        <v>0</v>
      </c>
      <c r="Q210" s="202">
        <v>0</v>
      </c>
      <c r="R210" s="202">
        <f t="shared" si="42"/>
        <v>0</v>
      </c>
      <c r="S210" s="202">
        <v>0</v>
      </c>
      <c r="T210" s="203">
        <f t="shared" si="4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4" t="s">
        <v>232</v>
      </c>
      <c r="AT210" s="204" t="s">
        <v>357</v>
      </c>
      <c r="AU210" s="204" t="s">
        <v>82</v>
      </c>
      <c r="AY210" s="18" t="s">
        <v>171</v>
      </c>
      <c r="BE210" s="205">
        <f t="shared" si="44"/>
        <v>0</v>
      </c>
      <c r="BF210" s="205">
        <f t="shared" si="45"/>
        <v>0</v>
      </c>
      <c r="BG210" s="205">
        <f t="shared" si="46"/>
        <v>0</v>
      </c>
      <c r="BH210" s="205">
        <f t="shared" si="47"/>
        <v>0</v>
      </c>
      <c r="BI210" s="205">
        <f t="shared" si="48"/>
        <v>0</v>
      </c>
      <c r="BJ210" s="18" t="s">
        <v>80</v>
      </c>
      <c r="BK210" s="205">
        <f t="shared" si="49"/>
        <v>0</v>
      </c>
      <c r="BL210" s="18" t="s">
        <v>178</v>
      </c>
      <c r="BM210" s="204" t="s">
        <v>1161</v>
      </c>
    </row>
    <row r="211" spans="1:65" s="2" customFormat="1" ht="16.5" customHeight="1">
      <c r="A211" s="35"/>
      <c r="B211" s="36"/>
      <c r="C211" s="247" t="s">
        <v>1162</v>
      </c>
      <c r="D211" s="247" t="s">
        <v>357</v>
      </c>
      <c r="E211" s="248" t="s">
        <v>1163</v>
      </c>
      <c r="F211" s="249" t="s">
        <v>810</v>
      </c>
      <c r="G211" s="250" t="s">
        <v>272</v>
      </c>
      <c r="H211" s="251">
        <v>1</v>
      </c>
      <c r="I211" s="252"/>
      <c r="J211" s="253">
        <f t="shared" si="40"/>
        <v>0</v>
      </c>
      <c r="K211" s="249" t="s">
        <v>21</v>
      </c>
      <c r="L211" s="254"/>
      <c r="M211" s="257" t="s">
        <v>21</v>
      </c>
      <c r="N211" s="258" t="s">
        <v>44</v>
      </c>
      <c r="O211" s="244"/>
      <c r="P211" s="245">
        <f t="shared" si="41"/>
        <v>0</v>
      </c>
      <c r="Q211" s="245">
        <v>0</v>
      </c>
      <c r="R211" s="245">
        <f t="shared" si="42"/>
        <v>0</v>
      </c>
      <c r="S211" s="245">
        <v>0</v>
      </c>
      <c r="T211" s="246">
        <f t="shared" si="4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4" t="s">
        <v>232</v>
      </c>
      <c r="AT211" s="204" t="s">
        <v>357</v>
      </c>
      <c r="AU211" s="204" t="s">
        <v>82</v>
      </c>
      <c r="AY211" s="18" t="s">
        <v>171</v>
      </c>
      <c r="BE211" s="205">
        <f t="shared" si="44"/>
        <v>0</v>
      </c>
      <c r="BF211" s="205">
        <f t="shared" si="45"/>
        <v>0</v>
      </c>
      <c r="BG211" s="205">
        <f t="shared" si="46"/>
        <v>0</v>
      </c>
      <c r="BH211" s="205">
        <f t="shared" si="47"/>
        <v>0</v>
      </c>
      <c r="BI211" s="205">
        <f t="shared" si="48"/>
        <v>0</v>
      </c>
      <c r="BJ211" s="18" t="s">
        <v>80</v>
      </c>
      <c r="BK211" s="205">
        <f t="shared" si="49"/>
        <v>0</v>
      </c>
      <c r="BL211" s="18" t="s">
        <v>178</v>
      </c>
      <c r="BM211" s="204" t="s">
        <v>1164</v>
      </c>
    </row>
    <row r="212" spans="1:31" s="2" customFormat="1" ht="6.95" customHeight="1">
      <c r="A212" s="35"/>
      <c r="B212" s="48"/>
      <c r="C212" s="49"/>
      <c r="D212" s="49"/>
      <c r="E212" s="49"/>
      <c r="F212" s="49"/>
      <c r="G212" s="49"/>
      <c r="H212" s="49"/>
      <c r="I212" s="143"/>
      <c r="J212" s="49"/>
      <c r="K212" s="49"/>
      <c r="L212" s="40"/>
      <c r="M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</row>
  </sheetData>
  <sheetProtection algorithmName="SHA-512" hashValue="fN18zr2VWA0YB/KPZNW/LH0v6PZSTuAEpQH2QVX9t26+nptisJxgQWf5SzLSzhA845MO+HehP1ghLfY/N88IOw==" saltValue="5yS2GRDtmqv+kKpgdjOOchQCJ+7h+Yz0bdoSOzthQVwZE3ziYmyRNLr4yF+pK6dSgGRVKRbORKmFUM/DTfGHMg==" spinCount="100000" sheet="1" objects="1" scenarios="1" formatColumns="0" formatRows="0" autoFilter="0"/>
  <autoFilter ref="C94:K211"/>
  <mergeCells count="15">
    <mergeCell ref="E81:H81"/>
    <mergeCell ref="E85:H85"/>
    <mergeCell ref="E83:H83"/>
    <mergeCell ref="E87:H87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VENTO-PC\Tereza</dc:creator>
  <cp:keywords/>
  <dc:description/>
  <cp:lastModifiedBy>Tereza</cp:lastModifiedBy>
  <dcterms:created xsi:type="dcterms:W3CDTF">2020-02-04T16:00:55Z</dcterms:created>
  <dcterms:modified xsi:type="dcterms:W3CDTF">2020-02-04T16:19:14Z</dcterms:modified>
  <cp:category/>
  <cp:version/>
  <cp:contentType/>
  <cp:contentStatus/>
</cp:coreProperties>
</file>