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activeTab="4"/>
  </bookViews>
  <sheets>
    <sheet name="Rekapitulace" sheetId="1" r:id="rId1"/>
    <sheet name="Soupis výkonů" sheetId="2" r:id="rId2"/>
    <sheet name="DPS 01-Stroj_Z" sheetId="3" r:id="rId3"/>
    <sheet name="DPS 02-12-Potrubí VZ12+K" sheetId="4" r:id="rId4"/>
    <sheet name="DPS 02-20-Potrubí VZ20+K" sheetId="5" r:id="rId5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2">'DPS 01-Stroj_Z'!$A$1:$G$28</definedName>
    <definedName name="_xlnm.Print_Area" localSheetId="3">'DPS 02-12-Potrubí VZ12+K'!$A$1:$G$125</definedName>
    <definedName name="_xlnm.Print_Area" localSheetId="4">'DPS 02-20-Potrubí VZ20+K'!$A$1:$G$124</definedName>
    <definedName name="_xlnm.Print_Area" localSheetId="0">'Rekapitulace'!$A$1:$G$23</definedName>
    <definedName name="_xlnm.Print_Area" localSheetId="1">'Soupis výkonů'!$A$1:$G$22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<sst xmlns="http://schemas.openxmlformats.org/spreadsheetml/2006/main" count="698" uniqueCount="384">
  <si>
    <t>Stavba :</t>
  </si>
  <si>
    <t>P.č.</t>
  </si>
  <si>
    <t>Číslo položky</t>
  </si>
  <si>
    <t>Název položky</t>
  </si>
  <si>
    <t>MJ</t>
  </si>
  <si>
    <t>množství</t>
  </si>
  <si>
    <t>Díl:</t>
  </si>
  <si>
    <t>Celkem za</t>
  </si>
  <si>
    <t>Strojní zařízení kompresorovny</t>
  </si>
  <si>
    <t>ks</t>
  </si>
  <si>
    <t>Potrubní rozvody</t>
  </si>
  <si>
    <t>bm</t>
  </si>
  <si>
    <t>Poznámky-soupis výkonů</t>
  </si>
  <si>
    <t>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</si>
  <si>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 xml:space="preserve">Součástí výkonů zhotovitele je veškerá potřebná technická příprava, zpracování případné vlastní dílenské či jiné prováděcí dokumentace  </t>
  </si>
  <si>
    <t>Součástí dodávky jsou i náklady na případná  opatření související s ochranou stávajících sítí, komunikací či staveb</t>
  </si>
  <si>
    <t xml:space="preserve">Součástí výkonů zhotovitele jsou veškerá potřebná měření a zaměření nutná pro plnění zhotovitele jako například geodetická vytyčení, vytyčení konstrukcí, kontrolní měření, zaměření stavu před montáží s určením případných nutných změn s vlivem na cenu díla, zaměření   skutečného stavu po montáži apod.. </t>
  </si>
  <si>
    <t>Součástí dodávky je zpracování dokumentace skutečného provedení</t>
  </si>
  <si>
    <t xml:space="preserve">Součástí dodávky je kompletní dokladová dokumentace k dodaným zařízením a instalacím nutná pro budoucí bezpečný a spolehlivý provoz zařízení a získání kolaudačního rozhodnutí </t>
  </si>
  <si>
    <t>Součástí výkonů zhotovitele jsou veškeré případné náklady související se zařízením staveniště, průběžný úklid staveniště, likvidace odpadů, náklady spojené s požární ochranou, náklady na dopravy materiálu i osob, manipulace s materiálem na staveništi i mimo něj, dočasná dopravní omezení, případné více náklady spojené s výstavbou v zimním období, atd.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</si>
  <si>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</si>
  <si>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</si>
  <si>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</si>
  <si>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</si>
  <si>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</si>
  <si>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</si>
  <si>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</si>
  <si>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</si>
  <si>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</si>
  <si>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soubor</t>
  </si>
  <si>
    <t>Materiál potrubních rozvodů, u kterého není výslovně stanoveno ve výkazu výměr PN, musí být minimálně PN16.</t>
  </si>
  <si>
    <t>Doplňující instalační materiál ostatní</t>
  </si>
  <si>
    <t>Armatury:</t>
  </si>
  <si>
    <t>Dopravy</t>
  </si>
  <si>
    <t>Montážní plošiny</t>
  </si>
  <si>
    <t>Lešení</t>
  </si>
  <si>
    <t>Přesun hmot</t>
  </si>
  <si>
    <t>Ubytování</t>
  </si>
  <si>
    <t>Režije</t>
  </si>
  <si>
    <t>Zkouška těsnosti, tlaková zkouška</t>
  </si>
  <si>
    <t>Zkoušky, revize</t>
  </si>
  <si>
    <t xml:space="preserve">Ostatní </t>
  </si>
  <si>
    <t xml:space="preserve">Jiné materiály, montáže, popř.změny řešení, atd., neuvedené výše, ale které je nutné zahrnout do celkového rozsahu prací podle výkresů a praxe dodavatele. Při uplatnění uvést položkově podrobný technický popis a cenovou kalkulaci. </t>
  </si>
  <si>
    <t>Montáž-strojní zařízení a potrubní rozvody</t>
  </si>
  <si>
    <t>Vedlejší náklady - strojní zařízení a potrubní rozvody</t>
  </si>
  <si>
    <t>Mezisoučet</t>
  </si>
  <si>
    <t>Koleno 90 jednoznačné D32</t>
  </si>
  <si>
    <t>Koleno 90 jednoznačné D25</t>
  </si>
  <si>
    <t>T-kus redukovaný D32/D25</t>
  </si>
  <si>
    <t>Nátrubek D32</t>
  </si>
  <si>
    <t>Nátrubek D25</t>
  </si>
  <si>
    <t>Zavitový přechod plast/kov D25x1/2"</t>
  </si>
  <si>
    <t>Tvarovky a fitinky - kov</t>
  </si>
  <si>
    <t>Šroubení vnější-vnitřní závit 1/2"</t>
  </si>
  <si>
    <t>DPS 01</t>
  </si>
  <si>
    <t>Šroubení vnější-vnitřní závit 3/4"</t>
  </si>
  <si>
    <t>PS</t>
  </si>
  <si>
    <t>Tlaková hadice RILSAN 10x8</t>
  </si>
  <si>
    <t>m</t>
  </si>
  <si>
    <t>Součástí dodávky nejsou požární ucpávky a štítky pro řádné a trvalé značení potrubí a zařízení, které v zájmu jednotného provedení budou řešeny samostatně dle koordinace generálního projektanta či investora</t>
  </si>
  <si>
    <t>V rozsahu výkonů zhotovitele jsou jakékoliv prvky, zařízení, práce a pomocné materiály, neuvedené výslovně v tomto výkazu výměr resp. soupisu výkonů, které jsou ale nezbytně nutné k dodání, instalaci, dokončení a provozování díla (např. pomocné zařízení,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</si>
  <si>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Strojní zařízení</t>
  </si>
  <si>
    <t>DPS 02.2</t>
  </si>
  <si>
    <t>DPS 02.1.1.1</t>
  </si>
  <si>
    <t>DPS 02.1.1.2</t>
  </si>
  <si>
    <t>DPS 02.1.1.3</t>
  </si>
  <si>
    <t>DPS 02.1.1.4</t>
  </si>
  <si>
    <t>DPS 02.1.1.5</t>
  </si>
  <si>
    <t>DPS 02.1.1.6</t>
  </si>
  <si>
    <t>DPS 02.1.1.7</t>
  </si>
  <si>
    <t>DPS 02.1.1.8</t>
  </si>
  <si>
    <t>DPS 02.1.1.9</t>
  </si>
  <si>
    <t>DPS 02.1.1.10</t>
  </si>
  <si>
    <t>DPS 02.1.1.13</t>
  </si>
  <si>
    <t>DPS 02.1.1.14</t>
  </si>
  <si>
    <t>DPS 02.1.1.15</t>
  </si>
  <si>
    <t>DPS 02.1.1.16</t>
  </si>
  <si>
    <t>DPS 02.1.1.17</t>
  </si>
  <si>
    <t>DPS 02.1.1.18</t>
  </si>
  <si>
    <t>DPS 02.1.1.19</t>
  </si>
  <si>
    <t>DPS 02.1.1.20</t>
  </si>
  <si>
    <t>DPS 02.1.1.21</t>
  </si>
  <si>
    <t>DPS 02.1.1.22</t>
  </si>
  <si>
    <t>DPS 02.1.1.23</t>
  </si>
  <si>
    <t>DPS 02.1.1.24</t>
  </si>
  <si>
    <t>DPS 02.1.1.25</t>
  </si>
  <si>
    <t>DPS 02.1.1.26</t>
  </si>
  <si>
    <t>DPS 02.1.1.29</t>
  </si>
  <si>
    <t>REKAPITULACE</t>
  </si>
  <si>
    <t>KOMPRESOROVÁ STANICE A ROZVOD STLAČENÉHO VZDUCHU</t>
  </si>
  <si>
    <t>CELKEM za</t>
  </si>
  <si>
    <t>Cena celkem v Kč bez DPH</t>
  </si>
  <si>
    <t>DPH 21%</t>
  </si>
  <si>
    <t>Kondenzát</t>
  </si>
  <si>
    <t>Neobsazeno</t>
  </si>
  <si>
    <t>DPS 02.1.1.30</t>
  </si>
  <si>
    <t>Zavitový přechod plast/kov D32x3/4"</t>
  </si>
  <si>
    <t>Tlaková hadice RILSAN 8x6</t>
  </si>
  <si>
    <t>Poznámka:    Veškeré armatury minimálně PN16</t>
  </si>
  <si>
    <t xml:space="preserve">Kulový kohout 1/2" </t>
  </si>
  <si>
    <t>DPS 02.1.</t>
  </si>
  <si>
    <t>DPS 02.1.1.</t>
  </si>
  <si>
    <t>DPS 02.2.1.</t>
  </si>
  <si>
    <t>DPS 02.2.2.</t>
  </si>
  <si>
    <t>DPS 02.2.3.1.</t>
  </si>
  <si>
    <r>
      <t xml:space="preserve">Upevňovací materiál </t>
    </r>
    <r>
      <rPr>
        <sz val="8"/>
        <rFont val="Arial"/>
        <family val="2"/>
      </rPr>
      <t>(galvanický pozinkovaný)</t>
    </r>
  </si>
  <si>
    <t>Konzola 38/40-400</t>
  </si>
  <si>
    <t>Konzola 28/30-200</t>
  </si>
  <si>
    <t>DPS 02.7</t>
  </si>
  <si>
    <t>DPS 01-1.1</t>
  </si>
  <si>
    <t>DPS 01-1.2</t>
  </si>
  <si>
    <t>DPS 01-1.3</t>
  </si>
  <si>
    <t>T-kus D32</t>
  </si>
  <si>
    <t>Upevňovací, kotvící a spojovací materiál ostaní - volba podle místních podmínek stavby-povrchová úprava kovových částí pozink nebo galvanické pokovení-objímky, třmeny, příchytky dle dimenzí potrubí, výkresů a vedení tras + drobné ocelové konstrukce (konzoly, podpěry,závěsy,spojovací materiál,…)</t>
  </si>
  <si>
    <t>DPS 01, DPS 02</t>
  </si>
  <si>
    <t>DPS 02</t>
  </si>
  <si>
    <t>Cena / MJ   Kč bez DPH</t>
  </si>
  <si>
    <t>Celkem                  Kč bez DPH</t>
  </si>
  <si>
    <t>Množství</t>
  </si>
  <si>
    <t>Cena DPS celkem</t>
  </si>
  <si>
    <t>Kč bez DPH</t>
  </si>
  <si>
    <t xml:space="preserve">Celkem </t>
  </si>
  <si>
    <t>Celkem DPS 02-Potrubní rozvody</t>
  </si>
  <si>
    <t>Celkem DPS 01- strojní zařízení kompresorovny</t>
  </si>
  <si>
    <t>Akce:</t>
  </si>
  <si>
    <t>Místo stavby:</t>
  </si>
  <si>
    <t>Investor:</t>
  </si>
  <si>
    <t>Stupeň projektu:</t>
  </si>
  <si>
    <t>Oddíl:</t>
  </si>
  <si>
    <t>Část:</t>
  </si>
  <si>
    <t>DPS - č.pol.</t>
  </si>
  <si>
    <t>Stupeň:</t>
  </si>
  <si>
    <t>Výkaz výměr - ROZPOČET</t>
  </si>
  <si>
    <t>Dokument:</t>
  </si>
  <si>
    <t>Č. dokumentu:</t>
  </si>
  <si>
    <t>Dílčí provoz.soubor:</t>
  </si>
  <si>
    <t xml:space="preserve">Trubka hliníková D40x2, PN15 pro tlakový vzduch </t>
  </si>
  <si>
    <t xml:space="preserve">Trubka hliníková D32x1,5, PN15 pro tlakový vzduch </t>
  </si>
  <si>
    <t>Spojka 90 - koleno jednoznačné D40</t>
  </si>
  <si>
    <t>Spojka 90 - koleno jednoznačné D32</t>
  </si>
  <si>
    <t>Spojka 90 - koleno jednoznačné D25</t>
  </si>
  <si>
    <t>T-kus jednoznačný D40</t>
  </si>
  <si>
    <t>Spojka přímá D40-D40</t>
  </si>
  <si>
    <t>Spojka přímá D32-D32</t>
  </si>
  <si>
    <t>Spojka přímá D25-D25</t>
  </si>
  <si>
    <t>Přechod D32x1"</t>
  </si>
  <si>
    <t>DPS 02.1.1.31</t>
  </si>
  <si>
    <t xml:space="preserve">Kulový kohout plnoprůtokový pro tlakový vzduch 1" </t>
  </si>
  <si>
    <t>Spojovací materiál</t>
  </si>
  <si>
    <t>Trubka plastová PPR/PN 20 - D32x5,4</t>
  </si>
  <si>
    <t xml:space="preserve">Trubka plastová PPR/PN 20 - D25x4,2 </t>
  </si>
  <si>
    <t>TECHNICKÁ UNIVERZITA V LIBERCI</t>
  </si>
  <si>
    <t>LABORATOŘ KEZ</t>
  </si>
  <si>
    <t>D.1.4 -Technika prostředí staveb</t>
  </si>
  <si>
    <t>D.1.4.i.01-Technologie stlačeného vzduchu</t>
  </si>
  <si>
    <t>Liberec</t>
  </si>
  <si>
    <t>Dokumentace pro provádění stavby</t>
  </si>
  <si>
    <t>Technická univerzita v Liberci, Studentská 1402/2, Liberec</t>
  </si>
  <si>
    <r>
      <t>Šroubový kompresor KS 35- stávající zařízení -  (výkonnost FAD=2,40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/min</t>
    </r>
    <r>
      <rPr>
        <vertAlign val="superscript"/>
        <sz val="8"/>
        <rFont val="Arial"/>
        <family val="2"/>
      </rPr>
      <t>.</t>
    </r>
    <r>
      <rPr>
        <sz val="8"/>
        <rFont val="Arial"/>
        <family val="2"/>
      </rPr>
      <t>.,max.tlak=13bar, příkon=22kW, napětí 400V/50Hz) - demontáž, přemístění, montáž</t>
    </r>
  </si>
  <si>
    <r>
      <t>Kondenzační sušič ES 15 - (jmenovitý výkon 2,4m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/min..,max.tlak=13bar, příkon=22kW, napětí 400V/50Hz) - demontáž, přemístění, montáž</t>
    </r>
  </si>
  <si>
    <r>
      <t>Tlaková nádoba stojatá - vzdušník - 4m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/PN17-montáž</t>
    </r>
  </si>
  <si>
    <t>DPS 01-1.5</t>
  </si>
  <si>
    <t>DPS 01-1.4.1</t>
  </si>
  <si>
    <t>DPS 01-1.4.2</t>
  </si>
  <si>
    <t>Filtr tlakového vzduchu 1" - stávající zařízení - demontáž, montáž</t>
  </si>
  <si>
    <t>DPS 01-1.6.1</t>
  </si>
  <si>
    <t>DPS 01-1.6.2</t>
  </si>
  <si>
    <t>DPS 01-7.1</t>
  </si>
  <si>
    <t>DPS 01-7.2</t>
  </si>
  <si>
    <r>
      <t>Šroubový kompresor HB 15- stávající zařízení -  (výkonnost FAD=2,40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/min</t>
    </r>
    <r>
      <rPr>
        <vertAlign val="superscript"/>
        <sz val="8"/>
        <rFont val="Arial"/>
        <family val="2"/>
      </rPr>
      <t>.</t>
    </r>
    <r>
      <rPr>
        <sz val="8"/>
        <rFont val="Arial"/>
        <family val="2"/>
      </rPr>
      <t>.,max.tlak=35bar, příkon=11kW, napětí 400V/50Hz) - demontáž, přemístění, montáž</t>
    </r>
  </si>
  <si>
    <r>
      <t>Tlaková nádoba stojatá - vzdušník - stávající zařízení 8,2m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/PN39 - demontáž, přemístění, montáž</t>
    </r>
  </si>
  <si>
    <t>DPS 01-2.1</t>
  </si>
  <si>
    <t>DPS 01-2.2</t>
  </si>
  <si>
    <t>DPS 01-2.3.1</t>
  </si>
  <si>
    <t>DPS 01-2.3.2</t>
  </si>
  <si>
    <t>Potrubní rozvody - tlakový systém 12 bar</t>
  </si>
  <si>
    <t>DPS 02.1</t>
  </si>
  <si>
    <t>Potrubní rozvody - tlakový systém 35 (20) bar</t>
  </si>
  <si>
    <t>Dokumetace provádění stavby</t>
  </si>
  <si>
    <t>Vysokotlaké zařízení - 35 (20)bar</t>
  </si>
  <si>
    <t>Nízkotlaké zařízení - 12 bar</t>
  </si>
  <si>
    <t xml:space="preserve">Trubka hliníková D63x2, PN15 pro tlakový vzduch </t>
  </si>
  <si>
    <t>Trubka hliníková D25x1,5, PN15 - odkallení</t>
  </si>
  <si>
    <t>Spojka 90 - koleno jednoznačné D63</t>
  </si>
  <si>
    <t>T-kus jednoznačný D63</t>
  </si>
  <si>
    <t>T-kus redukovaný D63-D40-D63</t>
  </si>
  <si>
    <t>T-kus redukovaný D63-D32-D63</t>
  </si>
  <si>
    <t>T-kus redukovaný D63-D25-D63-odkalení</t>
  </si>
  <si>
    <t>Spojka přímá D63-D63</t>
  </si>
  <si>
    <t>Přechod D63x2"</t>
  </si>
  <si>
    <t>Přechod D63x2 1/2"</t>
  </si>
  <si>
    <t>Přechod D40x1"</t>
  </si>
  <si>
    <t>Přechod D25x1/2"-odkalení</t>
  </si>
  <si>
    <t>Tlaková hadice s lisovanýmy závitovými koncovkami 1", délka do 1m, min. PN16-připojení kompresoru</t>
  </si>
  <si>
    <t>Spojka přímá redukovaná D63-D50</t>
  </si>
  <si>
    <t>Spojka přímá redukovaná D50-D40</t>
  </si>
  <si>
    <t>Kondenzát-č.potr.větve 03</t>
  </si>
  <si>
    <t xml:space="preserve">Kulový kohout plnoprůtokový pro tlakový vzduch 2 1/2" </t>
  </si>
  <si>
    <t xml:space="preserve">Kulový kohout plnoprůtokový pro tlakový vzduch 2" </t>
  </si>
  <si>
    <t>01-A09,10,11,12,23</t>
  </si>
  <si>
    <t>01-A13,17,18,24,25,26</t>
  </si>
  <si>
    <t>01-A01,02,03,04,05,06,07,08,14,15,16,19,20,21,22,27</t>
  </si>
  <si>
    <t>04-A01,02,03</t>
  </si>
  <si>
    <t>Provozní revize tlakové nádoby 4m3/PN16</t>
  </si>
  <si>
    <t>Trubka ocelová svařovaná D60,3x2, mat.1.4301-nerez</t>
  </si>
  <si>
    <t>Kontrola</t>
  </si>
  <si>
    <t>Koleno 90-EN10253-4, D60,3x2 - mat. 1.4301-nerez</t>
  </si>
  <si>
    <t>T-kus-EN10253-4, D60,3x2 - mat. 1.4301-nerez</t>
  </si>
  <si>
    <t>Redukce-EN10253-4, D60,3x33,7 - mat. 1.4301-nerez</t>
  </si>
  <si>
    <t>Stlačený vzduch 20 bar -doplňující instalační materiál</t>
  </si>
  <si>
    <t>Závitový návarek- nipl D60,3 x 2" - mat. 1.4301-nerez</t>
  </si>
  <si>
    <t>DPS 02.1.1.11</t>
  </si>
  <si>
    <t>DPS 02.1.1.12</t>
  </si>
  <si>
    <t>Koleno 90-EN10253-4, D33,7x2 - mat. 1.4301-nerez</t>
  </si>
  <si>
    <t>T-kus reduk.odbočka -EN10253-4, D60,3x21,3 - mat. 1.4301-nerez-odkalení</t>
  </si>
  <si>
    <t>Závitový návarek- nipl D33,7 x 1" - mat. 1.4301-nerez</t>
  </si>
  <si>
    <t>Koleno 90-EN10253-4, D21,3x2-mat.1.4301-nerez-odkalení</t>
  </si>
  <si>
    <t>Závitový návarek- nipl D21,3 x 1/2" - mat. 1.4301-nerez-odkalení</t>
  </si>
  <si>
    <t>Tlaková hadice s lisovanýmy závitovými koncovkami 1", délka do 1m, min. PN64-připojení kompresoru-booster</t>
  </si>
  <si>
    <t>Kondenzát-č.potr.větve 04</t>
  </si>
  <si>
    <t>Trubka ocelová D21,3x2, mat. 1.4301-nerez-odkalení-vzdušník</t>
  </si>
  <si>
    <t>Doplňující instalační materiál PPR-NEREZ tlakový kondenzát (tvarovky ostatní, přechodky,šroubení,těsnění, spojovací materiál,….)</t>
  </si>
  <si>
    <t>03-A01,02,03,04,05,06,07,08,09,10</t>
  </si>
  <si>
    <t>Trubka ocelová svařovaná D33,7x2, mat. 1.4301-nerez</t>
  </si>
  <si>
    <t>Trubka ocelová svařovaná D21,3x2, mat. 1.4301-nerez-odkalení</t>
  </si>
  <si>
    <t>Doplňující instalační materiál pro rozvody tlakového vzduchu 20 bar dimenze 1/2"a ž 2" (závitové fitinky, tvarovky ostatní, přechodky,šroubení,těsnění, spojovací materiál, režijní materiál….)</t>
  </si>
  <si>
    <t>Doplňující instalační materiál pro rozvody tlakového vzduchu 12 bar dimenze 1/2"a ž 2 1/2" (závitové fitinky, tvarovky ostatní, přechodky,šroubení,těsnění, spojovací materiál, režijní materiál….)</t>
  </si>
  <si>
    <t xml:space="preserve">Kulový kohout třídílný plnoprůtokový pro tlakový vzduch 2" </t>
  </si>
  <si>
    <t>02-A02,03,04,05,06,07</t>
  </si>
  <si>
    <t>Stlačený vzduch 20 bar</t>
  </si>
  <si>
    <t xml:space="preserve">Kulový kohout třídílný plnoprůtokový pro tlakový vzduch 1" </t>
  </si>
  <si>
    <t>02-A01</t>
  </si>
  <si>
    <t xml:space="preserve">Kulový kohout plnoprůtokový pro tlakový vzduch 1/2"-odkalení </t>
  </si>
  <si>
    <t>Kulový kohout 1/2" /PN64</t>
  </si>
  <si>
    <t>Koleno 90 jednoznačné D25-PPR</t>
  </si>
  <si>
    <t>T-kus redukovaný D32/D25-PPR</t>
  </si>
  <si>
    <t>Nátrubek D25-PPR</t>
  </si>
  <si>
    <t>Montáž kompletního celku - část  potrubní rozvod stlačeného vzduchu 12bar a kondenzátu kompresorovny a laboratoře</t>
  </si>
  <si>
    <t>Montáž kompletního celku - část  potrubní rozvod stlačeného vzduchu 20 bar a kondenzátu kompresorovny a laboratoře-svářecí a montážní práce</t>
  </si>
  <si>
    <t>Provozní revize tlakové nádoby 8,2m3/PN16</t>
  </si>
  <si>
    <t>Výchozí revize tlakové nádoby 8,2m3/PN16</t>
  </si>
  <si>
    <r>
      <t>Tlaková nádoba stojatá - vzdušník vč.výstroje - 4m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/PN16- nové zařízení</t>
    </r>
  </si>
  <si>
    <t>Automatický elektronický hladinový odváděč kondenzátu - nové zařízení</t>
  </si>
  <si>
    <t>Automatický elektronický hladinový odváděč kondenzátu --montáž</t>
  </si>
  <si>
    <t>Sběrná nádoba kondenzátu se separací oleje a vody - nové zařízení</t>
  </si>
  <si>
    <t>Sběrná nádoba kondenzátu se separací oleje a vody -montáž</t>
  </si>
  <si>
    <t>Automatický elektronický hladinový odváděč kondenzátu - PN 63 - nové zařízení</t>
  </si>
  <si>
    <t>Automatický elektronický hladinový odváděč kondenzátu -montáž</t>
  </si>
  <si>
    <t xml:space="preserve">Výkaz výměr - ROZPOČET </t>
  </si>
  <si>
    <t xml:space="preserve">Potrubní rozvody </t>
  </si>
  <si>
    <t>Veškeré armatury minimálně PN63</t>
  </si>
  <si>
    <t>Objímka dvoušroubová s upínací hlavou M8-D60-64 mm</t>
  </si>
  <si>
    <t>Objímka dvoušroubová s upínací hlavou M8-D31-38 mm</t>
  </si>
  <si>
    <t>Objímka dvoušroubová s upínací hlavou M8-D25-30 mm</t>
  </si>
  <si>
    <t>Objímka dvoušroubová s upínací hlavou M8-D20-23 mm</t>
  </si>
  <si>
    <t>Typové uložení-Z1-Upevnění na společné nosné konstrukce (žebříčky) stavby - laboratoř</t>
  </si>
  <si>
    <t>Typové uložení Z2-Uložení na konzoly a uložení ostatní (volba dle místních podmínek)-kompresorovna,laboratoř</t>
  </si>
  <si>
    <t>Stlačený vzduch 20 bar- č.potr.větve 02 - systém nerez trubek a tvarovek - potrubní materiál minimálně PN 63</t>
  </si>
  <si>
    <t xml:space="preserve">Stlačený vzduch 12 bar- č.potr.větve 01-systém AL trubek a svěrných tvarovek </t>
  </si>
  <si>
    <t>Stlačený vzduch 12 bar -doplňující instalační materiál</t>
  </si>
  <si>
    <t>Stlačený vzduch 12 bar</t>
  </si>
  <si>
    <t>06</t>
  </si>
  <si>
    <t>Č.dok.</t>
  </si>
  <si>
    <t>SVAŘ TR X BEZEŠVÉ</t>
  </si>
  <si>
    <t>tlak</t>
  </si>
  <si>
    <t>DPS 02.2.</t>
  </si>
  <si>
    <t>DPS 02.1.1.27</t>
  </si>
  <si>
    <t>DPS 02.1.2.01</t>
  </si>
  <si>
    <t>DPS 02.1.2.02</t>
  </si>
  <si>
    <t>DPS 02.1.2.03</t>
  </si>
  <si>
    <t>DPS 02.1.2.04</t>
  </si>
  <si>
    <t>DPS 02.1.2.05</t>
  </si>
  <si>
    <t>DPS 02.1.2.06</t>
  </si>
  <si>
    <t>DPS 02.1.3</t>
  </si>
  <si>
    <t>DPS 02.1.3.01</t>
  </si>
  <si>
    <t>DPS 02.1.3.02</t>
  </si>
  <si>
    <t>DPS 02.1.3.03</t>
  </si>
  <si>
    <t>DPS 02.1.3.04</t>
  </si>
  <si>
    <t>DPS 02.1.3.05</t>
  </si>
  <si>
    <t>DPS 02.1.3.06</t>
  </si>
  <si>
    <t>DPS 02.2.2</t>
  </si>
  <si>
    <t>DPS 02.1.4</t>
  </si>
  <si>
    <t>DPS 02.1.1.28</t>
  </si>
  <si>
    <t>DPS 02.1.1.32</t>
  </si>
  <si>
    <t>DPS 02.1.1.33</t>
  </si>
  <si>
    <t>DPS 02.1.1.34</t>
  </si>
  <si>
    <t>DPS 02.1.1.35</t>
  </si>
  <si>
    <t>DPS 02.1.1.36</t>
  </si>
  <si>
    <t>DPS 02.1.1.37</t>
  </si>
  <si>
    <t>DPS 02.1.1.38</t>
  </si>
  <si>
    <t>DPS 02.1.1.39</t>
  </si>
  <si>
    <t>DPS 02.1.1.40</t>
  </si>
  <si>
    <t>DPS 02.1.1.41</t>
  </si>
  <si>
    <t>DPS 02.1.1.42</t>
  </si>
  <si>
    <t>DPS 02.1.1.43</t>
  </si>
  <si>
    <t>DPS 02.1.1.44</t>
  </si>
  <si>
    <t>DPS 02.1.1.45</t>
  </si>
  <si>
    <t>DPS 02.1.1.46</t>
  </si>
  <si>
    <t>DPS 02.1.1.47</t>
  </si>
  <si>
    <t>DPS 02.1.1.48</t>
  </si>
  <si>
    <t>DPS 02.1.1.49</t>
  </si>
  <si>
    <t>DPS 02.1.2</t>
  </si>
  <si>
    <t>DPS 02.1.3.</t>
  </si>
  <si>
    <t>DPS 02.1.3.07</t>
  </si>
  <si>
    <t>DPS 02.1.3.08</t>
  </si>
  <si>
    <t>DPS 02.1.3.09</t>
  </si>
  <si>
    <t>DPS 02.1.3.10</t>
  </si>
  <si>
    <t>DPS 02.1.3.11</t>
  </si>
  <si>
    <t>DPS 02.1.3.12</t>
  </si>
  <si>
    <t>DPS 02.1.4.1</t>
  </si>
  <si>
    <t>DPS 02.1.5</t>
  </si>
  <si>
    <t>DPS 02.1.6</t>
  </si>
  <si>
    <t>DPS 02.1.6.1</t>
  </si>
  <si>
    <t>DPS 02.1.6.2</t>
  </si>
  <si>
    <t>DPS 02.1.6.3</t>
  </si>
  <si>
    <t>DPS 02.1.6.4</t>
  </si>
  <si>
    <t>DPS 02.1.6.5</t>
  </si>
  <si>
    <t>DPS 02.1.6.6</t>
  </si>
  <si>
    <t>DPS 02.1.7.1</t>
  </si>
  <si>
    <t>Celkem DPS 02.1-Potrubní rozvody</t>
  </si>
  <si>
    <t>DPS 02.2.1.1</t>
  </si>
  <si>
    <t>DPS 02.2.1.2</t>
  </si>
  <si>
    <t>DPS 02.2.1.3</t>
  </si>
  <si>
    <t>DPS 02.2.1.4</t>
  </si>
  <si>
    <t>DPS 02.2.1.5</t>
  </si>
  <si>
    <t>DPS 02.2.1.6</t>
  </si>
  <si>
    <t>DPS 02.2.1.7</t>
  </si>
  <si>
    <t>DPS 02.2.1.8</t>
  </si>
  <si>
    <t>DPS 02.2.1.9</t>
  </si>
  <si>
    <t>DPS 02.2.1.10</t>
  </si>
  <si>
    <t>DPS 02.2.1.11</t>
  </si>
  <si>
    <t>DPS 02.2.1.12</t>
  </si>
  <si>
    <t>DPS 02.2.1.13</t>
  </si>
  <si>
    <t>DPS 02.2.1.14</t>
  </si>
  <si>
    <t>DPS 02.2.1.15</t>
  </si>
  <si>
    <t>DPS 02.2.1.16</t>
  </si>
  <si>
    <t>DPS 02.2.1.17</t>
  </si>
  <si>
    <t>DPS 02.2.1.18</t>
  </si>
  <si>
    <t>DPS 02.2.1.19</t>
  </si>
  <si>
    <t>DPS 02.2.1.20</t>
  </si>
  <si>
    <t>DPS 02.2.1.21</t>
  </si>
  <si>
    <t>DPS 02.2.1.22</t>
  </si>
  <si>
    <t>DPS 02.2.1.23</t>
  </si>
  <si>
    <t>DPS 02.2.1.24</t>
  </si>
  <si>
    <t>DPS 02.2.1.25</t>
  </si>
  <si>
    <t>DPS 02.2.1.26</t>
  </si>
  <si>
    <t>DPS 02.2.1.27</t>
  </si>
  <si>
    <t>DPS 02.2.1.28</t>
  </si>
  <si>
    <t>DPS 02.2.1.29</t>
  </si>
  <si>
    <t>DPS 02.2.2.1</t>
  </si>
  <si>
    <t>DPS 02.2.2.2</t>
  </si>
  <si>
    <t>DPS 02.2.2.3</t>
  </si>
  <si>
    <t>DPS 02.2.2.4</t>
  </si>
  <si>
    <t>DPS 02.2.2.5</t>
  </si>
  <si>
    <t>DPS 02.2.2.6</t>
  </si>
  <si>
    <t>DPS 02.2.3</t>
  </si>
  <si>
    <t>DPS 02.2.3.01</t>
  </si>
  <si>
    <t>DPS 02.2.3.02</t>
  </si>
  <si>
    <t>DPS 02.2.3.03</t>
  </si>
  <si>
    <t>DPS 02.2.3.04</t>
  </si>
  <si>
    <t>DPS 02.2.3.05</t>
  </si>
  <si>
    <t>DPS 02.2.3.06</t>
  </si>
  <si>
    <t>DPS 02.2.3.07</t>
  </si>
  <si>
    <t>DPS 02.2.3.08</t>
  </si>
  <si>
    <t>DPS 02.2.3.09</t>
  </si>
  <si>
    <t>DPS 02.2.3.10</t>
  </si>
  <si>
    <t>DPS 02.2.3.11</t>
  </si>
  <si>
    <t>DPS 02.2.4</t>
  </si>
  <si>
    <t>DPS 02.2.4.1</t>
  </si>
  <si>
    <t>DPS 02.2.5</t>
  </si>
  <si>
    <t>DPS 02.2.3.12</t>
  </si>
  <si>
    <t>DPS 02.1. 5.1</t>
  </si>
  <si>
    <t>DPS 02.1. 5.2</t>
  </si>
  <si>
    <t>DPS 02.2.5.1</t>
  </si>
  <si>
    <t>DPS 02.2.5.2</t>
  </si>
  <si>
    <t>DPS 02.2.5.3</t>
  </si>
  <si>
    <t>DPS 02.2.6</t>
  </si>
  <si>
    <t>DPS 02.2.6.1</t>
  </si>
  <si>
    <t>DPS 02.2.6.2</t>
  </si>
  <si>
    <t>DPS 02.2.6.3</t>
  </si>
  <si>
    <t>DPS 02.2.6.4</t>
  </si>
  <si>
    <t>DPS 02.2.6.5</t>
  </si>
  <si>
    <t>DPS 02.2.6.6</t>
  </si>
  <si>
    <t>DPS 02.2.7.1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</si>
</sst>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#,##0.000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vertAlign val="superscript"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2"/>
      <color indexed="9"/>
      <name val="Arial CE"/>
      <family val="2"/>
    </font>
    <font>
      <b/>
      <sz val="11"/>
      <name val="Arial CE"/>
      <family val="0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8"/>
      <color indexed="10"/>
      <name val="Arial CE"/>
      <family val="0"/>
    </font>
    <font>
      <sz val="10"/>
      <color indexed="8"/>
      <name val="Arial"/>
      <family val="2"/>
    </font>
    <font>
      <b/>
      <u val="single"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 CE"/>
      <family val="0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rgb="FFFF0000"/>
      <name val="Arial CE"/>
      <family val="0"/>
    </font>
    <font>
      <b/>
      <u val="single"/>
      <sz val="12"/>
      <color theme="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0" borderId="0">
      <alignment/>
      <protection/>
    </xf>
  </cellStyleXfs>
  <cellXfs count="227">
    <xf numFmtId="0" fontId="0" fillId="0" borderId="0" xfId="0" applyAlignment="1">
      <alignment/>
    </xf>
    <xf numFmtId="0" fontId="0" fillId="0" borderId="0" xfId="60" applyProtection="1">
      <alignment/>
      <protection locked="0"/>
    </xf>
    <xf numFmtId="0" fontId="58" fillId="18" borderId="0" xfId="0" applyFont="1" applyFill="1" applyAlignment="1" applyProtection="1">
      <alignment/>
      <protection locked="0"/>
    </xf>
    <xf numFmtId="0" fontId="59" fillId="18" borderId="0" xfId="0" applyFont="1" applyFill="1" applyAlignment="1" applyProtection="1">
      <alignment/>
      <protection locked="0"/>
    </xf>
    <xf numFmtId="0" fontId="60" fillId="18" borderId="0" xfId="0" applyFont="1" applyFill="1" applyAlignment="1" applyProtection="1">
      <alignment/>
      <protection locked="0"/>
    </xf>
    <xf numFmtId="0" fontId="61" fillId="18" borderId="0" xfId="0" applyFont="1" applyFill="1" applyAlignment="1" applyProtection="1">
      <alignment/>
      <protection locked="0"/>
    </xf>
    <xf numFmtId="0" fontId="61" fillId="18" borderId="0" xfId="0" applyFont="1" applyFill="1" applyAlignment="1" applyProtection="1">
      <alignment horizontal="center"/>
      <protection locked="0"/>
    </xf>
    <xf numFmtId="0" fontId="61" fillId="18" borderId="0" xfId="0" applyFont="1" applyFill="1" applyAlignment="1" applyProtection="1">
      <alignment horizontal="right"/>
      <protection locked="0"/>
    </xf>
    <xf numFmtId="49" fontId="61" fillId="18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62" fillId="18" borderId="0" xfId="0" applyFont="1" applyFill="1" applyAlignment="1" applyProtection="1">
      <alignment/>
      <protection locked="0"/>
    </xf>
    <xf numFmtId="0" fontId="58" fillId="18" borderId="0" xfId="0" applyFont="1" applyFill="1" applyAlignment="1" applyProtection="1">
      <alignment wrapText="1"/>
      <protection locked="0"/>
    </xf>
    <xf numFmtId="0" fontId="24" fillId="6" borderId="0" xfId="60" applyFont="1" applyFill="1" applyProtection="1">
      <alignment/>
      <protection locked="0"/>
    </xf>
    <xf numFmtId="0" fontId="22" fillId="6" borderId="0" xfId="60" applyFont="1" applyFill="1" applyProtection="1">
      <alignment/>
      <protection locked="0"/>
    </xf>
    <xf numFmtId="0" fontId="23" fillId="6" borderId="0" xfId="60" applyFont="1" applyFill="1" applyProtection="1">
      <alignment/>
      <protection locked="0"/>
    </xf>
    <xf numFmtId="0" fontId="22" fillId="6" borderId="0" xfId="60" applyFont="1" applyFill="1" applyAlignment="1" applyProtection="1">
      <alignment horizontal="right"/>
      <protection locked="0"/>
    </xf>
    <xf numFmtId="0" fontId="22" fillId="6" borderId="0" xfId="60" applyFont="1" applyFill="1" applyAlignment="1" applyProtection="1">
      <alignment/>
      <protection locked="0"/>
    </xf>
    <xf numFmtId="49" fontId="24" fillId="19" borderId="10" xfId="60" applyNumberFormat="1" applyFont="1" applyFill="1" applyBorder="1" applyProtection="1">
      <alignment/>
      <protection locked="0"/>
    </xf>
    <xf numFmtId="0" fontId="24" fillId="19" borderId="11" xfId="60" applyFont="1" applyFill="1" applyBorder="1" applyAlignment="1" applyProtection="1">
      <alignment horizontal="center"/>
      <protection locked="0"/>
    </xf>
    <xf numFmtId="0" fontId="24" fillId="19" borderId="11" xfId="60" applyNumberFormat="1" applyFont="1" applyFill="1" applyBorder="1" applyAlignment="1" applyProtection="1">
      <alignment horizontal="center"/>
      <protection locked="0"/>
    </xf>
    <xf numFmtId="0" fontId="24" fillId="19" borderId="10" xfId="60" applyFont="1" applyFill="1" applyBorder="1" applyAlignment="1" applyProtection="1">
      <alignment horizontal="center"/>
      <protection locked="0"/>
    </xf>
    <xf numFmtId="0" fontId="24" fillId="19" borderId="10" xfId="60" applyNumberFormat="1" applyFont="1" applyFill="1" applyBorder="1" applyAlignment="1" applyProtection="1">
      <alignment horizontal="center"/>
      <protection locked="0"/>
    </xf>
    <xf numFmtId="0" fontId="23" fillId="0" borderId="12" xfId="60" applyFont="1" applyBorder="1" applyAlignment="1" applyProtection="1">
      <alignment horizontal="center"/>
      <protection locked="0"/>
    </xf>
    <xf numFmtId="49" fontId="23" fillId="0" borderId="12" xfId="60" applyNumberFormat="1" applyFont="1" applyBorder="1" applyAlignment="1" applyProtection="1">
      <alignment horizontal="left"/>
      <protection locked="0"/>
    </xf>
    <xf numFmtId="0" fontId="23" fillId="0" borderId="13" xfId="60" applyFont="1" applyBorder="1" applyProtection="1">
      <alignment/>
      <protection locked="0"/>
    </xf>
    <xf numFmtId="0" fontId="22" fillId="0" borderId="14" xfId="60" applyFont="1" applyBorder="1" applyAlignment="1" applyProtection="1">
      <alignment horizontal="center"/>
      <protection locked="0"/>
    </xf>
    <xf numFmtId="0" fontId="22" fillId="0" borderId="14" xfId="60" applyNumberFormat="1" applyFont="1" applyBorder="1" applyAlignment="1" applyProtection="1">
      <alignment horizontal="right"/>
      <protection locked="0"/>
    </xf>
    <xf numFmtId="0" fontId="22" fillId="0" borderId="15" xfId="60" applyNumberFormat="1" applyFont="1" applyBorder="1" applyProtection="1">
      <alignment/>
      <protection locked="0"/>
    </xf>
    <xf numFmtId="0" fontId="0" fillId="0" borderId="0" xfId="60" applyNumberFormat="1" applyProtection="1">
      <alignment/>
      <protection locked="0"/>
    </xf>
    <xf numFmtId="0" fontId="25" fillId="0" borderId="0" xfId="60" applyFont="1" applyProtection="1">
      <alignment/>
      <protection locked="0"/>
    </xf>
    <xf numFmtId="0" fontId="26" fillId="0" borderId="16" xfId="60" applyFont="1" applyBorder="1" applyAlignment="1" applyProtection="1">
      <alignment horizontal="center" vertical="top"/>
      <protection locked="0"/>
    </xf>
    <xf numFmtId="49" fontId="26" fillId="0" borderId="16" xfId="60" applyNumberFormat="1" applyFont="1" applyBorder="1" applyAlignment="1" applyProtection="1">
      <alignment horizontal="left" vertical="top"/>
      <protection locked="0"/>
    </xf>
    <xf numFmtId="0" fontId="26" fillId="0" borderId="10" xfId="66" applyFont="1" applyFill="1" applyBorder="1" applyAlignment="1" applyProtection="1">
      <alignment vertical="center" wrapText="1"/>
      <protection locked="0"/>
    </xf>
    <xf numFmtId="49" fontId="26" fillId="0" borderId="16" xfId="60" applyNumberFormat="1" applyFont="1" applyBorder="1" applyAlignment="1" applyProtection="1">
      <alignment horizontal="center" shrinkToFit="1"/>
      <protection locked="0"/>
    </xf>
    <xf numFmtId="4" fontId="26" fillId="0" borderId="16" xfId="60" applyNumberFormat="1" applyFont="1" applyBorder="1" applyAlignment="1" applyProtection="1">
      <alignment horizontal="right"/>
      <protection locked="0"/>
    </xf>
    <xf numFmtId="4" fontId="33" fillId="0" borderId="10" xfId="60" applyNumberFormat="1" applyFont="1" applyFill="1" applyBorder="1" applyProtection="1">
      <alignment/>
      <protection locked="0"/>
    </xf>
    <xf numFmtId="4" fontId="23" fillId="0" borderId="16" xfId="60" applyNumberFormat="1" applyFont="1" applyBorder="1" applyProtection="1">
      <alignment/>
      <protection locked="0"/>
    </xf>
    <xf numFmtId="0" fontId="25" fillId="0" borderId="0" xfId="60" applyFont="1" applyProtection="1">
      <alignment/>
      <protection locked="0"/>
    </xf>
    <xf numFmtId="4" fontId="33" fillId="0" borderId="16" xfId="60" applyNumberFormat="1" applyFont="1" applyFill="1" applyBorder="1" applyAlignment="1" applyProtection="1">
      <alignment horizontal="right"/>
      <protection locked="0"/>
    </xf>
    <xf numFmtId="0" fontId="26" fillId="0" borderId="10" xfId="60" applyFont="1" applyBorder="1" applyAlignment="1" applyProtection="1">
      <alignment horizontal="center" vertical="top"/>
      <protection locked="0"/>
    </xf>
    <xf numFmtId="49" fontId="26" fillId="0" borderId="10" xfId="60" applyNumberFormat="1" applyFont="1" applyBorder="1" applyAlignment="1" applyProtection="1">
      <alignment horizontal="left" vertical="top"/>
      <protection locked="0"/>
    </xf>
    <xf numFmtId="49" fontId="26" fillId="0" borderId="10" xfId="60" applyNumberFormat="1" applyFont="1" applyBorder="1" applyAlignment="1" applyProtection="1">
      <alignment horizontal="center" shrinkToFit="1"/>
      <protection locked="0"/>
    </xf>
    <xf numFmtId="4" fontId="26" fillId="0" borderId="10" xfId="60" applyNumberFormat="1" applyFont="1" applyBorder="1" applyAlignment="1" applyProtection="1">
      <alignment horizontal="right"/>
      <protection locked="0"/>
    </xf>
    <xf numFmtId="4" fontId="33" fillId="0" borderId="10" xfId="60" applyNumberFormat="1" applyFont="1" applyFill="1" applyBorder="1" applyAlignment="1" applyProtection="1">
      <alignment horizontal="right"/>
      <protection locked="0"/>
    </xf>
    <xf numFmtId="4" fontId="23" fillId="0" borderId="10" xfId="60" applyNumberFormat="1" applyFont="1" applyBorder="1" applyProtection="1">
      <alignment/>
      <protection locked="0"/>
    </xf>
    <xf numFmtId="0" fontId="3" fillId="12" borderId="10" xfId="0" applyFont="1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27" fillId="12" borderId="10" xfId="60" applyFont="1" applyFill="1" applyBorder="1" applyProtection="1">
      <alignment/>
      <protection locked="0"/>
    </xf>
    <xf numFmtId="0" fontId="2" fillId="12" borderId="10" xfId="0" applyFont="1" applyFill="1" applyBorder="1" applyAlignment="1" applyProtection="1">
      <alignment/>
      <protection locked="0"/>
    </xf>
    <xf numFmtId="4" fontId="37" fillId="12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27" fillId="6" borderId="10" xfId="66" applyFont="1" applyFill="1" applyBorder="1" applyAlignment="1" applyProtection="1">
      <alignment vertical="center" wrapText="1"/>
      <protection locked="0"/>
    </xf>
    <xf numFmtId="4" fontId="1" fillId="6" borderId="10" xfId="0" applyNumberFormat="1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63" fillId="18" borderId="17" xfId="0" applyFont="1" applyFill="1" applyBorder="1" applyAlignment="1" applyProtection="1">
      <alignment/>
      <protection locked="0"/>
    </xf>
    <xf numFmtId="0" fontId="58" fillId="18" borderId="18" xfId="60" applyFont="1" applyFill="1" applyBorder="1" applyProtection="1">
      <alignment/>
      <protection locked="0"/>
    </xf>
    <xf numFmtId="0" fontId="58" fillId="18" borderId="17" xfId="60" applyFont="1" applyFill="1" applyBorder="1" applyAlignment="1" applyProtection="1">
      <alignment horizontal="left"/>
      <protection locked="0"/>
    </xf>
    <xf numFmtId="0" fontId="58" fillId="18" borderId="18" xfId="60" applyFont="1" applyFill="1" applyBorder="1" applyAlignment="1" applyProtection="1">
      <alignment horizontal="left"/>
      <protection locked="0"/>
    </xf>
    <xf numFmtId="49" fontId="63" fillId="18" borderId="19" xfId="60" applyNumberFormat="1" applyFont="1" applyFill="1" applyBorder="1" applyAlignment="1" applyProtection="1">
      <alignment horizontal="right"/>
      <protection locked="0"/>
    </xf>
    <xf numFmtId="0" fontId="64" fillId="18" borderId="20" xfId="60" applyFont="1" applyFill="1" applyBorder="1" applyAlignment="1" applyProtection="1">
      <alignment horizontal="left"/>
      <protection locked="0"/>
    </xf>
    <xf numFmtId="0" fontId="64" fillId="18" borderId="15" xfId="60" applyFont="1" applyFill="1" applyBorder="1" applyAlignment="1" applyProtection="1">
      <alignment horizontal="left"/>
      <protection locked="0"/>
    </xf>
    <xf numFmtId="0" fontId="63" fillId="18" borderId="0" xfId="0" applyFont="1" applyFill="1" applyAlignment="1" applyProtection="1">
      <alignment/>
      <protection locked="0"/>
    </xf>
    <xf numFmtId="0" fontId="58" fillId="18" borderId="14" xfId="60" applyFont="1" applyFill="1" applyBorder="1" applyProtection="1">
      <alignment/>
      <protection locked="0"/>
    </xf>
    <xf numFmtId="0" fontId="58" fillId="18" borderId="13" xfId="60" applyFont="1" applyFill="1" applyBorder="1" applyAlignment="1" applyProtection="1">
      <alignment horizontal="left"/>
      <protection locked="0"/>
    </xf>
    <xf numFmtId="0" fontId="58" fillId="18" borderId="14" xfId="60" applyFont="1" applyFill="1" applyBorder="1" applyAlignment="1" applyProtection="1">
      <alignment horizontal="left"/>
      <protection locked="0"/>
    </xf>
    <xf numFmtId="49" fontId="63" fillId="18" borderId="21" xfId="60" applyNumberFormat="1" applyFont="1" applyFill="1" applyBorder="1" applyAlignment="1" applyProtection="1">
      <alignment horizontal="right"/>
      <protection locked="0"/>
    </xf>
    <xf numFmtId="0" fontId="58" fillId="18" borderId="22" xfId="60" applyFont="1" applyFill="1" applyBorder="1" applyProtection="1">
      <alignment/>
      <protection locked="0"/>
    </xf>
    <xf numFmtId="0" fontId="63" fillId="18" borderId="23" xfId="0" applyFont="1" applyFill="1" applyBorder="1" applyAlignment="1" applyProtection="1">
      <alignment/>
      <protection locked="0"/>
    </xf>
    <xf numFmtId="0" fontId="58" fillId="18" borderId="23" xfId="60" applyFont="1" applyFill="1" applyBorder="1" applyAlignment="1" applyProtection="1">
      <alignment horizontal="left"/>
      <protection locked="0"/>
    </xf>
    <xf numFmtId="0" fontId="58" fillId="18" borderId="22" xfId="60" applyFont="1" applyFill="1" applyBorder="1" applyAlignment="1" applyProtection="1">
      <alignment horizontal="left"/>
      <protection locked="0"/>
    </xf>
    <xf numFmtId="0" fontId="58" fillId="18" borderId="24" xfId="60" applyFont="1" applyFill="1" applyBorder="1" applyProtection="1">
      <alignment/>
      <protection locked="0"/>
    </xf>
    <xf numFmtId="0" fontId="63" fillId="18" borderId="25" xfId="60" applyFont="1" applyFill="1" applyBorder="1" applyProtection="1">
      <alignment/>
      <protection locked="0"/>
    </xf>
    <xf numFmtId="0" fontId="58" fillId="18" borderId="25" xfId="60" applyFont="1" applyFill="1" applyBorder="1" applyProtection="1">
      <alignment/>
      <protection locked="0"/>
    </xf>
    <xf numFmtId="0" fontId="58" fillId="18" borderId="26" xfId="60" applyFont="1" applyFill="1" applyBorder="1" applyAlignment="1" applyProtection="1">
      <alignment horizontal="left"/>
      <protection locked="0"/>
    </xf>
    <xf numFmtId="0" fontId="58" fillId="18" borderId="25" xfId="60" applyFont="1" applyFill="1" applyBorder="1" applyAlignment="1" applyProtection="1">
      <alignment horizontal="left"/>
      <protection locked="0"/>
    </xf>
    <xf numFmtId="0" fontId="58" fillId="18" borderId="27" xfId="60" applyFont="1" applyFill="1" applyBorder="1" applyAlignment="1" applyProtection="1">
      <alignment horizontal="left"/>
      <protection locked="0"/>
    </xf>
    <xf numFmtId="49" fontId="26" fillId="19" borderId="10" xfId="60" applyNumberFormat="1" applyFont="1" applyFill="1" applyBorder="1" applyAlignment="1" applyProtection="1">
      <alignment wrapText="1"/>
      <protection locked="0"/>
    </xf>
    <xf numFmtId="0" fontId="26" fillId="19" borderId="11" xfId="60" applyFont="1" applyFill="1" applyBorder="1" applyAlignment="1" applyProtection="1">
      <alignment horizontal="center" wrapText="1"/>
      <protection locked="0"/>
    </xf>
    <xf numFmtId="0" fontId="26" fillId="19" borderId="11" xfId="60" applyNumberFormat="1" applyFont="1" applyFill="1" applyBorder="1" applyAlignment="1" applyProtection="1">
      <alignment horizontal="center" wrapText="1"/>
      <protection locked="0"/>
    </xf>
    <xf numFmtId="0" fontId="26" fillId="19" borderId="10" xfId="60" applyFont="1" applyFill="1" applyBorder="1" applyAlignment="1" applyProtection="1">
      <alignment horizontal="center" wrapText="1"/>
      <protection locked="0"/>
    </xf>
    <xf numFmtId="0" fontId="34" fillId="0" borderId="0" xfId="60" applyFont="1" applyAlignment="1" applyProtection="1">
      <alignment wrapText="1"/>
      <protection locked="0"/>
    </xf>
    <xf numFmtId="0" fontId="23" fillId="0" borderId="23" xfId="60" applyFont="1" applyBorder="1" applyProtection="1">
      <alignment/>
      <protection locked="0"/>
    </xf>
    <xf numFmtId="0" fontId="22" fillId="0" borderId="22" xfId="60" applyFont="1" applyBorder="1" applyAlignment="1" applyProtection="1">
      <alignment horizontal="center"/>
      <protection locked="0"/>
    </xf>
    <xf numFmtId="0" fontId="22" fillId="0" borderId="22" xfId="60" applyNumberFormat="1" applyFont="1" applyBorder="1" applyAlignment="1" applyProtection="1">
      <alignment horizontal="right"/>
      <protection locked="0"/>
    </xf>
    <xf numFmtId="0" fontId="22" fillId="0" borderId="11" xfId="60" applyNumberFormat="1" applyFont="1" applyBorder="1" applyProtection="1">
      <alignment/>
      <protection locked="0"/>
    </xf>
    <xf numFmtId="4" fontId="26" fillId="0" borderId="16" xfId="60" applyNumberFormat="1" applyFont="1" applyBorder="1" applyProtection="1">
      <alignment/>
      <protection locked="0"/>
    </xf>
    <xf numFmtId="4" fontId="26" fillId="0" borderId="10" xfId="60" applyNumberFormat="1" applyFont="1" applyBorder="1" applyProtection="1">
      <alignment/>
      <protection locked="0"/>
    </xf>
    <xf numFmtId="0" fontId="22" fillId="19" borderId="10" xfId="60" applyFont="1" applyFill="1" applyBorder="1" applyAlignment="1" applyProtection="1">
      <alignment horizontal="center"/>
      <protection locked="0"/>
    </xf>
    <xf numFmtId="49" fontId="27" fillId="19" borderId="10" xfId="60" applyNumberFormat="1" applyFont="1" applyFill="1" applyBorder="1" applyAlignment="1" applyProtection="1">
      <alignment horizontal="left"/>
      <protection locked="0"/>
    </xf>
    <xf numFmtId="0" fontId="27" fillId="19" borderId="23" xfId="60" applyFont="1" applyFill="1" applyBorder="1" applyProtection="1">
      <alignment/>
      <protection locked="0"/>
    </xf>
    <xf numFmtId="0" fontId="22" fillId="19" borderId="22" xfId="60" applyFont="1" applyFill="1" applyBorder="1" applyAlignment="1" applyProtection="1">
      <alignment horizontal="center"/>
      <protection locked="0"/>
    </xf>
    <xf numFmtId="4" fontId="22" fillId="19" borderId="22" xfId="60" applyNumberFormat="1" applyFont="1" applyFill="1" applyBorder="1" applyAlignment="1" applyProtection="1">
      <alignment horizontal="right"/>
      <protection locked="0"/>
    </xf>
    <xf numFmtId="4" fontId="22" fillId="19" borderId="11" xfId="60" applyNumberFormat="1" applyFont="1" applyFill="1" applyBorder="1" applyAlignment="1" applyProtection="1">
      <alignment horizontal="right"/>
      <protection locked="0"/>
    </xf>
    <xf numFmtId="4" fontId="23" fillId="19" borderId="10" xfId="60" applyNumberFormat="1" applyFont="1" applyFill="1" applyBorder="1" applyProtection="1">
      <alignment/>
      <protection locked="0"/>
    </xf>
    <xf numFmtId="3" fontId="0" fillId="0" borderId="0" xfId="60" applyNumberFormat="1" applyProtection="1">
      <alignment/>
      <protection locked="0"/>
    </xf>
    <xf numFmtId="0" fontId="0" fillId="0" borderId="0" xfId="60" applyBorder="1" applyProtection="1">
      <alignment/>
      <protection locked="0"/>
    </xf>
    <xf numFmtId="0" fontId="0" fillId="0" borderId="0" xfId="60" applyBorder="1" applyAlignment="1" applyProtection="1">
      <alignment horizontal="right"/>
      <protection locked="0"/>
    </xf>
    <xf numFmtId="0" fontId="0" fillId="0" borderId="0" xfId="60" applyAlignment="1" applyProtection="1">
      <alignment horizontal="right"/>
      <protection locked="0"/>
    </xf>
    <xf numFmtId="49" fontId="58" fillId="18" borderId="19" xfId="60" applyNumberFormat="1" applyFont="1" applyFill="1" applyBorder="1" applyAlignment="1" applyProtection="1">
      <alignment horizontal="right"/>
      <protection locked="0"/>
    </xf>
    <xf numFmtId="0" fontId="42" fillId="6" borderId="0" xfId="60" applyFont="1" applyFill="1" applyProtection="1">
      <alignment/>
      <protection locked="0"/>
    </xf>
    <xf numFmtId="0" fontId="23" fillId="0" borderId="10" xfId="60" applyFont="1" applyBorder="1" applyAlignment="1" applyProtection="1">
      <alignment horizontal="center"/>
      <protection locked="0"/>
    </xf>
    <xf numFmtId="49" fontId="23" fillId="0" borderId="10" xfId="60" applyNumberFormat="1" applyFont="1" applyBorder="1" applyAlignment="1" applyProtection="1">
      <alignment horizontal="left"/>
      <protection locked="0"/>
    </xf>
    <xf numFmtId="0" fontId="42" fillId="0" borderId="22" xfId="60" applyNumberFormat="1" applyFont="1" applyBorder="1" applyAlignment="1" applyProtection="1">
      <alignment horizontal="right"/>
      <protection locked="0"/>
    </xf>
    <xf numFmtId="0" fontId="22" fillId="0" borderId="28" xfId="60" applyFont="1" applyBorder="1" applyAlignment="1" applyProtection="1">
      <alignment horizontal="center"/>
      <protection locked="0"/>
    </xf>
    <xf numFmtId="0" fontId="22" fillId="0" borderId="28" xfId="60" applyNumberFormat="1" applyFont="1" applyBorder="1" applyAlignment="1" applyProtection="1">
      <alignment horizontal="right"/>
      <protection locked="0"/>
    </xf>
    <xf numFmtId="0" fontId="42" fillId="0" borderId="28" xfId="60" applyNumberFormat="1" applyFont="1" applyBorder="1" applyAlignment="1" applyProtection="1">
      <alignment horizontal="right"/>
      <protection locked="0"/>
    </xf>
    <xf numFmtId="0" fontId="22" fillId="0" borderId="29" xfId="60" applyNumberFormat="1" applyFont="1" applyBorder="1" applyProtection="1">
      <alignment/>
      <protection locked="0"/>
    </xf>
    <xf numFmtId="0" fontId="26" fillId="0" borderId="10" xfId="60" applyFont="1" applyBorder="1" applyAlignment="1" applyProtection="1">
      <alignment vertical="top" wrapText="1"/>
      <protection locked="0"/>
    </xf>
    <xf numFmtId="0" fontId="46" fillId="0" borderId="0" xfId="60" applyFont="1" applyProtection="1">
      <alignment/>
      <protection locked="0"/>
    </xf>
    <xf numFmtId="0" fontId="26" fillId="0" borderId="16" xfId="60" applyFont="1" applyBorder="1" applyAlignment="1" applyProtection="1">
      <alignment vertical="top" wrapText="1"/>
      <protection locked="0"/>
    </xf>
    <xf numFmtId="4" fontId="65" fillId="0" borderId="16" xfId="60" applyNumberFormat="1" applyFont="1" applyBorder="1" applyAlignment="1" applyProtection="1">
      <alignment horizontal="right"/>
      <protection locked="0"/>
    </xf>
    <xf numFmtId="4" fontId="42" fillId="19" borderId="11" xfId="60" applyNumberFormat="1" applyFont="1" applyFill="1" applyBorder="1" applyAlignment="1" applyProtection="1">
      <alignment horizontal="right"/>
      <protection locked="0"/>
    </xf>
    <xf numFmtId="0" fontId="22" fillId="0" borderId="12" xfId="60" applyFont="1" applyFill="1" applyBorder="1" applyAlignment="1" applyProtection="1">
      <alignment horizontal="center"/>
      <protection locked="0"/>
    </xf>
    <xf numFmtId="49" fontId="27" fillId="0" borderId="12" xfId="60" applyNumberFormat="1" applyFont="1" applyFill="1" applyBorder="1" applyAlignment="1" applyProtection="1">
      <alignment horizontal="left"/>
      <protection locked="0"/>
    </xf>
    <xf numFmtId="0" fontId="27" fillId="0" borderId="23" xfId="60" applyFont="1" applyFill="1" applyBorder="1" applyProtection="1">
      <alignment/>
      <protection locked="0"/>
    </xf>
    <xf numFmtId="0" fontId="22" fillId="0" borderId="22" xfId="60" applyFont="1" applyFill="1" applyBorder="1" applyAlignment="1" applyProtection="1">
      <alignment horizontal="center"/>
      <protection locked="0"/>
    </xf>
    <xf numFmtId="4" fontId="22" fillId="0" borderId="22" xfId="60" applyNumberFormat="1" applyFont="1" applyFill="1" applyBorder="1" applyAlignment="1" applyProtection="1">
      <alignment horizontal="right"/>
      <protection locked="0"/>
    </xf>
    <xf numFmtId="4" fontId="42" fillId="0" borderId="22" xfId="60" applyNumberFormat="1" applyFont="1" applyFill="1" applyBorder="1" applyAlignment="1" applyProtection="1">
      <alignment horizontal="right"/>
      <protection locked="0"/>
    </xf>
    <xf numFmtId="4" fontId="23" fillId="0" borderId="11" xfId="60" applyNumberFormat="1" applyFont="1" applyFill="1" applyBorder="1" applyProtection="1">
      <alignment/>
      <protection locked="0"/>
    </xf>
    <xf numFmtId="0" fontId="46" fillId="0" borderId="0" xfId="60" applyFont="1" applyFill="1" applyProtection="1">
      <alignment/>
      <protection locked="0"/>
    </xf>
    <xf numFmtId="0" fontId="0" fillId="0" borderId="0" xfId="60" applyFill="1" applyProtection="1">
      <alignment/>
      <protection locked="0"/>
    </xf>
    <xf numFmtId="0" fontId="25" fillId="0" borderId="0" xfId="60" applyFont="1" applyFill="1" applyProtection="1">
      <alignment/>
      <protection locked="0"/>
    </xf>
    <xf numFmtId="0" fontId="25" fillId="0" borderId="0" xfId="60" applyFont="1" applyFill="1" applyProtection="1">
      <alignment/>
      <protection locked="0"/>
    </xf>
    <xf numFmtId="0" fontId="41" fillId="20" borderId="10" xfId="60" applyFont="1" applyFill="1" applyBorder="1" applyAlignment="1" applyProtection="1">
      <alignment horizontal="center"/>
      <protection locked="0"/>
    </xf>
    <xf numFmtId="49" fontId="38" fillId="20" borderId="10" xfId="60" applyNumberFormat="1" applyFont="1" applyFill="1" applyBorder="1" applyAlignment="1" applyProtection="1">
      <alignment horizontal="left"/>
      <protection locked="0"/>
    </xf>
    <xf numFmtId="0" fontId="39" fillId="20" borderId="23" xfId="60" applyFont="1" applyFill="1" applyBorder="1" applyProtection="1">
      <alignment/>
      <protection locked="0"/>
    </xf>
    <xf numFmtId="0" fontId="41" fillId="20" borderId="22" xfId="60" applyFont="1" applyFill="1" applyBorder="1" applyAlignment="1" applyProtection="1">
      <alignment horizontal="center"/>
      <protection locked="0"/>
    </xf>
    <xf numFmtId="4" fontId="41" fillId="20" borderId="22" xfId="60" applyNumberFormat="1" applyFont="1" applyFill="1" applyBorder="1" applyAlignment="1" applyProtection="1">
      <alignment horizontal="right"/>
      <protection locked="0"/>
    </xf>
    <xf numFmtId="4" fontId="43" fillId="20" borderId="11" xfId="60" applyNumberFormat="1" applyFont="1" applyFill="1" applyBorder="1" applyAlignment="1" applyProtection="1">
      <alignment horizontal="right"/>
      <protection locked="0"/>
    </xf>
    <xf numFmtId="4" fontId="40" fillId="20" borderId="10" xfId="60" applyNumberFormat="1" applyFont="1" applyFill="1" applyBorder="1" applyProtection="1">
      <alignment/>
      <protection locked="0"/>
    </xf>
    <xf numFmtId="0" fontId="35" fillId="0" borderId="0" xfId="60" applyFont="1" applyProtection="1">
      <alignment/>
      <protection locked="0"/>
    </xf>
    <xf numFmtId="0" fontId="36" fillId="0" borderId="0" xfId="60" applyFont="1" applyProtection="1">
      <alignment/>
      <protection locked="0"/>
    </xf>
    <xf numFmtId="0" fontId="36" fillId="0" borderId="0" xfId="60" applyFont="1" applyProtection="1">
      <alignment/>
      <protection locked="0"/>
    </xf>
    <xf numFmtId="0" fontId="22" fillId="0" borderId="10" xfId="60" applyFont="1" applyFill="1" applyBorder="1" applyAlignment="1" applyProtection="1">
      <alignment horizontal="center"/>
      <protection locked="0"/>
    </xf>
    <xf numFmtId="49" fontId="27" fillId="0" borderId="10" xfId="60" applyNumberFormat="1" applyFont="1" applyFill="1" applyBorder="1" applyAlignment="1" applyProtection="1">
      <alignment horizontal="left"/>
      <protection locked="0"/>
    </xf>
    <xf numFmtId="0" fontId="44" fillId="0" borderId="0" xfId="60" applyFont="1" applyBorder="1" applyProtection="1">
      <alignment/>
      <protection locked="0"/>
    </xf>
    <xf numFmtId="0" fontId="44" fillId="0" borderId="0" xfId="60" applyFo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0" fontId="29" fillId="0" borderId="0" xfId="60" applyFont="1" applyBorder="1" applyProtection="1">
      <alignment/>
      <protection locked="0"/>
    </xf>
    <xf numFmtId="3" fontId="29" fillId="0" borderId="0" xfId="60" applyNumberFormat="1" applyFont="1" applyBorder="1" applyAlignment="1" applyProtection="1">
      <alignment horizontal="right"/>
      <protection locked="0"/>
    </xf>
    <xf numFmtId="0" fontId="45" fillId="0" borderId="0" xfId="60" applyFont="1" applyBorder="1" applyProtection="1">
      <alignment/>
      <protection locked="0"/>
    </xf>
    <xf numFmtId="4" fontId="29" fillId="0" borderId="0" xfId="60" applyNumberFormat="1" applyFont="1" applyBorder="1" applyProtection="1">
      <alignment/>
      <protection locked="0"/>
    </xf>
    <xf numFmtId="0" fontId="28" fillId="0" borderId="0" xfId="60" applyFont="1" applyBorder="1" applyAlignment="1" applyProtection="1">
      <alignment/>
      <protection locked="0"/>
    </xf>
    <xf numFmtId="0" fontId="0" fillId="0" borderId="0" xfId="60" applyFont="1" applyProtection="1">
      <alignment/>
      <protection locked="0"/>
    </xf>
    <xf numFmtId="4" fontId="0" fillId="0" borderId="0" xfId="60" applyNumberFormat="1" applyFont="1" applyBorder="1" applyProtection="1">
      <alignment/>
      <protection locked="0"/>
    </xf>
    <xf numFmtId="0" fontId="0" fillId="0" borderId="0" xfId="60" applyFont="1" applyBorder="1" applyProtection="1">
      <alignment/>
      <protection locked="0"/>
    </xf>
    <xf numFmtId="0" fontId="0" fillId="0" borderId="0" xfId="60" applyFont="1" applyFill="1" applyProtection="1">
      <alignment/>
      <protection locked="0"/>
    </xf>
    <xf numFmtId="0" fontId="0" fillId="0" borderId="0" xfId="60" applyFont="1" applyFill="1" applyBorder="1" applyProtection="1">
      <alignment/>
      <protection locked="0"/>
    </xf>
    <xf numFmtId="4" fontId="0" fillId="0" borderId="0" xfId="60" applyNumberFormat="1" applyFont="1" applyFill="1" applyBorder="1" applyProtection="1">
      <alignment/>
      <protection locked="0"/>
    </xf>
    <xf numFmtId="0" fontId="1" fillId="0" borderId="0" xfId="60" applyFont="1" applyFill="1" applyBorder="1" applyProtection="1">
      <alignment/>
      <protection locked="0"/>
    </xf>
    <xf numFmtId="0" fontId="0" fillId="0" borderId="0" xfId="60" applyFont="1" applyFill="1" applyBorder="1" applyProtection="1">
      <alignment/>
      <protection locked="0"/>
    </xf>
    <xf numFmtId="0" fontId="1" fillId="0" borderId="0" xfId="60" applyFont="1" applyBorder="1" applyProtection="1">
      <alignment/>
      <protection locked="0"/>
    </xf>
    <xf numFmtId="0" fontId="1" fillId="0" borderId="0" xfId="60" applyFont="1" applyBorder="1" applyAlignment="1" applyProtection="1">
      <alignment horizontal="center"/>
      <protection locked="0"/>
    </xf>
    <xf numFmtId="0" fontId="0" fillId="0" borderId="0" xfId="60" applyFont="1" applyBorder="1" applyProtection="1">
      <alignment/>
      <protection locked="0"/>
    </xf>
    <xf numFmtId="3" fontId="0" fillId="0" borderId="0" xfId="60" applyNumberFormat="1" applyFont="1" applyProtection="1">
      <alignment/>
      <protection locked="0"/>
    </xf>
    <xf numFmtId="0" fontId="22" fillId="0" borderId="10" xfId="60" applyFont="1" applyBorder="1" applyAlignment="1" applyProtection="1">
      <alignment horizontal="center"/>
      <protection locked="0"/>
    </xf>
    <xf numFmtId="0" fontId="22" fillId="0" borderId="10" xfId="60" applyNumberFormat="1" applyFont="1" applyBorder="1" applyAlignment="1" applyProtection="1">
      <alignment horizontal="right"/>
      <protection locked="0"/>
    </xf>
    <xf numFmtId="0" fontId="22" fillId="0" borderId="10" xfId="60" applyNumberFormat="1" applyFont="1" applyBorder="1" applyProtection="1">
      <alignment/>
      <protection locked="0"/>
    </xf>
    <xf numFmtId="0" fontId="1" fillId="0" borderId="0" xfId="60" applyNumberFormat="1" applyFont="1" applyProtection="1">
      <alignment/>
      <protection locked="0"/>
    </xf>
    <xf numFmtId="4" fontId="26" fillId="0" borderId="0" xfId="60" applyNumberFormat="1" applyFont="1" applyBorder="1" applyProtection="1">
      <alignment/>
      <protection locked="0"/>
    </xf>
    <xf numFmtId="0" fontId="66" fillId="0" borderId="0" xfId="60" applyFont="1" applyProtection="1">
      <alignment/>
      <protection locked="0"/>
    </xf>
    <xf numFmtId="4" fontId="0" fillId="0" borderId="0" xfId="60" applyNumberFormat="1" applyFont="1" applyProtection="1">
      <alignment/>
      <protection locked="0"/>
    </xf>
    <xf numFmtId="4" fontId="1" fillId="0" borderId="0" xfId="60" applyNumberFormat="1" applyFont="1" applyBorder="1" applyProtection="1">
      <alignment/>
      <protection locked="0"/>
    </xf>
    <xf numFmtId="4" fontId="26" fillId="0" borderId="0" xfId="60" applyNumberFormat="1" applyFont="1" applyBorder="1" applyAlignment="1" applyProtection="1">
      <alignment horizontal="right"/>
      <protection locked="0"/>
    </xf>
    <xf numFmtId="0" fontId="0" fillId="0" borderId="0" xfId="60" applyFont="1" applyProtection="1">
      <alignment/>
      <protection locked="0"/>
    </xf>
    <xf numFmtId="0" fontId="23" fillId="0" borderId="30" xfId="60" applyFont="1" applyBorder="1" applyAlignment="1" applyProtection="1">
      <alignment horizontal="center"/>
      <protection locked="0"/>
    </xf>
    <xf numFmtId="0" fontId="0" fillId="0" borderId="0" xfId="60" applyNumberFormat="1" applyFont="1" applyProtection="1">
      <alignment/>
      <protection locked="0"/>
    </xf>
    <xf numFmtId="0" fontId="67" fillId="0" borderId="28" xfId="60" applyNumberFormat="1" applyFont="1" applyBorder="1" applyAlignment="1" applyProtection="1">
      <alignment horizontal="right"/>
      <protection locked="0"/>
    </xf>
    <xf numFmtId="0" fontId="23" fillId="0" borderId="16" xfId="60" applyFont="1" applyBorder="1" applyAlignment="1" applyProtection="1">
      <alignment horizontal="center"/>
      <protection locked="0"/>
    </xf>
    <xf numFmtId="0" fontId="1" fillId="0" borderId="0" xfId="60" applyFont="1" applyProtection="1">
      <alignment/>
      <protection locked="0"/>
    </xf>
    <xf numFmtId="49" fontId="26" fillId="0" borderId="29" xfId="60" applyNumberFormat="1" applyFont="1" applyBorder="1" applyAlignment="1" applyProtection="1">
      <alignment horizontal="center" shrinkToFit="1"/>
      <protection locked="0"/>
    </xf>
    <xf numFmtId="0" fontId="68" fillId="20" borderId="10" xfId="60" applyFont="1" applyFill="1" applyBorder="1" applyAlignment="1" applyProtection="1">
      <alignment horizontal="center"/>
      <protection locked="0"/>
    </xf>
    <xf numFmtId="49" fontId="69" fillId="20" borderId="10" xfId="60" applyNumberFormat="1" applyFont="1" applyFill="1" applyBorder="1" applyAlignment="1" applyProtection="1">
      <alignment horizontal="left"/>
      <protection locked="0"/>
    </xf>
    <xf numFmtId="0" fontId="70" fillId="20" borderId="23" xfId="60" applyFont="1" applyFill="1" applyBorder="1" applyProtection="1">
      <alignment/>
      <protection locked="0"/>
    </xf>
    <xf numFmtId="0" fontId="68" fillId="20" borderId="22" xfId="60" applyFont="1" applyFill="1" applyBorder="1" applyAlignment="1" applyProtection="1">
      <alignment horizontal="center"/>
      <protection locked="0"/>
    </xf>
    <xf numFmtId="4" fontId="68" fillId="20" borderId="22" xfId="60" applyNumberFormat="1" applyFont="1" applyFill="1" applyBorder="1" applyAlignment="1" applyProtection="1">
      <alignment horizontal="right"/>
      <protection locked="0"/>
    </xf>
    <xf numFmtId="4" fontId="68" fillId="20" borderId="11" xfId="60" applyNumberFormat="1" applyFont="1" applyFill="1" applyBorder="1" applyAlignment="1" applyProtection="1">
      <alignment horizontal="right"/>
      <protection locked="0"/>
    </xf>
    <xf numFmtId="4" fontId="62" fillId="20" borderId="10" xfId="60" applyNumberFormat="1" applyFont="1" applyFill="1" applyBorder="1" applyProtection="1">
      <alignment/>
      <protection locked="0"/>
    </xf>
    <xf numFmtId="4" fontId="35" fillId="0" borderId="0" xfId="60" applyNumberFormat="1" applyFont="1" applyProtection="1">
      <alignment/>
      <protection locked="0"/>
    </xf>
    <xf numFmtId="0" fontId="35" fillId="0" borderId="0" xfId="60" applyFont="1" applyProtection="1">
      <alignment/>
      <protection locked="0"/>
    </xf>
    <xf numFmtId="4" fontId="1" fillId="0" borderId="0" xfId="60" applyNumberFormat="1" applyFont="1" applyProtection="1">
      <alignment/>
      <protection locked="0"/>
    </xf>
    <xf numFmtId="0" fontId="0" fillId="0" borderId="0" xfId="60" applyFont="1" applyAlignment="1" applyProtection="1">
      <alignment horizontal="right"/>
      <protection locked="0"/>
    </xf>
    <xf numFmtId="0" fontId="0" fillId="0" borderId="0" xfId="60" applyFont="1" applyBorder="1" applyAlignment="1" applyProtection="1">
      <alignment horizontal="right"/>
      <protection locked="0"/>
    </xf>
    <xf numFmtId="0" fontId="71" fillId="0" borderId="0" xfId="60" applyFont="1" applyProtection="1">
      <alignment/>
      <protection locked="0"/>
    </xf>
    <xf numFmtId="0" fontId="66" fillId="0" borderId="0" xfId="60" applyFont="1" applyProtection="1">
      <alignment/>
      <protection locked="0"/>
    </xf>
    <xf numFmtId="0" fontId="66" fillId="0" borderId="0" xfId="60" applyFont="1" applyBorder="1" applyProtection="1">
      <alignment/>
      <protection locked="0"/>
    </xf>
    <xf numFmtId="0" fontId="67" fillId="0" borderId="10" xfId="60" applyNumberFormat="1" applyFont="1" applyBorder="1" applyAlignment="1" applyProtection="1">
      <alignment horizontal="right"/>
      <protection locked="0"/>
    </xf>
    <xf numFmtId="4" fontId="67" fillId="19" borderId="22" xfId="60" applyNumberFormat="1" applyFont="1" applyFill="1" applyBorder="1" applyAlignment="1" applyProtection="1">
      <alignment horizontal="right"/>
      <protection locked="0"/>
    </xf>
    <xf numFmtId="4" fontId="67" fillId="19" borderId="11" xfId="60" applyNumberFormat="1" applyFont="1" applyFill="1" applyBorder="1" applyAlignment="1" applyProtection="1">
      <alignment horizontal="right"/>
      <protection locked="0"/>
    </xf>
    <xf numFmtId="0" fontId="67" fillId="0" borderId="22" xfId="60" applyNumberFormat="1" applyFont="1" applyBorder="1" applyAlignment="1" applyProtection="1">
      <alignment horizontal="right"/>
      <protection locked="0"/>
    </xf>
    <xf numFmtId="49" fontId="26" fillId="0" borderId="16" xfId="60" applyNumberFormat="1" applyFont="1" applyBorder="1" applyAlignment="1" applyProtection="1">
      <alignment horizontal="left" vertical="top"/>
      <protection/>
    </xf>
    <xf numFmtId="0" fontId="26" fillId="0" borderId="10" xfId="66" applyFont="1" applyFill="1" applyBorder="1" applyAlignment="1" applyProtection="1">
      <alignment vertical="center" wrapText="1"/>
      <protection/>
    </xf>
    <xf numFmtId="0" fontId="26" fillId="0" borderId="10" xfId="59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26" fillId="0" borderId="10" xfId="60" applyNumberFormat="1" applyFont="1" applyBorder="1" applyAlignment="1" applyProtection="1">
      <alignment horizontal="left" vertical="top"/>
      <protection/>
    </xf>
    <xf numFmtId="49" fontId="23" fillId="0" borderId="10" xfId="60" applyNumberFormat="1" applyFont="1" applyBorder="1" applyAlignment="1" applyProtection="1">
      <alignment horizontal="left"/>
      <protection/>
    </xf>
    <xf numFmtId="0" fontId="33" fillId="0" borderId="23" xfId="60" applyFont="1" applyBorder="1" applyProtection="1">
      <alignment/>
      <protection/>
    </xf>
    <xf numFmtId="0" fontId="26" fillId="0" borderId="10" xfId="60" applyFont="1" applyBorder="1" applyAlignment="1" applyProtection="1">
      <alignment vertical="top" wrapText="1"/>
      <protection/>
    </xf>
    <xf numFmtId="0" fontId="26" fillId="0" borderId="16" xfId="60" applyFont="1" applyBorder="1" applyAlignment="1" applyProtection="1">
      <alignment vertical="top" wrapText="1"/>
      <protection/>
    </xf>
    <xf numFmtId="0" fontId="23" fillId="0" borderId="31" xfId="60" applyFont="1" applyBorder="1" applyProtection="1">
      <alignment/>
      <protection/>
    </xf>
    <xf numFmtId="49" fontId="33" fillId="0" borderId="10" xfId="60" applyNumberFormat="1" applyFont="1" applyBorder="1" applyAlignment="1" applyProtection="1">
      <alignment horizontal="left"/>
      <protection/>
    </xf>
    <xf numFmtId="0" fontId="33" fillId="0" borderId="10" xfId="60" applyFont="1" applyBorder="1" applyProtection="1">
      <alignment/>
      <protection/>
    </xf>
    <xf numFmtId="49" fontId="33" fillId="0" borderId="12" xfId="60" applyNumberFormat="1" applyFont="1" applyBorder="1" applyAlignment="1" applyProtection="1">
      <alignment horizontal="left"/>
      <protection/>
    </xf>
    <xf numFmtId="0" fontId="33" fillId="0" borderId="30" xfId="60" applyFont="1" applyBorder="1" applyProtection="1">
      <alignment/>
      <protection/>
    </xf>
    <xf numFmtId="0" fontId="33" fillId="0" borderId="16" xfId="60" applyFont="1" applyBorder="1" applyAlignment="1" applyProtection="1">
      <alignment vertical="top" wrapText="1"/>
      <protection/>
    </xf>
    <xf numFmtId="49" fontId="27" fillId="19" borderId="10" xfId="60" applyNumberFormat="1" applyFont="1" applyFill="1" applyBorder="1" applyAlignment="1" applyProtection="1">
      <alignment horizontal="left"/>
      <protection/>
    </xf>
    <xf numFmtId="0" fontId="27" fillId="19" borderId="23" xfId="60" applyFont="1" applyFill="1" applyBorder="1" applyProtection="1">
      <alignment/>
      <protection/>
    </xf>
    <xf numFmtId="49" fontId="23" fillId="0" borderId="12" xfId="60" applyNumberFormat="1" applyFont="1" applyBorder="1" applyAlignment="1" applyProtection="1">
      <alignment horizontal="left"/>
      <protection/>
    </xf>
    <xf numFmtId="0" fontId="23" fillId="0" borderId="32" xfId="60" applyFont="1" applyBorder="1" applyProtection="1">
      <alignment/>
      <protection/>
    </xf>
    <xf numFmtId="0" fontId="33" fillId="0" borderId="32" xfId="60" applyFont="1" applyBorder="1" applyProtection="1">
      <alignment/>
      <protection/>
    </xf>
    <xf numFmtId="0" fontId="26" fillId="0" borderId="23" xfId="60" applyFont="1" applyBorder="1" applyProtection="1">
      <alignment/>
      <protection/>
    </xf>
    <xf numFmtId="0" fontId="26" fillId="0" borderId="32" xfId="60" applyFont="1" applyBorder="1" applyProtection="1">
      <alignment/>
      <protection/>
    </xf>
    <xf numFmtId="0" fontId="23" fillId="0" borderId="23" xfId="60" applyFont="1" applyBorder="1" applyProtection="1">
      <alignment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26" fillId="0" borderId="16" xfId="60" applyFont="1" applyBorder="1" applyAlignment="1" applyProtection="1">
      <alignment vertical="top"/>
      <protection/>
    </xf>
    <xf numFmtId="0" fontId="72" fillId="18" borderId="0" xfId="60" applyFont="1" applyFill="1" applyAlignment="1" applyProtection="1">
      <alignment horizontal="center"/>
      <protection locked="0"/>
    </xf>
    <xf numFmtId="0" fontId="58" fillId="18" borderId="23" xfId="60" applyFont="1" applyFill="1" applyBorder="1" applyAlignment="1" applyProtection="1">
      <alignment horizontal="center" shrinkToFit="1"/>
      <protection locked="0"/>
    </xf>
    <xf numFmtId="0" fontId="58" fillId="18" borderId="22" xfId="60" applyFont="1" applyFill="1" applyBorder="1" applyAlignment="1" applyProtection="1">
      <alignment horizontal="center" shrinkToFit="1"/>
      <protection locked="0"/>
    </xf>
    <xf numFmtId="0" fontId="58" fillId="18" borderId="24" xfId="60" applyFont="1" applyFill="1" applyBorder="1" applyAlignment="1" applyProtection="1">
      <alignment horizontal="center" shrinkToFit="1"/>
      <protection locked="0"/>
    </xf>
    <xf numFmtId="49" fontId="64" fillId="18" borderId="33" xfId="60" applyNumberFormat="1" applyFont="1" applyFill="1" applyBorder="1" applyAlignment="1" applyProtection="1">
      <alignment horizontal="left"/>
      <protection locked="0"/>
    </xf>
    <xf numFmtId="0" fontId="64" fillId="18" borderId="34" xfId="60" applyFont="1" applyFill="1" applyBorder="1" applyAlignment="1" applyProtection="1">
      <alignment horizontal="left"/>
      <protection locked="0"/>
    </xf>
    <xf numFmtId="49" fontId="64" fillId="18" borderId="35" xfId="60" applyNumberFormat="1" applyFont="1" applyFill="1" applyBorder="1" applyAlignment="1" applyProtection="1">
      <alignment horizontal="left"/>
      <protection locked="0"/>
    </xf>
    <xf numFmtId="0" fontId="64" fillId="18" borderId="11" xfId="60" applyFont="1" applyFill="1" applyBorder="1" applyAlignment="1" applyProtection="1">
      <alignment horizontal="left"/>
      <protection locked="0"/>
    </xf>
    <xf numFmtId="0" fontId="64" fillId="18" borderId="36" xfId="60" applyFont="1" applyFill="1" applyBorder="1" applyAlignment="1" applyProtection="1">
      <alignment horizontal="left"/>
      <protection locked="0"/>
    </xf>
    <xf numFmtId="0" fontId="64" fillId="18" borderId="37" xfId="60" applyFont="1" applyFill="1" applyBorder="1" applyAlignment="1" applyProtection="1">
      <alignment horizontal="left"/>
      <protection locked="0"/>
    </xf>
    <xf numFmtId="0" fontId="64" fillId="18" borderId="35" xfId="60" applyFont="1" applyFill="1" applyBorder="1" applyAlignment="1" applyProtection="1">
      <alignment horizontal="left"/>
      <protection locked="0"/>
    </xf>
  </cellXfs>
  <cellStyles count="66">
    <cellStyle name="Normal" xfId="0"/>
    <cellStyle name=" 1" xfId="15"/>
    <cellStyle name="_5385_2_IPB_WX_SO 16-19_FOT_070716" xfId="16"/>
    <cellStyle name="_5983_HZS_ŠABLONA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al 3" xfId="51"/>
    <cellStyle name="normální 2" xfId="52"/>
    <cellStyle name="normální 2 2" xfId="53"/>
    <cellStyle name="normální 2_6118_TRW_rev 0_110121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_POL.XLS" xfId="60"/>
    <cellStyle name="Followed Hyperlink" xfId="61"/>
    <cellStyle name="Poznámka" xfId="62"/>
    <cellStyle name="Percent" xfId="63"/>
    <cellStyle name="Propojená buňka" xfId="64"/>
    <cellStyle name="Správně" xfId="65"/>
    <cellStyle name="Styl 1" xfId="66"/>
    <cellStyle name="Style 1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  <cellStyle name="標準_031007Drawing schedul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1"/>
  <sheetViews>
    <sheetView view="pageBreakPreview" zoomScale="130" zoomScaleNormal="130" zoomScaleSheetLayoutView="130" zoomScalePageLayoutView="0" workbookViewId="0" topLeftCell="A1">
      <selection activeCell="F13" sqref="F13"/>
    </sheetView>
  </sheetViews>
  <sheetFormatPr defaultColWidth="9.00390625" defaultRowHeight="12.75"/>
  <cols>
    <col min="1" max="1" width="12.875" style="50" customWidth="1"/>
    <col min="2" max="2" width="9.875" style="50" customWidth="1"/>
    <col min="3" max="3" width="37.00390625" style="50" customWidth="1"/>
    <col min="4" max="5" width="9.125" style="50" customWidth="1"/>
    <col min="6" max="6" width="14.375" style="50" customWidth="1"/>
    <col min="7" max="7" width="11.75390625" style="50" customWidth="1"/>
    <col min="8" max="16384" width="9.125" style="50" customWidth="1"/>
  </cols>
  <sheetData>
    <row r="1" spans="1:7" s="1" customFormat="1" ht="15.75">
      <c r="A1" s="216" t="s">
        <v>132</v>
      </c>
      <c r="B1" s="216"/>
      <c r="C1" s="216"/>
      <c r="D1" s="216"/>
      <c r="E1" s="216"/>
      <c r="F1" s="216"/>
      <c r="G1" s="216"/>
    </row>
    <row r="2" spans="1:8" s="1" customFormat="1" ht="20.25">
      <c r="A2" s="2" t="s">
        <v>124</v>
      </c>
      <c r="B2" s="3" t="s">
        <v>151</v>
      </c>
      <c r="C2" s="4"/>
      <c r="D2" s="5"/>
      <c r="E2" s="6"/>
      <c r="F2" s="7" t="s">
        <v>262</v>
      </c>
      <c r="G2" s="8" t="s">
        <v>261</v>
      </c>
      <c r="H2" s="9"/>
    </row>
    <row r="3" spans="1:8" s="1" customFormat="1" ht="20.25">
      <c r="A3" s="2"/>
      <c r="B3" s="3" t="s">
        <v>152</v>
      </c>
      <c r="C3" s="4"/>
      <c r="D3" s="5"/>
      <c r="E3" s="6"/>
      <c r="F3" s="6"/>
      <c r="G3" s="5"/>
      <c r="H3" s="9"/>
    </row>
    <row r="4" spans="1:8" s="1" customFormat="1" ht="15.75">
      <c r="A4" s="2" t="s">
        <v>128</v>
      </c>
      <c r="B4" s="10" t="s">
        <v>153</v>
      </c>
      <c r="C4" s="5"/>
      <c r="D4" s="5"/>
      <c r="E4" s="6"/>
      <c r="F4" s="6"/>
      <c r="G4" s="5"/>
      <c r="H4" s="9"/>
    </row>
    <row r="5" spans="1:8" s="1" customFormat="1" ht="15.75">
      <c r="A5" s="2" t="s">
        <v>129</v>
      </c>
      <c r="B5" s="10" t="s">
        <v>154</v>
      </c>
      <c r="C5" s="5"/>
      <c r="D5" s="5"/>
      <c r="E5" s="6"/>
      <c r="F5" s="6"/>
      <c r="G5" s="5"/>
      <c r="H5" s="9"/>
    </row>
    <row r="6" spans="1:8" s="1" customFormat="1" ht="20.25">
      <c r="A6" s="11" t="s">
        <v>125</v>
      </c>
      <c r="B6" s="3" t="s">
        <v>155</v>
      </c>
      <c r="C6" s="4"/>
      <c r="D6" s="5"/>
      <c r="E6" s="6"/>
      <c r="F6" s="6"/>
      <c r="G6" s="5"/>
      <c r="H6" s="9"/>
    </row>
    <row r="7" spans="1:8" s="1" customFormat="1" ht="18">
      <c r="A7" s="5" t="s">
        <v>126</v>
      </c>
      <c r="B7" s="3" t="s">
        <v>157</v>
      </c>
      <c r="C7" s="5"/>
      <c r="D7" s="5"/>
      <c r="E7" s="6"/>
      <c r="F7" s="6"/>
      <c r="G7" s="5"/>
      <c r="H7" s="9"/>
    </row>
    <row r="8" spans="1:8" s="1" customFormat="1" ht="26.25">
      <c r="A8" s="11" t="s">
        <v>127</v>
      </c>
      <c r="B8" s="10" t="s">
        <v>156</v>
      </c>
      <c r="C8" s="5"/>
      <c r="D8" s="5"/>
      <c r="E8" s="6"/>
      <c r="F8" s="6"/>
      <c r="G8" s="5"/>
      <c r="H8" s="9"/>
    </row>
    <row r="9" spans="1:7" s="1" customFormat="1" ht="12.75">
      <c r="A9" s="12"/>
      <c r="B9" s="13"/>
      <c r="C9" s="14" t="s">
        <v>88</v>
      </c>
      <c r="D9" s="13"/>
      <c r="E9" s="15"/>
      <c r="F9" s="13"/>
      <c r="G9" s="16"/>
    </row>
    <row r="10" spans="1:7" s="1" customFormat="1" ht="12.75">
      <c r="A10" s="17" t="s">
        <v>1</v>
      </c>
      <c r="B10" s="18" t="s">
        <v>2</v>
      </c>
      <c r="C10" s="18" t="s">
        <v>3</v>
      </c>
      <c r="D10" s="18" t="s">
        <v>4</v>
      </c>
      <c r="E10" s="19" t="s">
        <v>118</v>
      </c>
      <c r="F10" s="18" t="s">
        <v>119</v>
      </c>
      <c r="G10" s="20" t="s">
        <v>121</v>
      </c>
    </row>
    <row r="11" spans="1:7" s="1" customFormat="1" ht="12.75">
      <c r="A11" s="17"/>
      <c r="B11" s="20"/>
      <c r="C11" s="20"/>
      <c r="D11" s="20"/>
      <c r="E11" s="21"/>
      <c r="F11" s="20" t="s">
        <v>120</v>
      </c>
      <c r="G11" s="20" t="s">
        <v>120</v>
      </c>
    </row>
    <row r="12" spans="1:15" s="1" customFormat="1" ht="12.75">
      <c r="A12" s="22" t="s">
        <v>6</v>
      </c>
      <c r="B12" s="23" t="s">
        <v>56</v>
      </c>
      <c r="C12" s="24" t="s">
        <v>89</v>
      </c>
      <c r="D12" s="25"/>
      <c r="E12" s="26"/>
      <c r="F12" s="26"/>
      <c r="G12" s="27"/>
      <c r="H12" s="28"/>
      <c r="I12" s="28"/>
      <c r="O12" s="29">
        <v>1</v>
      </c>
    </row>
    <row r="13" spans="1:104" s="1" customFormat="1" ht="12" customHeight="1">
      <c r="A13" s="30"/>
      <c r="B13" s="31" t="s">
        <v>54</v>
      </c>
      <c r="C13" s="32" t="s">
        <v>61</v>
      </c>
      <c r="D13" s="33" t="s">
        <v>29</v>
      </c>
      <c r="E13" s="34">
        <v>1</v>
      </c>
      <c r="F13" s="35"/>
      <c r="G13" s="36"/>
      <c r="O13" s="29">
        <v>2</v>
      </c>
      <c r="AA13" s="1">
        <v>11</v>
      </c>
      <c r="AB13" s="1">
        <v>3</v>
      </c>
      <c r="AC13" s="1">
        <v>58</v>
      </c>
      <c r="AZ13" s="1">
        <v>1</v>
      </c>
      <c r="BA13" s="1">
        <f>IF(AZ13=1,G13,0)</f>
        <v>0</v>
      </c>
      <c r="BB13" s="1">
        <f>IF(AZ13=2,G13,0)</f>
        <v>0</v>
      </c>
      <c r="BC13" s="1">
        <f>IF(AZ13=3,G13,0)</f>
        <v>0</v>
      </c>
      <c r="BD13" s="1">
        <f>IF(AZ13=4,G13,0)</f>
        <v>0</v>
      </c>
      <c r="BE13" s="1">
        <f>IF(AZ13=5,G13,0)</f>
        <v>0</v>
      </c>
      <c r="CA13" s="37">
        <v>11</v>
      </c>
      <c r="CB13" s="37">
        <v>3</v>
      </c>
      <c r="CZ13" s="1">
        <v>0.00054</v>
      </c>
    </row>
    <row r="14" spans="1:80" s="1" customFormat="1" ht="12" customHeight="1">
      <c r="A14" s="30"/>
      <c r="B14" s="31" t="s">
        <v>176</v>
      </c>
      <c r="C14" s="32" t="s">
        <v>175</v>
      </c>
      <c r="D14" s="33" t="s">
        <v>29</v>
      </c>
      <c r="E14" s="34">
        <v>1</v>
      </c>
      <c r="F14" s="38"/>
      <c r="G14" s="36"/>
      <c r="O14" s="29"/>
      <c r="CA14" s="37"/>
      <c r="CB14" s="37"/>
    </row>
    <row r="15" spans="1:80" s="1" customFormat="1" ht="12" customHeight="1">
      <c r="A15" s="30"/>
      <c r="B15" s="31" t="s">
        <v>62</v>
      </c>
      <c r="C15" s="32" t="s">
        <v>177</v>
      </c>
      <c r="D15" s="33" t="s">
        <v>29</v>
      </c>
      <c r="E15" s="34">
        <v>1</v>
      </c>
      <c r="F15" s="38"/>
      <c r="G15" s="36"/>
      <c r="O15" s="29"/>
      <c r="CA15" s="37"/>
      <c r="CB15" s="37"/>
    </row>
    <row r="16" spans="1:80" s="1" customFormat="1" ht="12" customHeight="1">
      <c r="A16" s="39"/>
      <c r="B16" s="40"/>
      <c r="C16" s="32"/>
      <c r="D16" s="41"/>
      <c r="E16" s="42"/>
      <c r="F16" s="43"/>
      <c r="G16" s="44"/>
      <c r="O16" s="29"/>
      <c r="CA16" s="37"/>
      <c r="CB16" s="37"/>
    </row>
    <row r="18" spans="1:7" ht="15">
      <c r="A18" s="45" t="s">
        <v>90</v>
      </c>
      <c r="B18" s="46"/>
      <c r="C18" s="47" t="s">
        <v>89</v>
      </c>
      <c r="D18" s="48"/>
      <c r="E18" s="48"/>
      <c r="F18" s="46"/>
      <c r="G18" s="49"/>
    </row>
    <row r="19" spans="1:7" ht="12.75">
      <c r="A19" s="51"/>
      <c r="B19" s="51"/>
      <c r="C19" s="52" t="s">
        <v>91</v>
      </c>
      <c r="D19" s="51"/>
      <c r="E19" s="51"/>
      <c r="F19" s="51"/>
      <c r="G19" s="53"/>
    </row>
    <row r="20" spans="1:7" ht="12.75">
      <c r="A20" s="51"/>
      <c r="B20" s="51"/>
      <c r="C20" s="54" t="s">
        <v>92</v>
      </c>
      <c r="D20" s="51"/>
      <c r="E20" s="51"/>
      <c r="F20" s="51"/>
      <c r="G20" s="53"/>
    </row>
    <row r="21" spans="1:7" ht="12.75">
      <c r="A21" s="51"/>
      <c r="B21" s="51"/>
      <c r="C21" s="52" t="s">
        <v>91</v>
      </c>
      <c r="D21" s="51"/>
      <c r="E21" s="51"/>
      <c r="F21" s="51"/>
      <c r="G21" s="53"/>
    </row>
  </sheetData>
  <sheetProtection/>
  <mergeCells count="1">
    <mergeCell ref="A1:G1"/>
  </mergeCells>
  <printOptions horizontalCentered="1"/>
  <pageMargins left="0.9055118110236221" right="0.31496062992125984" top="0.7874015748031497" bottom="0.7874015748031497" header="0.31496062992125984" footer="0.31496062992125984"/>
  <pageSetup horizontalDpi="600" verticalDpi="600" orientation="portrait" paperSize="9" scale="85" r:id="rId1"/>
  <headerFooter alignWithMargins="0">
    <oddHeader>&amp;LAkce:
TECHNICKÁ UNIVERZITA V LIBERCI
D.1.4.i.01-Technologie stlačeného vzduchu&amp;RZpracoval: TECHNO-AIR s.r.o.
Datum : 27.4.2020</oddHeader>
    <oddFooter>&amp;RRekapitulace -str.&amp;P/&amp;N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7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98" customWidth="1"/>
    <col min="6" max="6" width="9.875" style="1" customWidth="1"/>
    <col min="7" max="7" width="14.625" style="1" customWidth="1"/>
    <col min="8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3.5" thickTop="1">
      <c r="A1" s="224" t="s">
        <v>0</v>
      </c>
      <c r="B1" s="225"/>
      <c r="C1" s="55" t="s">
        <v>151</v>
      </c>
      <c r="D1" s="56"/>
      <c r="E1" s="57" t="s">
        <v>134</v>
      </c>
      <c r="F1" s="58"/>
      <c r="G1" s="59" t="s">
        <v>261</v>
      </c>
    </row>
    <row r="2" spans="1:7" ht="12.75">
      <c r="A2" s="60"/>
      <c r="B2" s="61"/>
      <c r="C2" s="62" t="s">
        <v>152</v>
      </c>
      <c r="D2" s="63"/>
      <c r="E2" s="64"/>
      <c r="F2" s="65"/>
      <c r="G2" s="66"/>
    </row>
    <row r="3" spans="1:7" ht="14.25" customHeight="1">
      <c r="A3" s="222" t="s">
        <v>129</v>
      </c>
      <c r="B3" s="223"/>
      <c r="C3" s="62" t="s">
        <v>154</v>
      </c>
      <c r="D3" s="67"/>
      <c r="E3" s="217"/>
      <c r="F3" s="218"/>
      <c r="G3" s="219"/>
    </row>
    <row r="4" spans="1:7" ht="12.75">
      <c r="A4" s="226" t="s">
        <v>131</v>
      </c>
      <c r="B4" s="223"/>
      <c r="C4" s="68" t="s">
        <v>178</v>
      </c>
      <c r="D4" s="67"/>
      <c r="E4" s="69"/>
      <c r="F4" s="70"/>
      <c r="G4" s="71"/>
    </row>
    <row r="5" spans="1:7" ht="13.5" thickBot="1">
      <c r="A5" s="220" t="s">
        <v>133</v>
      </c>
      <c r="B5" s="221"/>
      <c r="C5" s="72" t="s">
        <v>248</v>
      </c>
      <c r="D5" s="73"/>
      <c r="E5" s="74" t="s">
        <v>135</v>
      </c>
      <c r="F5" s="75"/>
      <c r="G5" s="76" t="s">
        <v>114</v>
      </c>
    </row>
    <row r="6" spans="1:7" ht="13.5" thickTop="1">
      <c r="A6" s="12"/>
      <c r="B6" s="13"/>
      <c r="C6" s="14"/>
      <c r="D6" s="13"/>
      <c r="E6" s="15"/>
      <c r="F6" s="13"/>
      <c r="G6" s="16"/>
    </row>
    <row r="7" spans="1:7" s="81" customFormat="1" ht="22.5">
      <c r="A7" s="77" t="s">
        <v>1</v>
      </c>
      <c r="B7" s="78" t="s">
        <v>2</v>
      </c>
      <c r="C7" s="78" t="s">
        <v>3</v>
      </c>
      <c r="D7" s="78" t="s">
        <v>4</v>
      </c>
      <c r="E7" s="79" t="s">
        <v>5</v>
      </c>
      <c r="F7" s="78" t="s">
        <v>116</v>
      </c>
      <c r="G7" s="80" t="s">
        <v>117</v>
      </c>
    </row>
    <row r="8" spans="1:15" ht="12.75">
      <c r="A8" s="22" t="s">
        <v>6</v>
      </c>
      <c r="B8" s="23" t="s">
        <v>56</v>
      </c>
      <c r="C8" s="82" t="s">
        <v>12</v>
      </c>
      <c r="D8" s="83"/>
      <c r="E8" s="84"/>
      <c r="F8" s="84"/>
      <c r="G8" s="85"/>
      <c r="H8" s="28"/>
      <c r="I8" s="28"/>
      <c r="O8" s="29">
        <v>1</v>
      </c>
    </row>
    <row r="9" spans="1:104" ht="67.5">
      <c r="A9" s="30"/>
      <c r="B9" s="191" t="s">
        <v>20</v>
      </c>
      <c r="C9" s="192" t="s">
        <v>16</v>
      </c>
      <c r="D9" s="33"/>
      <c r="E9" s="34"/>
      <c r="F9" s="34"/>
      <c r="G9" s="86"/>
      <c r="O9" s="29">
        <v>2</v>
      </c>
      <c r="AA9" s="1">
        <v>11</v>
      </c>
      <c r="AB9" s="1">
        <v>3</v>
      </c>
      <c r="AC9" s="1">
        <v>58</v>
      </c>
      <c r="AZ9" s="1">
        <v>1</v>
      </c>
      <c r="BA9" s="1">
        <f>IF(AZ9=1,G9,0)</f>
        <v>0</v>
      </c>
      <c r="BB9" s="1">
        <f>IF(AZ9=2,G9,0)</f>
        <v>0</v>
      </c>
      <c r="BC9" s="1">
        <f>IF(AZ9=3,G9,0)</f>
        <v>0</v>
      </c>
      <c r="BD9" s="1">
        <f>IF(AZ9=4,G9,0)</f>
        <v>0</v>
      </c>
      <c r="BE9" s="1">
        <f>IF(AZ9=5,G9,0)</f>
        <v>0</v>
      </c>
      <c r="CA9" s="37">
        <v>11</v>
      </c>
      <c r="CB9" s="37">
        <v>3</v>
      </c>
      <c r="CZ9" s="1">
        <v>0.00054</v>
      </c>
    </row>
    <row r="10" spans="1:80" ht="33.75">
      <c r="A10" s="30"/>
      <c r="B10" s="191" t="s">
        <v>21</v>
      </c>
      <c r="C10" s="192" t="s">
        <v>14</v>
      </c>
      <c r="D10" s="33"/>
      <c r="E10" s="34"/>
      <c r="F10" s="34"/>
      <c r="G10" s="86"/>
      <c r="O10" s="29"/>
      <c r="CA10" s="37"/>
      <c r="CB10" s="37"/>
    </row>
    <row r="11" spans="1:104" ht="135">
      <c r="A11" s="30"/>
      <c r="B11" s="191" t="s">
        <v>22</v>
      </c>
      <c r="C11" s="192" t="s">
        <v>60</v>
      </c>
      <c r="D11" s="33"/>
      <c r="E11" s="34"/>
      <c r="F11" s="34"/>
      <c r="G11" s="86"/>
      <c r="O11" s="29">
        <v>2</v>
      </c>
      <c r="AA11" s="1">
        <v>11</v>
      </c>
      <c r="AB11" s="1">
        <v>3</v>
      </c>
      <c r="AC11" s="1">
        <v>58</v>
      </c>
      <c r="AZ11" s="1">
        <v>1</v>
      </c>
      <c r="BA11" s="1">
        <f>IF(AZ11=1,G11,0)</f>
        <v>0</v>
      </c>
      <c r="BB11" s="1">
        <f>IF(AZ11=2,G11,0)</f>
        <v>0</v>
      </c>
      <c r="BC11" s="1">
        <f>IF(AZ11=3,G11,0)</f>
        <v>0</v>
      </c>
      <c r="BD11" s="1">
        <f>IF(AZ11=4,G11,0)</f>
        <v>0</v>
      </c>
      <c r="BE11" s="1">
        <f>IF(AZ11=5,G11,0)</f>
        <v>0</v>
      </c>
      <c r="CA11" s="37">
        <v>11</v>
      </c>
      <c r="CB11" s="37">
        <v>3</v>
      </c>
      <c r="CZ11" s="1">
        <v>0.00054</v>
      </c>
    </row>
    <row r="12" spans="1:80" ht="33.75">
      <c r="A12" s="30"/>
      <c r="B12" s="191" t="s">
        <v>23</v>
      </c>
      <c r="C12" s="192" t="s">
        <v>30</v>
      </c>
      <c r="D12" s="33"/>
      <c r="E12" s="34"/>
      <c r="F12" s="34"/>
      <c r="G12" s="86"/>
      <c r="O12" s="29"/>
      <c r="CA12" s="37"/>
      <c r="CB12" s="37"/>
    </row>
    <row r="13" spans="1:80" ht="33.75">
      <c r="A13" s="30"/>
      <c r="B13" s="191" t="s">
        <v>24</v>
      </c>
      <c r="C13" s="192" t="s">
        <v>15</v>
      </c>
      <c r="D13" s="33"/>
      <c r="E13" s="34"/>
      <c r="F13" s="34"/>
      <c r="G13" s="86"/>
      <c r="O13" s="29"/>
      <c r="CA13" s="37"/>
      <c r="CB13" s="37"/>
    </row>
    <row r="14" spans="1:80" ht="78.75">
      <c r="A14" s="30"/>
      <c r="B14" s="191" t="s">
        <v>25</v>
      </c>
      <c r="C14" s="192" t="s">
        <v>19</v>
      </c>
      <c r="D14" s="33"/>
      <c r="E14" s="34"/>
      <c r="F14" s="34"/>
      <c r="G14" s="86"/>
      <c r="O14" s="29"/>
      <c r="CA14" s="37"/>
      <c r="CB14" s="37"/>
    </row>
    <row r="15" spans="1:104" ht="56.25">
      <c r="A15" s="30"/>
      <c r="B15" s="191" t="s">
        <v>26</v>
      </c>
      <c r="C15" s="193" t="s">
        <v>13</v>
      </c>
      <c r="D15" s="33"/>
      <c r="E15" s="34"/>
      <c r="F15" s="34"/>
      <c r="G15" s="86"/>
      <c r="O15" s="29">
        <v>2</v>
      </c>
      <c r="AA15" s="1">
        <v>11</v>
      </c>
      <c r="AB15" s="1">
        <v>3</v>
      </c>
      <c r="AC15" s="1">
        <v>58</v>
      </c>
      <c r="AZ15" s="1">
        <v>1</v>
      </c>
      <c r="BA15" s="1">
        <f>IF(AZ15=1,G15,0)</f>
        <v>0</v>
      </c>
      <c r="BB15" s="1">
        <f>IF(AZ15=2,G15,0)</f>
        <v>0</v>
      </c>
      <c r="BC15" s="1">
        <f>IF(AZ15=3,G15,0)</f>
        <v>0</v>
      </c>
      <c r="BD15" s="1">
        <f>IF(AZ15=4,G15,0)</f>
        <v>0</v>
      </c>
      <c r="BE15" s="1">
        <f>IF(AZ15=5,G15,0)</f>
        <v>0</v>
      </c>
      <c r="CA15" s="37">
        <v>11</v>
      </c>
      <c r="CB15" s="37">
        <v>3</v>
      </c>
      <c r="CZ15" s="1">
        <v>0.00054</v>
      </c>
    </row>
    <row r="16" spans="1:104" ht="22.5">
      <c r="A16" s="30"/>
      <c r="B16" s="191" t="s">
        <v>27</v>
      </c>
      <c r="C16" s="194" t="s">
        <v>17</v>
      </c>
      <c r="D16" s="33"/>
      <c r="E16" s="34"/>
      <c r="F16" s="34"/>
      <c r="G16" s="86"/>
      <c r="O16" s="29">
        <v>2</v>
      </c>
      <c r="AA16" s="1">
        <v>11</v>
      </c>
      <c r="AB16" s="1">
        <v>3</v>
      </c>
      <c r="AC16" s="1">
        <v>58</v>
      </c>
      <c r="AZ16" s="1">
        <v>1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37">
        <v>11</v>
      </c>
      <c r="CB16" s="37">
        <v>3</v>
      </c>
      <c r="CZ16" s="1">
        <v>0.00054</v>
      </c>
    </row>
    <row r="17" spans="1:104" ht="45">
      <c r="A17" s="30"/>
      <c r="B17" s="191" t="s">
        <v>28</v>
      </c>
      <c r="C17" s="192" t="s">
        <v>18</v>
      </c>
      <c r="D17" s="33"/>
      <c r="E17" s="34"/>
      <c r="F17" s="34"/>
      <c r="G17" s="86"/>
      <c r="O17" s="29">
        <v>2</v>
      </c>
      <c r="AA17" s="1">
        <v>11</v>
      </c>
      <c r="AB17" s="1">
        <v>3</v>
      </c>
      <c r="AC17" s="1">
        <v>58</v>
      </c>
      <c r="AZ17" s="1">
        <v>1</v>
      </c>
      <c r="BA17" s="1">
        <f>IF(AZ17=1,G17,0)</f>
        <v>0</v>
      </c>
      <c r="BB17" s="1">
        <f>IF(AZ17=2,G17,0)</f>
        <v>0</v>
      </c>
      <c r="BC17" s="1">
        <f>IF(AZ17=3,G17,0)</f>
        <v>0</v>
      </c>
      <c r="BD17" s="1">
        <f>IF(AZ17=4,G17,0)</f>
        <v>0</v>
      </c>
      <c r="BE17" s="1">
        <f>IF(AZ17=5,G17,0)</f>
        <v>0</v>
      </c>
      <c r="CA17" s="37">
        <v>11</v>
      </c>
      <c r="CB17" s="37">
        <v>3</v>
      </c>
      <c r="CZ17" s="1">
        <v>0.00054</v>
      </c>
    </row>
    <row r="18" spans="1:80" ht="45">
      <c r="A18" s="39"/>
      <c r="B18" s="195"/>
      <c r="C18" s="194" t="s">
        <v>59</v>
      </c>
      <c r="D18" s="33"/>
      <c r="E18" s="34"/>
      <c r="F18" s="34"/>
      <c r="G18" s="86"/>
      <c r="O18" s="29"/>
      <c r="CA18" s="37"/>
      <c r="CB18" s="37"/>
    </row>
    <row r="19" spans="1:80" ht="12.75">
      <c r="A19" s="39"/>
      <c r="B19" s="40"/>
      <c r="C19" s="32"/>
      <c r="D19" s="41"/>
      <c r="E19" s="42"/>
      <c r="F19" s="42"/>
      <c r="G19" s="87"/>
      <c r="O19" s="29"/>
      <c r="CA19" s="37"/>
      <c r="CB19" s="37"/>
    </row>
    <row r="20" spans="1:80" ht="12.75">
      <c r="A20" s="39"/>
      <c r="B20" s="40"/>
      <c r="C20" s="32"/>
      <c r="D20" s="41"/>
      <c r="E20" s="42"/>
      <c r="F20" s="42"/>
      <c r="G20" s="87"/>
      <c r="O20" s="29"/>
      <c r="CA20" s="37"/>
      <c r="CB20" s="37"/>
    </row>
    <row r="21" spans="1:80" ht="12.75">
      <c r="A21" s="39"/>
      <c r="B21" s="40"/>
      <c r="C21" s="32"/>
      <c r="D21" s="41"/>
      <c r="E21" s="42"/>
      <c r="F21" s="42"/>
      <c r="G21" s="87"/>
      <c r="O21" s="29"/>
      <c r="CA21" s="37"/>
      <c r="CB21" s="37"/>
    </row>
    <row r="22" spans="1:57" ht="12.75">
      <c r="A22" s="88"/>
      <c r="B22" s="89"/>
      <c r="C22" s="90"/>
      <c r="D22" s="91"/>
      <c r="E22" s="92"/>
      <c r="F22" s="93"/>
      <c r="G22" s="94"/>
      <c r="O22" s="29">
        <v>4</v>
      </c>
      <c r="BA22" s="95" t="e">
        <f>SUM(#REF!)</f>
        <v>#REF!</v>
      </c>
      <c r="BB22" s="95" t="e">
        <f>SUM(#REF!)</f>
        <v>#REF!</v>
      </c>
      <c r="BC22" s="95" t="e">
        <f>SUM(#REF!)</f>
        <v>#REF!</v>
      </c>
      <c r="BD22" s="95" t="e">
        <f>SUM(#REF!)</f>
        <v>#REF!</v>
      </c>
      <c r="BE22" s="95" t="e">
        <f>SUM(#REF!)</f>
        <v>#REF!</v>
      </c>
    </row>
    <row r="23" spans="1:7" ht="12.75">
      <c r="A23" s="96"/>
      <c r="B23" s="96"/>
      <c r="C23" s="96"/>
      <c r="D23" s="96"/>
      <c r="E23" s="97"/>
      <c r="F23" s="96"/>
      <c r="G23" s="96"/>
    </row>
    <row r="24" spans="1:7" ht="12.75">
      <c r="A24" s="96"/>
      <c r="B24" s="96"/>
      <c r="C24" s="96"/>
      <c r="D24" s="96"/>
      <c r="E24" s="97"/>
      <c r="F24" s="96"/>
      <c r="G24" s="96"/>
    </row>
    <row r="25" spans="1:7" ht="12.75">
      <c r="A25" s="96"/>
      <c r="B25" s="96"/>
      <c r="C25" s="96"/>
      <c r="D25" s="96"/>
      <c r="E25" s="97"/>
      <c r="F25" s="96"/>
      <c r="G25" s="96"/>
    </row>
    <row r="26" spans="1:7" ht="12.75">
      <c r="A26" s="96"/>
      <c r="B26" s="96"/>
      <c r="C26" s="96"/>
      <c r="D26" s="96"/>
      <c r="E26" s="97"/>
      <c r="F26" s="96"/>
      <c r="G26" s="96"/>
    </row>
    <row r="27" spans="1:7" ht="12.75">
      <c r="A27" s="96"/>
      <c r="B27" s="96"/>
      <c r="C27" s="96"/>
      <c r="D27" s="96"/>
      <c r="E27" s="97"/>
      <c r="F27" s="96"/>
      <c r="G27" s="96"/>
    </row>
  </sheetData>
  <sheetProtection password="CC71" sheet="1"/>
  <mergeCells count="5">
    <mergeCell ref="E3:G3"/>
    <mergeCell ref="A5:B5"/>
    <mergeCell ref="A3:B3"/>
    <mergeCell ref="A1:B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Header>&amp;LAkce:
TECHNICKÁ UNIVERZITA V LIBERCI
D.1.4.i.01-Technologie stlačeného vzduchu&amp;RZpracoval: TECHNO-AIR s.r.o.
Datum : 27.4.2020</oddHeader>
    <oddFooter>&amp;RSoupis výkonů -str.&amp;P/&amp;N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Z78"/>
  <sheetViews>
    <sheetView view="pageBreakPreview" zoomScale="130" zoomScaleNormal="130" zoomScaleSheetLayoutView="130" zoomScalePageLayoutView="0" workbookViewId="0" topLeftCell="A11">
      <selection activeCell="G26" sqref="G26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98" customWidth="1"/>
    <col min="6" max="6" width="9.875" style="137" customWidth="1"/>
    <col min="7" max="7" width="14.625" style="1" customWidth="1"/>
    <col min="8" max="8" width="13.75390625" style="1" customWidth="1"/>
    <col min="9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3.5" thickTop="1">
      <c r="A1" s="224" t="s">
        <v>0</v>
      </c>
      <c r="B1" s="225"/>
      <c r="C1" s="55" t="s">
        <v>151</v>
      </c>
      <c r="D1" s="56"/>
      <c r="E1" s="57" t="s">
        <v>134</v>
      </c>
      <c r="F1" s="58"/>
      <c r="G1" s="99" t="s">
        <v>261</v>
      </c>
    </row>
    <row r="2" spans="1:7" ht="12.75">
      <c r="A2" s="60"/>
      <c r="B2" s="61"/>
      <c r="C2" s="62" t="s">
        <v>152</v>
      </c>
      <c r="D2" s="63"/>
      <c r="E2" s="64"/>
      <c r="F2" s="65"/>
      <c r="G2" s="66"/>
    </row>
    <row r="3" spans="1:7" ht="14.25" customHeight="1">
      <c r="A3" s="222" t="s">
        <v>129</v>
      </c>
      <c r="B3" s="223"/>
      <c r="C3" s="62" t="s">
        <v>154</v>
      </c>
      <c r="D3" s="67"/>
      <c r="E3" s="217"/>
      <c r="F3" s="218"/>
      <c r="G3" s="219"/>
    </row>
    <row r="4" spans="1:7" ht="12.75">
      <c r="A4" s="226" t="s">
        <v>131</v>
      </c>
      <c r="B4" s="223"/>
      <c r="C4" s="68" t="s">
        <v>178</v>
      </c>
      <c r="D4" s="67"/>
      <c r="E4" s="69"/>
      <c r="F4" s="70"/>
      <c r="G4" s="71"/>
    </row>
    <row r="5" spans="1:7" ht="13.5" thickBot="1">
      <c r="A5" s="220" t="s">
        <v>133</v>
      </c>
      <c r="B5" s="221"/>
      <c r="C5" s="72" t="s">
        <v>132</v>
      </c>
      <c r="D5" s="73"/>
      <c r="E5" s="74" t="s">
        <v>135</v>
      </c>
      <c r="F5" s="75"/>
      <c r="G5" s="76" t="s">
        <v>114</v>
      </c>
    </row>
    <row r="6" spans="1:7" ht="13.5" thickTop="1">
      <c r="A6" s="12"/>
      <c r="B6" s="13" t="s">
        <v>54</v>
      </c>
      <c r="C6" s="14" t="s">
        <v>8</v>
      </c>
      <c r="D6" s="13"/>
      <c r="E6" s="15"/>
      <c r="F6" s="100"/>
      <c r="G6" s="16"/>
    </row>
    <row r="7" spans="1:7" s="81" customFormat="1" ht="22.5">
      <c r="A7" s="77" t="s">
        <v>1</v>
      </c>
      <c r="B7" s="78" t="s">
        <v>2</v>
      </c>
      <c r="C7" s="78" t="s">
        <v>3</v>
      </c>
      <c r="D7" s="78" t="s">
        <v>4</v>
      </c>
      <c r="E7" s="79" t="s">
        <v>5</v>
      </c>
      <c r="F7" s="78" t="s">
        <v>116</v>
      </c>
      <c r="G7" s="80" t="s">
        <v>117</v>
      </c>
    </row>
    <row r="8" spans="1:15" ht="12.75">
      <c r="A8" s="101" t="s">
        <v>6</v>
      </c>
      <c r="B8" s="102" t="s">
        <v>130</v>
      </c>
      <c r="C8" s="82" t="s">
        <v>8</v>
      </c>
      <c r="D8" s="83"/>
      <c r="E8" s="84"/>
      <c r="F8" s="103"/>
      <c r="G8" s="85"/>
      <c r="H8" s="28"/>
      <c r="I8" s="28"/>
      <c r="O8" s="29">
        <v>1</v>
      </c>
    </row>
    <row r="9" spans="1:15" ht="12.75">
      <c r="A9" s="101"/>
      <c r="B9" s="196"/>
      <c r="C9" s="197" t="s">
        <v>180</v>
      </c>
      <c r="D9" s="104"/>
      <c r="E9" s="105"/>
      <c r="F9" s="106"/>
      <c r="G9" s="107"/>
      <c r="H9" s="28"/>
      <c r="I9" s="28"/>
      <c r="O9" s="29"/>
    </row>
    <row r="10" spans="1:104" ht="45">
      <c r="A10" s="39"/>
      <c r="B10" s="195" t="s">
        <v>109</v>
      </c>
      <c r="C10" s="198" t="s">
        <v>158</v>
      </c>
      <c r="D10" s="33" t="s">
        <v>9</v>
      </c>
      <c r="E10" s="34">
        <v>1</v>
      </c>
      <c r="F10" s="34"/>
      <c r="G10" s="86">
        <f>E10*F10</f>
        <v>0</v>
      </c>
      <c r="O10" s="29">
        <v>2</v>
      </c>
      <c r="AA10" s="1">
        <v>11</v>
      </c>
      <c r="AB10" s="1">
        <v>3</v>
      </c>
      <c r="AC10" s="1">
        <v>58</v>
      </c>
      <c r="AZ10" s="1">
        <v>1</v>
      </c>
      <c r="BA10" s="1">
        <f aca="true" t="shared" si="0" ref="BA10:BA16">IF(AZ10=1,G10,0)</f>
        <v>0</v>
      </c>
      <c r="BB10" s="1">
        <f aca="true" t="shared" si="1" ref="BB10:BB16">IF(AZ10=2,G10,0)</f>
        <v>0</v>
      </c>
      <c r="BC10" s="1">
        <f aca="true" t="shared" si="2" ref="BC10:BC16">IF(AZ10=3,G10,0)</f>
        <v>0</v>
      </c>
      <c r="BD10" s="1">
        <f aca="true" t="shared" si="3" ref="BD10:BD16">IF(AZ10=4,G10,0)</f>
        <v>0</v>
      </c>
      <c r="BE10" s="1">
        <f aca="true" t="shared" si="4" ref="BE10:BE16">IF(AZ10=5,G10,0)</f>
        <v>0</v>
      </c>
      <c r="CA10" s="37">
        <v>11</v>
      </c>
      <c r="CB10" s="37">
        <v>3</v>
      </c>
      <c r="CZ10" s="1">
        <v>0.00054</v>
      </c>
    </row>
    <row r="11" spans="1:80" ht="12.75">
      <c r="A11" s="39"/>
      <c r="B11" s="195" t="s">
        <v>110</v>
      </c>
      <c r="C11" s="198" t="s">
        <v>94</v>
      </c>
      <c r="D11" s="33" t="s">
        <v>9</v>
      </c>
      <c r="E11" s="34">
        <v>0</v>
      </c>
      <c r="F11" s="34"/>
      <c r="G11" s="86">
        <f aca="true" t="shared" si="5" ref="G11:G24">E11*F11</f>
        <v>0</v>
      </c>
      <c r="O11" s="29"/>
      <c r="CA11" s="37"/>
      <c r="CB11" s="37"/>
    </row>
    <row r="12" spans="1:104" ht="33.75">
      <c r="A12" s="30"/>
      <c r="B12" s="195" t="s">
        <v>111</v>
      </c>
      <c r="C12" s="198" t="s">
        <v>159</v>
      </c>
      <c r="D12" s="33" t="s">
        <v>9</v>
      </c>
      <c r="E12" s="34">
        <v>1</v>
      </c>
      <c r="F12" s="34"/>
      <c r="G12" s="86">
        <f t="shared" si="5"/>
        <v>0</v>
      </c>
      <c r="H12" s="109"/>
      <c r="I12" s="109"/>
      <c r="J12" s="109"/>
      <c r="K12" s="109"/>
      <c r="L12" s="109"/>
      <c r="O12" s="29">
        <v>2</v>
      </c>
      <c r="AA12" s="1">
        <v>11</v>
      </c>
      <c r="AB12" s="1">
        <v>3</v>
      </c>
      <c r="AC12" s="1">
        <v>59</v>
      </c>
      <c r="AZ12" s="1">
        <v>1</v>
      </c>
      <c r="BA12" s="1">
        <f t="shared" si="0"/>
        <v>0</v>
      </c>
      <c r="BB12" s="1">
        <f t="shared" si="1"/>
        <v>0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CA12" s="37">
        <v>11</v>
      </c>
      <c r="CB12" s="37">
        <v>3</v>
      </c>
      <c r="CZ12" s="1">
        <v>0</v>
      </c>
    </row>
    <row r="13" spans="1:104" ht="22.5">
      <c r="A13" s="30"/>
      <c r="B13" s="195" t="s">
        <v>162</v>
      </c>
      <c r="C13" s="198" t="s">
        <v>241</v>
      </c>
      <c r="D13" s="33" t="s">
        <v>9</v>
      </c>
      <c r="E13" s="34">
        <v>1</v>
      </c>
      <c r="F13" s="34"/>
      <c r="G13" s="86">
        <f t="shared" si="5"/>
        <v>0</v>
      </c>
      <c r="H13" s="109"/>
      <c r="I13" s="109"/>
      <c r="J13" s="109"/>
      <c r="K13" s="109"/>
      <c r="L13" s="109"/>
      <c r="O13" s="29">
        <v>2</v>
      </c>
      <c r="AA13" s="1">
        <v>1</v>
      </c>
      <c r="AB13" s="1">
        <v>0</v>
      </c>
      <c r="AC13" s="1">
        <v>0</v>
      </c>
      <c r="AZ13" s="1">
        <v>1</v>
      </c>
      <c r="BA13" s="1">
        <f t="shared" si="0"/>
        <v>0</v>
      </c>
      <c r="BB13" s="1">
        <f t="shared" si="1"/>
        <v>0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CA13" s="37">
        <v>1</v>
      </c>
      <c r="CB13" s="37">
        <v>0</v>
      </c>
      <c r="CZ13" s="1">
        <v>0.00128</v>
      </c>
    </row>
    <row r="14" spans="1:80" ht="12.75">
      <c r="A14" s="30"/>
      <c r="B14" s="195" t="s">
        <v>163</v>
      </c>
      <c r="C14" s="198" t="s">
        <v>160</v>
      </c>
      <c r="D14" s="33" t="s">
        <v>9</v>
      </c>
      <c r="E14" s="34">
        <v>1</v>
      </c>
      <c r="F14" s="34"/>
      <c r="G14" s="86">
        <f t="shared" si="5"/>
        <v>0</v>
      </c>
      <c r="H14" s="109"/>
      <c r="I14" s="109"/>
      <c r="J14" s="109"/>
      <c r="K14" s="109"/>
      <c r="L14" s="109"/>
      <c r="O14" s="29"/>
      <c r="CA14" s="37"/>
      <c r="CB14" s="37"/>
    </row>
    <row r="15" spans="1:104" ht="22.5">
      <c r="A15" s="30"/>
      <c r="B15" s="195" t="s">
        <v>161</v>
      </c>
      <c r="C15" s="199" t="s">
        <v>164</v>
      </c>
      <c r="D15" s="33" t="s">
        <v>9</v>
      </c>
      <c r="E15" s="34">
        <v>1</v>
      </c>
      <c r="F15" s="34"/>
      <c r="G15" s="86">
        <f t="shared" si="5"/>
        <v>0</v>
      </c>
      <c r="H15" s="109"/>
      <c r="I15" s="109"/>
      <c r="J15" s="109"/>
      <c r="K15" s="109"/>
      <c r="L15" s="109"/>
      <c r="O15" s="29">
        <v>2</v>
      </c>
      <c r="AA15" s="1">
        <v>1</v>
      </c>
      <c r="AB15" s="1">
        <v>0</v>
      </c>
      <c r="AC15" s="1">
        <v>0</v>
      </c>
      <c r="AZ15" s="1">
        <v>1</v>
      </c>
      <c r="BA15" s="1">
        <f t="shared" si="0"/>
        <v>0</v>
      </c>
      <c r="BB15" s="1">
        <f t="shared" si="1"/>
        <v>0</v>
      </c>
      <c r="BC15" s="1">
        <f t="shared" si="2"/>
        <v>0</v>
      </c>
      <c r="BD15" s="1">
        <f t="shared" si="3"/>
        <v>0</v>
      </c>
      <c r="BE15" s="1">
        <f t="shared" si="4"/>
        <v>0</v>
      </c>
      <c r="CA15" s="37">
        <v>1</v>
      </c>
      <c r="CB15" s="37">
        <v>0</v>
      </c>
      <c r="CZ15" s="1">
        <v>0.00128</v>
      </c>
    </row>
    <row r="16" spans="1:104" ht="22.5">
      <c r="A16" s="30"/>
      <c r="B16" s="195" t="s">
        <v>165</v>
      </c>
      <c r="C16" s="199" t="s">
        <v>242</v>
      </c>
      <c r="D16" s="33" t="s">
        <v>9</v>
      </c>
      <c r="E16" s="34">
        <v>2</v>
      </c>
      <c r="F16" s="34"/>
      <c r="G16" s="86">
        <f t="shared" si="5"/>
        <v>0</v>
      </c>
      <c r="H16" s="109"/>
      <c r="I16" s="109"/>
      <c r="J16" s="109"/>
      <c r="K16" s="109"/>
      <c r="L16" s="109"/>
      <c r="O16" s="29">
        <v>2</v>
      </c>
      <c r="AA16" s="1">
        <v>1</v>
      </c>
      <c r="AB16" s="1">
        <v>1</v>
      </c>
      <c r="AC16" s="1">
        <v>1</v>
      </c>
      <c r="AZ16" s="1">
        <v>1</v>
      </c>
      <c r="BA16" s="1">
        <f t="shared" si="0"/>
        <v>0</v>
      </c>
      <c r="BB16" s="1">
        <f t="shared" si="1"/>
        <v>0</v>
      </c>
      <c r="BC16" s="1">
        <f t="shared" si="2"/>
        <v>0</v>
      </c>
      <c r="BD16" s="1">
        <f t="shared" si="3"/>
        <v>0</v>
      </c>
      <c r="BE16" s="1">
        <f t="shared" si="4"/>
        <v>0</v>
      </c>
      <c r="CA16" s="37">
        <v>1</v>
      </c>
      <c r="CB16" s="37">
        <v>1</v>
      </c>
      <c r="CZ16" s="1">
        <v>0.00105</v>
      </c>
    </row>
    <row r="17" spans="1:80" ht="22.5">
      <c r="A17" s="30"/>
      <c r="B17" s="195" t="s">
        <v>166</v>
      </c>
      <c r="C17" s="199" t="s">
        <v>243</v>
      </c>
      <c r="D17" s="33" t="s">
        <v>9</v>
      </c>
      <c r="E17" s="34">
        <v>2</v>
      </c>
      <c r="F17" s="34"/>
      <c r="G17" s="86">
        <f t="shared" si="5"/>
        <v>0</v>
      </c>
      <c r="H17" s="109"/>
      <c r="I17" s="109"/>
      <c r="J17" s="109"/>
      <c r="K17" s="109"/>
      <c r="L17" s="109"/>
      <c r="O17" s="29"/>
      <c r="CA17" s="37"/>
      <c r="CB17" s="37"/>
    </row>
    <row r="18" spans="1:104" ht="22.5">
      <c r="A18" s="30"/>
      <c r="B18" s="195" t="s">
        <v>167</v>
      </c>
      <c r="C18" s="199" t="s">
        <v>244</v>
      </c>
      <c r="D18" s="33" t="s">
        <v>9</v>
      </c>
      <c r="E18" s="34">
        <v>1</v>
      </c>
      <c r="F18" s="34"/>
      <c r="G18" s="86">
        <f t="shared" si="5"/>
        <v>0</v>
      </c>
      <c r="H18" s="109"/>
      <c r="I18" s="109"/>
      <c r="J18" s="109"/>
      <c r="K18" s="109"/>
      <c r="L18" s="109"/>
      <c r="O18" s="29">
        <v>2</v>
      </c>
      <c r="AA18" s="1">
        <v>11</v>
      </c>
      <c r="AB18" s="1">
        <v>3</v>
      </c>
      <c r="AC18" s="1">
        <v>56</v>
      </c>
      <c r="AZ18" s="1">
        <v>1</v>
      </c>
      <c r="BA18" s="1" t="e">
        <f>IF(AZ18=1,#REF!,0)</f>
        <v>#REF!</v>
      </c>
      <c r="BB18" s="1">
        <f>IF(AZ18=2,#REF!,0)</f>
        <v>0</v>
      </c>
      <c r="BC18" s="1">
        <f>IF(AZ18=3,#REF!,0)</f>
        <v>0</v>
      </c>
      <c r="BD18" s="1">
        <f>IF(AZ18=4,#REF!,0)</f>
        <v>0</v>
      </c>
      <c r="BE18" s="1">
        <f>IF(AZ18=5,#REF!,0)</f>
        <v>0</v>
      </c>
      <c r="CA18" s="37">
        <v>11</v>
      </c>
      <c r="CB18" s="37">
        <v>3</v>
      </c>
      <c r="CZ18" s="1">
        <v>0</v>
      </c>
    </row>
    <row r="19" spans="1:104" ht="22.5">
      <c r="A19" s="30"/>
      <c r="B19" s="195" t="s">
        <v>168</v>
      </c>
      <c r="C19" s="199" t="s">
        <v>245</v>
      </c>
      <c r="D19" s="33" t="s">
        <v>9</v>
      </c>
      <c r="E19" s="34">
        <v>1</v>
      </c>
      <c r="F19" s="34"/>
      <c r="G19" s="86">
        <f t="shared" si="5"/>
        <v>0</v>
      </c>
      <c r="H19" s="109"/>
      <c r="I19" s="109"/>
      <c r="J19" s="109"/>
      <c r="K19" s="109"/>
      <c r="L19" s="109"/>
      <c r="O19" s="29">
        <v>2</v>
      </c>
      <c r="AA19" s="1">
        <v>11</v>
      </c>
      <c r="AB19" s="1">
        <v>3</v>
      </c>
      <c r="AC19" s="1">
        <v>56</v>
      </c>
      <c r="AZ19" s="1">
        <v>1</v>
      </c>
      <c r="BA19" s="1" t="e">
        <f>IF(AZ19=1,#REF!,0)</f>
        <v>#REF!</v>
      </c>
      <c r="BB19" s="1">
        <f>IF(AZ19=2,#REF!,0)</f>
        <v>0</v>
      </c>
      <c r="BC19" s="1">
        <f>IF(AZ19=3,#REF!,0)</f>
        <v>0</v>
      </c>
      <c r="BD19" s="1">
        <f>IF(AZ19=4,#REF!,0)</f>
        <v>0</v>
      </c>
      <c r="BE19" s="1">
        <f>IF(AZ19=5,#REF!,0)</f>
        <v>0</v>
      </c>
      <c r="CA19" s="37">
        <v>11</v>
      </c>
      <c r="CB19" s="37">
        <v>3</v>
      </c>
      <c r="CZ19" s="1">
        <v>0</v>
      </c>
    </row>
    <row r="20" spans="1:80" ht="12.75">
      <c r="A20" s="30"/>
      <c r="B20" s="195"/>
      <c r="C20" s="197" t="s">
        <v>179</v>
      </c>
      <c r="D20" s="33"/>
      <c r="E20" s="34"/>
      <c r="F20" s="111"/>
      <c r="G20" s="86">
        <f t="shared" si="5"/>
        <v>0</v>
      </c>
      <c r="H20" s="109"/>
      <c r="I20" s="109"/>
      <c r="J20" s="109"/>
      <c r="K20" s="109"/>
      <c r="L20" s="109"/>
      <c r="O20" s="29"/>
      <c r="CA20" s="37"/>
      <c r="CB20" s="37"/>
    </row>
    <row r="21" spans="1:104" ht="45">
      <c r="A21" s="30"/>
      <c r="B21" s="195" t="s">
        <v>171</v>
      </c>
      <c r="C21" s="198" t="s">
        <v>169</v>
      </c>
      <c r="D21" s="33" t="s">
        <v>9</v>
      </c>
      <c r="E21" s="34">
        <v>1</v>
      </c>
      <c r="F21" s="34"/>
      <c r="G21" s="86">
        <f t="shared" si="5"/>
        <v>0</v>
      </c>
      <c r="H21" s="109"/>
      <c r="I21" s="109"/>
      <c r="J21" s="109"/>
      <c r="K21" s="109"/>
      <c r="L21" s="109"/>
      <c r="O21" s="29">
        <v>2</v>
      </c>
      <c r="AA21" s="1">
        <v>11</v>
      </c>
      <c r="AB21" s="1">
        <v>3</v>
      </c>
      <c r="AC21" s="1">
        <v>56</v>
      </c>
      <c r="AZ21" s="1">
        <v>1</v>
      </c>
      <c r="BA21" s="1" t="e">
        <f>IF(AZ21=1,#REF!,0)</f>
        <v>#REF!</v>
      </c>
      <c r="BB21" s="1">
        <f>IF(AZ21=2,#REF!,0)</f>
        <v>0</v>
      </c>
      <c r="BC21" s="1">
        <f>IF(AZ21=3,#REF!,0)</f>
        <v>0</v>
      </c>
      <c r="BD21" s="1">
        <f>IF(AZ21=4,#REF!,0)</f>
        <v>0</v>
      </c>
      <c r="BE21" s="1">
        <f>IF(AZ21=5,#REF!,0)</f>
        <v>0</v>
      </c>
      <c r="CA21" s="37">
        <v>11</v>
      </c>
      <c r="CB21" s="37">
        <v>3</v>
      </c>
      <c r="CZ21" s="1">
        <v>0</v>
      </c>
    </row>
    <row r="22" spans="1:104" ht="22.5">
      <c r="A22" s="30"/>
      <c r="B22" s="195" t="s">
        <v>172</v>
      </c>
      <c r="C22" s="198" t="s">
        <v>170</v>
      </c>
      <c r="D22" s="33" t="s">
        <v>9</v>
      </c>
      <c r="E22" s="34">
        <v>1</v>
      </c>
      <c r="F22" s="34"/>
      <c r="G22" s="86">
        <f t="shared" si="5"/>
        <v>0</v>
      </c>
      <c r="H22" s="109"/>
      <c r="I22" s="109"/>
      <c r="J22" s="109"/>
      <c r="K22" s="109"/>
      <c r="L22" s="109"/>
      <c r="O22" s="29">
        <v>2</v>
      </c>
      <c r="AA22" s="1">
        <v>11</v>
      </c>
      <c r="AB22" s="1">
        <v>3</v>
      </c>
      <c r="AC22" s="1">
        <v>56</v>
      </c>
      <c r="AZ22" s="1">
        <v>1</v>
      </c>
      <c r="BA22" s="1" t="e">
        <f>IF(AZ22=1,#REF!,0)</f>
        <v>#REF!</v>
      </c>
      <c r="BB22" s="1">
        <f>IF(AZ22=2,#REF!,0)</f>
        <v>0</v>
      </c>
      <c r="BC22" s="1">
        <f>IF(AZ22=3,#REF!,0)</f>
        <v>0</v>
      </c>
      <c r="BD22" s="1">
        <f>IF(AZ22=4,#REF!,0)</f>
        <v>0</v>
      </c>
      <c r="BE22" s="1">
        <f>IF(AZ22=5,#REF!,0)</f>
        <v>0</v>
      </c>
      <c r="CA22" s="37">
        <v>11</v>
      </c>
      <c r="CB22" s="37">
        <v>3</v>
      </c>
      <c r="CZ22" s="1">
        <v>0</v>
      </c>
    </row>
    <row r="23" spans="1:104" ht="22.5">
      <c r="A23" s="30"/>
      <c r="B23" s="195" t="s">
        <v>173</v>
      </c>
      <c r="C23" s="199" t="s">
        <v>246</v>
      </c>
      <c r="D23" s="33" t="s">
        <v>9</v>
      </c>
      <c r="E23" s="34">
        <v>1</v>
      </c>
      <c r="F23" s="34"/>
      <c r="G23" s="86">
        <f t="shared" si="5"/>
        <v>0</v>
      </c>
      <c r="H23" s="109"/>
      <c r="I23" s="109"/>
      <c r="J23" s="109"/>
      <c r="K23" s="109"/>
      <c r="L23" s="109"/>
      <c r="O23" s="29">
        <v>2</v>
      </c>
      <c r="AA23" s="1">
        <v>11</v>
      </c>
      <c r="AB23" s="1">
        <v>3</v>
      </c>
      <c r="AC23" s="1">
        <v>56</v>
      </c>
      <c r="AZ23" s="1">
        <v>1</v>
      </c>
      <c r="BA23" s="1" t="e">
        <f>IF(AZ23=1,#REF!,0)</f>
        <v>#REF!</v>
      </c>
      <c r="BB23" s="1">
        <f>IF(AZ23=2,#REF!,0)</f>
        <v>0</v>
      </c>
      <c r="BC23" s="1">
        <f>IF(AZ23=3,#REF!,0)</f>
        <v>0</v>
      </c>
      <c r="BD23" s="1">
        <f>IF(AZ23=4,#REF!,0)</f>
        <v>0</v>
      </c>
      <c r="BE23" s="1">
        <f>IF(AZ23=5,#REF!,0)</f>
        <v>0</v>
      </c>
      <c r="CA23" s="37">
        <v>11</v>
      </c>
      <c r="CB23" s="37">
        <v>3</v>
      </c>
      <c r="CZ23" s="1">
        <v>0</v>
      </c>
    </row>
    <row r="24" spans="1:104" ht="22.5">
      <c r="A24" s="30"/>
      <c r="B24" s="195" t="s">
        <v>174</v>
      </c>
      <c r="C24" s="199" t="s">
        <v>247</v>
      </c>
      <c r="D24" s="33" t="s">
        <v>29</v>
      </c>
      <c r="E24" s="34">
        <v>1</v>
      </c>
      <c r="F24" s="34"/>
      <c r="G24" s="86">
        <f t="shared" si="5"/>
        <v>0</v>
      </c>
      <c r="H24" s="109"/>
      <c r="I24" s="109"/>
      <c r="J24" s="109"/>
      <c r="K24" s="109"/>
      <c r="L24" s="109"/>
      <c r="O24" s="29">
        <v>2</v>
      </c>
      <c r="AA24" s="1">
        <v>11</v>
      </c>
      <c r="AB24" s="1">
        <v>3</v>
      </c>
      <c r="AC24" s="1">
        <v>56</v>
      </c>
      <c r="AZ24" s="1">
        <v>1</v>
      </c>
      <c r="BA24" s="1" t="e">
        <f>IF(AZ24=1,#REF!,0)</f>
        <v>#REF!</v>
      </c>
      <c r="BB24" s="1">
        <f>IF(AZ24=2,#REF!,0)</f>
        <v>0</v>
      </c>
      <c r="BC24" s="1">
        <f>IF(AZ24=3,#REF!,0)</f>
        <v>0</v>
      </c>
      <c r="BD24" s="1">
        <f>IF(AZ24=4,#REF!,0)</f>
        <v>0</v>
      </c>
      <c r="BE24" s="1">
        <f>IF(AZ24=5,#REF!,0)</f>
        <v>0</v>
      </c>
      <c r="CA24" s="37">
        <v>11</v>
      </c>
      <c r="CB24" s="37">
        <v>3</v>
      </c>
      <c r="CZ24" s="1">
        <v>0</v>
      </c>
    </row>
    <row r="25" spans="1:104" ht="12.75">
      <c r="A25" s="88"/>
      <c r="B25" s="89" t="s">
        <v>7</v>
      </c>
      <c r="C25" s="90" t="str">
        <f>CONCATENATE(B8," ",C8)</f>
        <v>DPS - č.pol. Strojní zařízení kompresorovny</v>
      </c>
      <c r="D25" s="91"/>
      <c r="E25" s="92"/>
      <c r="F25" s="112"/>
      <c r="G25" s="94">
        <f>SUM(G10:G24)</f>
        <v>0</v>
      </c>
      <c r="H25" s="109"/>
      <c r="I25" s="109"/>
      <c r="J25" s="109"/>
      <c r="K25" s="109"/>
      <c r="L25" s="109"/>
      <c r="O25" s="29">
        <v>2</v>
      </c>
      <c r="AA25" s="1">
        <v>8</v>
      </c>
      <c r="AB25" s="1">
        <v>0</v>
      </c>
      <c r="AC25" s="1">
        <v>3</v>
      </c>
      <c r="AZ25" s="1">
        <v>1</v>
      </c>
      <c r="BA25" s="1" t="e">
        <f>IF(AZ25=1,#REF!,0)</f>
        <v>#REF!</v>
      </c>
      <c r="BB25" s="1">
        <f>IF(AZ25=2,#REF!,0)</f>
        <v>0</v>
      </c>
      <c r="BC25" s="1">
        <f>IF(AZ25=3,#REF!,0)</f>
        <v>0</v>
      </c>
      <c r="BD25" s="1">
        <f>IF(AZ25=4,#REF!,0)</f>
        <v>0</v>
      </c>
      <c r="BE25" s="1">
        <f>IF(AZ25=5,#REF!,0)</f>
        <v>0</v>
      </c>
      <c r="CA25" s="37">
        <v>8</v>
      </c>
      <c r="CB25" s="37">
        <v>0</v>
      </c>
      <c r="CZ25" s="1">
        <v>0</v>
      </c>
    </row>
    <row r="26" spans="1:80" s="121" customFormat="1" ht="12.75">
      <c r="A26" s="113"/>
      <c r="B26" s="114"/>
      <c r="C26" s="115"/>
      <c r="D26" s="116"/>
      <c r="E26" s="117"/>
      <c r="F26" s="118"/>
      <c r="G26" s="119"/>
      <c r="H26" s="120"/>
      <c r="I26" s="120"/>
      <c r="J26" s="120"/>
      <c r="K26" s="120"/>
      <c r="L26" s="120"/>
      <c r="O26" s="122"/>
      <c r="CA26" s="123"/>
      <c r="CB26" s="123"/>
    </row>
    <row r="27" spans="1:104" s="131" customFormat="1" ht="15.75">
      <c r="A27" s="124"/>
      <c r="B27" s="125" t="s">
        <v>45</v>
      </c>
      <c r="C27" s="126" t="s">
        <v>123</v>
      </c>
      <c r="D27" s="127"/>
      <c r="E27" s="128"/>
      <c r="F27" s="129"/>
      <c r="G27" s="130"/>
      <c r="H27" s="109"/>
      <c r="I27" s="109"/>
      <c r="J27" s="109"/>
      <c r="K27" s="109"/>
      <c r="L27" s="109"/>
      <c r="O27" s="132">
        <v>2</v>
      </c>
      <c r="AA27" s="131">
        <v>1</v>
      </c>
      <c r="AB27" s="131">
        <v>1</v>
      </c>
      <c r="AC27" s="131">
        <v>1</v>
      </c>
      <c r="AZ27" s="131">
        <v>1</v>
      </c>
      <c r="BA27" s="131">
        <f>IF(AZ27=1,G26,0)</f>
        <v>0</v>
      </c>
      <c r="BB27" s="131">
        <f>IF(AZ27=2,G26,0)</f>
        <v>0</v>
      </c>
      <c r="BC27" s="131">
        <f>IF(AZ27=3,G26,0)</f>
        <v>0</v>
      </c>
      <c r="BD27" s="131">
        <f>IF(AZ27=4,G26,0)</f>
        <v>0</v>
      </c>
      <c r="BE27" s="131">
        <f>IF(AZ27=5,G26,0)</f>
        <v>0</v>
      </c>
      <c r="CA27" s="133">
        <v>1</v>
      </c>
      <c r="CB27" s="133">
        <v>1</v>
      </c>
      <c r="CZ27" s="131">
        <v>0.30006</v>
      </c>
    </row>
    <row r="28" spans="1:80" s="121" customFormat="1" ht="12.75">
      <c r="A28" s="134"/>
      <c r="B28" s="135"/>
      <c r="C28" s="115"/>
      <c r="D28" s="116"/>
      <c r="E28" s="117"/>
      <c r="F28" s="118"/>
      <c r="G28" s="119"/>
      <c r="H28" s="120"/>
      <c r="I28" s="120"/>
      <c r="J28" s="120"/>
      <c r="K28" s="120"/>
      <c r="L28" s="120"/>
      <c r="O28" s="122"/>
      <c r="CA28" s="123"/>
      <c r="CB28" s="123"/>
    </row>
    <row r="29" spans="1:12" ht="12.75">
      <c r="A29" s="96"/>
      <c r="B29" s="96"/>
      <c r="C29" s="96"/>
      <c r="D29" s="96"/>
      <c r="E29" s="96"/>
      <c r="F29" s="136"/>
      <c r="G29" s="96"/>
      <c r="H29" s="109"/>
      <c r="I29" s="109"/>
      <c r="J29" s="109"/>
      <c r="K29" s="109"/>
      <c r="L29" s="109"/>
    </row>
    <row r="30" spans="1:7" ht="12.75">
      <c r="A30" s="96"/>
      <c r="B30" s="96"/>
      <c r="C30" s="96"/>
      <c r="D30" s="96"/>
      <c r="E30" s="96"/>
      <c r="F30" s="136"/>
      <c r="G30" s="96"/>
    </row>
    <row r="31" spans="1:7" ht="12.75">
      <c r="A31" s="96"/>
      <c r="B31" s="96"/>
      <c r="C31" s="96"/>
      <c r="D31" s="96"/>
      <c r="E31" s="96"/>
      <c r="F31" s="136"/>
      <c r="G31" s="96"/>
    </row>
    <row r="32" spans="1:7" ht="12.75">
      <c r="A32" s="96"/>
      <c r="B32" s="96"/>
      <c r="C32" s="96"/>
      <c r="D32" s="96"/>
      <c r="E32" s="96"/>
      <c r="F32" s="136"/>
      <c r="G32" s="96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spans="1:2" ht="12.75">
      <c r="A64" s="138"/>
      <c r="B64" s="138"/>
    </row>
    <row r="65" spans="1:7" ht="12.75">
      <c r="A65" s="96"/>
      <c r="B65" s="96"/>
      <c r="C65" s="139"/>
      <c r="D65" s="139"/>
      <c r="E65" s="140"/>
      <c r="F65" s="141"/>
      <c r="G65" s="142"/>
    </row>
    <row r="66" spans="1:7" ht="12.75">
      <c r="A66" s="143"/>
      <c r="B66" s="143"/>
      <c r="C66" s="96"/>
      <c r="D66" s="96"/>
      <c r="E66" s="97"/>
      <c r="F66" s="136"/>
      <c r="G66" s="96"/>
    </row>
    <row r="67" spans="1:7" ht="12.75">
      <c r="A67" s="96"/>
      <c r="B67" s="96"/>
      <c r="C67" s="96"/>
      <c r="D67" s="96"/>
      <c r="E67" s="97"/>
      <c r="F67" s="136"/>
      <c r="G67" s="96"/>
    </row>
    <row r="68" spans="1:7" ht="12.75">
      <c r="A68" s="96"/>
      <c r="B68" s="96"/>
      <c r="C68" s="96"/>
      <c r="D68" s="96"/>
      <c r="E68" s="97"/>
      <c r="F68" s="136"/>
      <c r="G68" s="96"/>
    </row>
    <row r="69" spans="1:7" ht="12.75">
      <c r="A69" s="96"/>
      <c r="B69" s="96"/>
      <c r="C69" s="96"/>
      <c r="D69" s="96"/>
      <c r="E69" s="97"/>
      <c r="F69" s="136"/>
      <c r="G69" s="96"/>
    </row>
    <row r="70" spans="1:7" ht="12.75">
      <c r="A70" s="96"/>
      <c r="B70" s="96"/>
      <c r="C70" s="96"/>
      <c r="D70" s="96"/>
      <c r="E70" s="97"/>
      <c r="F70" s="136"/>
      <c r="G70" s="96"/>
    </row>
    <row r="71" spans="1:7" ht="12.75">
      <c r="A71" s="96"/>
      <c r="B71" s="96"/>
      <c r="C71" s="96"/>
      <c r="D71" s="96"/>
      <c r="E71" s="97"/>
      <c r="F71" s="136"/>
      <c r="G71" s="96"/>
    </row>
    <row r="72" spans="1:7" ht="12.75">
      <c r="A72" s="96"/>
      <c r="B72" s="96"/>
      <c r="C72" s="96"/>
      <c r="D72" s="96"/>
      <c r="E72" s="97"/>
      <c r="F72" s="136"/>
      <c r="G72" s="96"/>
    </row>
    <row r="73" spans="1:7" ht="12.75">
      <c r="A73" s="96"/>
      <c r="B73" s="96"/>
      <c r="C73" s="96"/>
      <c r="D73" s="96"/>
      <c r="E73" s="97"/>
      <c r="F73" s="136"/>
      <c r="G73" s="96"/>
    </row>
    <row r="74" spans="1:7" ht="12.75">
      <c r="A74" s="96"/>
      <c r="B74" s="96"/>
      <c r="C74" s="96"/>
      <c r="D74" s="96"/>
      <c r="E74" s="97"/>
      <c r="F74" s="136"/>
      <c r="G74" s="96"/>
    </row>
    <row r="75" spans="1:7" ht="12.75">
      <c r="A75" s="96"/>
      <c r="B75" s="96"/>
      <c r="C75" s="96"/>
      <c r="D75" s="96"/>
      <c r="E75" s="97"/>
      <c r="F75" s="136"/>
      <c r="G75" s="96"/>
    </row>
    <row r="76" spans="1:7" ht="12.75">
      <c r="A76" s="96"/>
      <c r="B76" s="96"/>
      <c r="C76" s="96"/>
      <c r="D76" s="96"/>
      <c r="E76" s="97"/>
      <c r="F76" s="136"/>
      <c r="G76" s="96"/>
    </row>
    <row r="77" spans="1:7" ht="12.75">
      <c r="A77" s="96"/>
      <c r="B77" s="96"/>
      <c r="C77" s="96"/>
      <c r="D77" s="96"/>
      <c r="E77" s="97"/>
      <c r="F77" s="136"/>
      <c r="G77" s="96"/>
    </row>
    <row r="78" spans="1:7" ht="12.75">
      <c r="A78" s="96"/>
      <c r="B78" s="96"/>
      <c r="C78" s="96"/>
      <c r="D78" s="96"/>
      <c r="E78" s="97"/>
      <c r="F78" s="136"/>
      <c r="G78" s="96"/>
    </row>
  </sheetData>
  <sheetProtection password="CC71" sheet="1"/>
  <mergeCells count="5">
    <mergeCell ref="E3:G3"/>
    <mergeCell ref="A4:B4"/>
    <mergeCell ref="A5:B5"/>
    <mergeCell ref="A1:B1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3" r:id="rId1"/>
  <headerFooter alignWithMargins="0">
    <oddHeader>&amp;LAkce:
TECHNICKÁ UNIVERZITA V LIBERCI
D.1.4.i.01-Technologie stlačeného vzduchu&amp;RZpracoval: TECHNO-AIR s.r.o.
Datum : 27.4.2020</oddHeader>
    <oddFooter>&amp;RDPS 01-str.&amp;P/&amp;N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CCFF"/>
  </sheetPr>
  <dimension ref="A1:CZ170"/>
  <sheetViews>
    <sheetView view="pageBreakPreview" zoomScale="115" zoomScaleSheetLayoutView="115" zoomScalePageLayoutView="0" workbookViewId="0" topLeftCell="A85">
      <selection activeCell="G118" sqref="G118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2" customWidth="1"/>
    <col min="6" max="6" width="9.875" style="144" customWidth="1"/>
    <col min="7" max="7" width="14.625" style="144" customWidth="1"/>
    <col min="8" max="8" width="10.125" style="144" customWidth="1"/>
    <col min="9" max="10" width="10.125" style="144" bestFit="1" customWidth="1"/>
    <col min="11" max="11" width="9.125" style="162" customWidth="1"/>
    <col min="12" max="12" width="11.375" style="144" customWidth="1"/>
    <col min="13" max="13" width="11.875" style="144" customWidth="1"/>
    <col min="14" max="14" width="10.125" style="144" bestFit="1" customWidth="1"/>
    <col min="15" max="16384" width="9.125" style="144" customWidth="1"/>
  </cols>
  <sheetData>
    <row r="1" spans="1:7" s="1" customFormat="1" ht="13.5" thickTop="1">
      <c r="A1" s="224" t="s">
        <v>0</v>
      </c>
      <c r="B1" s="225"/>
      <c r="C1" s="55" t="s">
        <v>151</v>
      </c>
      <c r="D1" s="56"/>
      <c r="E1" s="57" t="s">
        <v>134</v>
      </c>
      <c r="F1" s="58"/>
      <c r="G1" s="99" t="s">
        <v>261</v>
      </c>
    </row>
    <row r="2" spans="1:7" s="1" customFormat="1" ht="12.75">
      <c r="A2" s="60"/>
      <c r="B2" s="61"/>
      <c r="C2" s="62" t="s">
        <v>152</v>
      </c>
      <c r="D2" s="63"/>
      <c r="E2" s="64"/>
      <c r="F2" s="65"/>
      <c r="G2" s="66"/>
    </row>
    <row r="3" spans="1:7" s="1" customFormat="1" ht="14.25" customHeight="1">
      <c r="A3" s="222" t="s">
        <v>129</v>
      </c>
      <c r="B3" s="223"/>
      <c r="C3" s="62" t="s">
        <v>154</v>
      </c>
      <c r="D3" s="67"/>
      <c r="E3" s="217"/>
      <c r="F3" s="218"/>
      <c r="G3" s="219"/>
    </row>
    <row r="4" spans="1:7" s="1" customFormat="1" ht="12.75">
      <c r="A4" s="226" t="s">
        <v>131</v>
      </c>
      <c r="B4" s="223"/>
      <c r="C4" s="68" t="s">
        <v>178</v>
      </c>
      <c r="D4" s="67"/>
      <c r="E4" s="69"/>
      <c r="F4" s="70"/>
      <c r="G4" s="71"/>
    </row>
    <row r="5" spans="1:7" s="1" customFormat="1" ht="13.5" thickBot="1">
      <c r="A5" s="220" t="s">
        <v>133</v>
      </c>
      <c r="B5" s="221"/>
      <c r="C5" s="72" t="s">
        <v>248</v>
      </c>
      <c r="D5" s="73"/>
      <c r="E5" s="74" t="s">
        <v>135</v>
      </c>
      <c r="F5" s="75"/>
      <c r="G5" s="76" t="s">
        <v>114</v>
      </c>
    </row>
    <row r="6" spans="1:19" ht="13.5" thickTop="1">
      <c r="A6" s="12"/>
      <c r="B6" s="13" t="s">
        <v>115</v>
      </c>
      <c r="C6" s="14" t="s">
        <v>249</v>
      </c>
      <c r="D6" s="13"/>
      <c r="E6" s="15"/>
      <c r="F6" s="13"/>
      <c r="G6" s="16"/>
      <c r="I6" s="145"/>
      <c r="J6" s="146"/>
      <c r="K6" s="145"/>
      <c r="L6" s="146"/>
      <c r="M6" s="146"/>
      <c r="N6" s="146"/>
      <c r="O6" s="146"/>
      <c r="P6" s="146"/>
      <c r="Q6" s="146"/>
      <c r="R6" s="146"/>
      <c r="S6" s="146"/>
    </row>
    <row r="7" spans="1:19" s="147" customFormat="1" ht="22.5">
      <c r="A7" s="77" t="s">
        <v>1</v>
      </c>
      <c r="B7" s="78" t="s">
        <v>2</v>
      </c>
      <c r="C7" s="78" t="s">
        <v>3</v>
      </c>
      <c r="D7" s="78" t="s">
        <v>4</v>
      </c>
      <c r="E7" s="79" t="s">
        <v>5</v>
      </c>
      <c r="F7" s="78" t="s">
        <v>116</v>
      </c>
      <c r="G7" s="80" t="s">
        <v>117</v>
      </c>
      <c r="I7" s="148"/>
      <c r="J7" s="149"/>
      <c r="K7" s="150"/>
      <c r="L7" s="150"/>
      <c r="M7" s="150"/>
      <c r="N7" s="148"/>
      <c r="O7" s="151"/>
      <c r="P7" s="148"/>
      <c r="Q7" s="148"/>
      <c r="R7" s="148"/>
      <c r="S7" s="148"/>
    </row>
    <row r="8" spans="1:57" ht="12.75">
      <c r="A8" s="22" t="s">
        <v>6</v>
      </c>
      <c r="B8" s="196" t="s">
        <v>100</v>
      </c>
      <c r="C8" s="200" t="s">
        <v>10</v>
      </c>
      <c r="D8" s="104"/>
      <c r="E8" s="105"/>
      <c r="F8" s="105"/>
      <c r="G8" s="107"/>
      <c r="I8" s="146"/>
      <c r="J8" s="145"/>
      <c r="K8" s="152"/>
      <c r="L8" s="153"/>
      <c r="M8" s="153"/>
      <c r="N8" s="146"/>
      <c r="O8" s="154"/>
      <c r="P8" s="146"/>
      <c r="Q8" s="146"/>
      <c r="R8" s="146"/>
      <c r="S8" s="146"/>
      <c r="BA8" s="155" t="e">
        <f>SUM(#REF!)</f>
        <v>#REF!</v>
      </c>
      <c r="BB8" s="155" t="e">
        <f>SUM(#REF!)</f>
        <v>#REF!</v>
      </c>
      <c r="BC8" s="155" t="e">
        <f>SUM(#REF!)</f>
        <v>#REF!</v>
      </c>
      <c r="BD8" s="155" t="e">
        <f>SUM(#REF!)</f>
        <v>#REF!</v>
      </c>
      <c r="BE8" s="155" t="e">
        <f>SUM(#REF!)</f>
        <v>#REF!</v>
      </c>
    </row>
    <row r="9" spans="1:57" ht="12.75">
      <c r="A9" s="101"/>
      <c r="B9" s="201" t="s">
        <v>101</v>
      </c>
      <c r="C9" s="202" t="s">
        <v>258</v>
      </c>
      <c r="D9" s="156"/>
      <c r="E9" s="157"/>
      <c r="F9" s="157"/>
      <c r="G9" s="158"/>
      <c r="H9" s="159"/>
      <c r="I9" s="152"/>
      <c r="J9" s="145"/>
      <c r="K9" s="152"/>
      <c r="L9" s="153"/>
      <c r="M9" s="153"/>
      <c r="N9" s="146"/>
      <c r="O9" s="154"/>
      <c r="P9" s="146"/>
      <c r="Q9" s="146"/>
      <c r="R9" s="146"/>
      <c r="S9" s="146"/>
      <c r="BA9" s="155"/>
      <c r="BB9" s="155"/>
      <c r="BC9" s="155"/>
      <c r="BD9" s="155"/>
      <c r="BE9" s="155"/>
    </row>
    <row r="10" spans="1:19" ht="12.75">
      <c r="A10" s="30"/>
      <c r="B10" s="191" t="s">
        <v>63</v>
      </c>
      <c r="C10" s="199" t="s">
        <v>181</v>
      </c>
      <c r="D10" s="33" t="s">
        <v>11</v>
      </c>
      <c r="E10" s="34">
        <v>92</v>
      </c>
      <c r="F10" s="34"/>
      <c r="G10" s="86">
        <f>E10*F10</f>
        <v>0</v>
      </c>
      <c r="I10" s="146"/>
      <c r="J10" s="145"/>
      <c r="K10" s="160"/>
      <c r="L10" s="146"/>
      <c r="M10" s="145"/>
      <c r="N10" s="160"/>
      <c r="O10" s="154"/>
      <c r="P10" s="146"/>
      <c r="Q10" s="145"/>
      <c r="R10" s="160"/>
      <c r="S10" s="146"/>
    </row>
    <row r="11" spans="1:104" ht="12.75">
      <c r="A11" s="30"/>
      <c r="B11" s="191" t="s">
        <v>64</v>
      </c>
      <c r="C11" s="199" t="s">
        <v>136</v>
      </c>
      <c r="D11" s="33" t="s">
        <v>11</v>
      </c>
      <c r="E11" s="34">
        <v>18</v>
      </c>
      <c r="F11" s="34"/>
      <c r="G11" s="86">
        <f aca="true" t="shared" si="0" ref="G11:G74">E11*F11</f>
        <v>0</v>
      </c>
      <c r="I11" s="146"/>
      <c r="J11" s="145"/>
      <c r="K11" s="160"/>
      <c r="L11" s="146"/>
      <c r="M11" s="145"/>
      <c r="N11" s="160"/>
      <c r="O11" s="154"/>
      <c r="P11" s="146"/>
      <c r="Q11" s="145"/>
      <c r="R11" s="160"/>
      <c r="S11" s="146"/>
      <c r="AA11" s="144">
        <v>1</v>
      </c>
      <c r="AB11" s="144">
        <v>0</v>
      </c>
      <c r="AC11" s="144">
        <v>0</v>
      </c>
      <c r="AZ11" s="144">
        <v>1</v>
      </c>
      <c r="BA11" s="144">
        <f aca="true" t="shared" si="1" ref="BA11:BA28">IF(AZ11=1,G11,0)</f>
        <v>0</v>
      </c>
      <c r="BB11" s="144">
        <f aca="true" t="shared" si="2" ref="BB11:BB28">IF(AZ11=2,G11,0)</f>
        <v>0</v>
      </c>
      <c r="BC11" s="144">
        <f aca="true" t="shared" si="3" ref="BC11:BC28">IF(AZ11=3,G11,0)</f>
        <v>0</v>
      </c>
      <c r="BD11" s="144">
        <f aca="true" t="shared" si="4" ref="BD11:BD28">IF(AZ11=4,G11,0)</f>
        <v>0</v>
      </c>
      <c r="BE11" s="144">
        <f aca="true" t="shared" si="5" ref="BE11:BE28">IF(AZ11=5,G11,0)</f>
        <v>0</v>
      </c>
      <c r="CA11" s="144">
        <v>1</v>
      </c>
      <c r="CB11" s="144">
        <v>0</v>
      </c>
      <c r="CZ11" s="144">
        <v>0</v>
      </c>
    </row>
    <row r="12" spans="1:104" ht="12.75">
      <c r="A12" s="30"/>
      <c r="B12" s="191" t="s">
        <v>65</v>
      </c>
      <c r="C12" s="199" t="s">
        <v>137</v>
      </c>
      <c r="D12" s="33" t="s">
        <v>11</v>
      </c>
      <c r="E12" s="34">
        <v>24</v>
      </c>
      <c r="F12" s="34"/>
      <c r="G12" s="86">
        <f t="shared" si="0"/>
        <v>0</v>
      </c>
      <c r="I12" s="146"/>
      <c r="J12" s="145"/>
      <c r="K12" s="160"/>
      <c r="L12" s="146"/>
      <c r="M12" s="145"/>
      <c r="N12" s="160"/>
      <c r="O12" s="154"/>
      <c r="P12" s="146"/>
      <c r="Q12" s="145"/>
      <c r="R12" s="160"/>
      <c r="S12" s="146"/>
      <c r="AA12" s="144">
        <v>11</v>
      </c>
      <c r="AB12" s="144">
        <v>3</v>
      </c>
      <c r="AC12" s="144">
        <v>61</v>
      </c>
      <c r="AZ12" s="144">
        <v>1</v>
      </c>
      <c r="BA12" s="144">
        <f t="shared" si="1"/>
        <v>0</v>
      </c>
      <c r="BB12" s="144">
        <f t="shared" si="2"/>
        <v>0</v>
      </c>
      <c r="BC12" s="144">
        <f t="shared" si="3"/>
        <v>0</v>
      </c>
      <c r="BD12" s="144">
        <f t="shared" si="4"/>
        <v>0</v>
      </c>
      <c r="BE12" s="144">
        <f t="shared" si="5"/>
        <v>0</v>
      </c>
      <c r="CA12" s="144">
        <v>11</v>
      </c>
      <c r="CB12" s="144">
        <v>3</v>
      </c>
      <c r="CZ12" s="144">
        <v>0</v>
      </c>
    </row>
    <row r="13" spans="1:104" ht="12.75">
      <c r="A13" s="30"/>
      <c r="B13" s="191" t="s">
        <v>66</v>
      </c>
      <c r="C13" s="199" t="s">
        <v>182</v>
      </c>
      <c r="D13" s="33" t="s">
        <v>11</v>
      </c>
      <c r="E13" s="34">
        <v>12</v>
      </c>
      <c r="F13" s="34"/>
      <c r="G13" s="86">
        <f t="shared" si="0"/>
        <v>0</v>
      </c>
      <c r="I13" s="146"/>
      <c r="J13" s="145"/>
      <c r="K13" s="160"/>
      <c r="L13" s="146"/>
      <c r="M13" s="145"/>
      <c r="N13" s="160"/>
      <c r="O13" s="154"/>
      <c r="P13" s="146"/>
      <c r="Q13" s="145"/>
      <c r="R13" s="160"/>
      <c r="S13" s="146"/>
      <c r="AA13" s="144">
        <v>1</v>
      </c>
      <c r="AB13" s="144">
        <v>1</v>
      </c>
      <c r="AC13" s="144">
        <v>1</v>
      </c>
      <c r="AZ13" s="144">
        <v>1</v>
      </c>
      <c r="BA13" s="144">
        <f t="shared" si="1"/>
        <v>0</v>
      </c>
      <c r="BB13" s="144">
        <f t="shared" si="2"/>
        <v>0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CA13" s="144">
        <v>1</v>
      </c>
      <c r="CB13" s="144">
        <v>1</v>
      </c>
      <c r="CZ13" s="144">
        <v>0</v>
      </c>
    </row>
    <row r="14" spans="1:104" ht="12.75">
      <c r="A14" s="30"/>
      <c r="B14" s="191" t="s">
        <v>67</v>
      </c>
      <c r="C14" s="199" t="s">
        <v>183</v>
      </c>
      <c r="D14" s="33" t="s">
        <v>9</v>
      </c>
      <c r="E14" s="34">
        <v>20</v>
      </c>
      <c r="F14" s="34"/>
      <c r="G14" s="86">
        <f t="shared" si="0"/>
        <v>0</v>
      </c>
      <c r="H14" s="161"/>
      <c r="I14" s="146"/>
      <c r="J14" s="145"/>
      <c r="K14" s="160"/>
      <c r="L14" s="146"/>
      <c r="M14" s="145"/>
      <c r="N14" s="160"/>
      <c r="O14" s="154"/>
      <c r="P14" s="146"/>
      <c r="Q14" s="145"/>
      <c r="R14" s="160"/>
      <c r="S14" s="146"/>
      <c r="AA14" s="144">
        <v>1</v>
      </c>
      <c r="AB14" s="144">
        <v>1</v>
      </c>
      <c r="AC14" s="144">
        <v>1</v>
      </c>
      <c r="AZ14" s="144">
        <v>1</v>
      </c>
      <c r="BA14" s="144">
        <f t="shared" si="1"/>
        <v>0</v>
      </c>
      <c r="BB14" s="144">
        <f t="shared" si="2"/>
        <v>0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CA14" s="144">
        <v>1</v>
      </c>
      <c r="CB14" s="144">
        <v>1</v>
      </c>
      <c r="CZ14" s="144">
        <v>0</v>
      </c>
    </row>
    <row r="15" spans="1:104" ht="12.75">
      <c r="A15" s="30"/>
      <c r="B15" s="191" t="s">
        <v>68</v>
      </c>
      <c r="C15" s="199" t="s">
        <v>138</v>
      </c>
      <c r="D15" s="33" t="s">
        <v>9</v>
      </c>
      <c r="E15" s="34">
        <v>18</v>
      </c>
      <c r="F15" s="34"/>
      <c r="G15" s="86">
        <f t="shared" si="0"/>
        <v>0</v>
      </c>
      <c r="I15" s="146"/>
      <c r="J15" s="145"/>
      <c r="K15" s="160"/>
      <c r="L15" s="146"/>
      <c r="M15" s="145"/>
      <c r="N15" s="160"/>
      <c r="O15" s="154"/>
      <c r="P15" s="146"/>
      <c r="Q15" s="145"/>
      <c r="R15" s="160"/>
      <c r="S15" s="146"/>
      <c r="AA15" s="144">
        <v>1</v>
      </c>
      <c r="AB15" s="144">
        <v>1</v>
      </c>
      <c r="AC15" s="144">
        <v>1</v>
      </c>
      <c r="AZ15" s="144">
        <v>1</v>
      </c>
      <c r="BA15" s="144">
        <f t="shared" si="1"/>
        <v>0</v>
      </c>
      <c r="BB15" s="144">
        <f t="shared" si="2"/>
        <v>0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CA15" s="144">
        <v>1</v>
      </c>
      <c r="CB15" s="144">
        <v>1</v>
      </c>
      <c r="CZ15" s="144">
        <v>0</v>
      </c>
    </row>
    <row r="16" spans="1:104" ht="12.75">
      <c r="A16" s="30"/>
      <c r="B16" s="191" t="s">
        <v>69</v>
      </c>
      <c r="C16" s="199" t="s">
        <v>139</v>
      </c>
      <c r="D16" s="33" t="s">
        <v>9</v>
      </c>
      <c r="E16" s="34">
        <v>14</v>
      </c>
      <c r="F16" s="34"/>
      <c r="G16" s="86">
        <f t="shared" si="0"/>
        <v>0</v>
      </c>
      <c r="I16" s="146"/>
      <c r="J16" s="145"/>
      <c r="K16" s="160"/>
      <c r="L16" s="146"/>
      <c r="M16" s="145"/>
      <c r="N16" s="160"/>
      <c r="O16" s="154"/>
      <c r="P16" s="146"/>
      <c r="Q16" s="145"/>
      <c r="R16" s="160"/>
      <c r="S16" s="146"/>
      <c r="AA16" s="144">
        <v>1</v>
      </c>
      <c r="AB16" s="144">
        <v>1</v>
      </c>
      <c r="AC16" s="144">
        <v>1</v>
      </c>
      <c r="AZ16" s="144">
        <v>1</v>
      </c>
      <c r="BA16" s="144">
        <f>IF(AZ16=1,G16,0)</f>
        <v>0</v>
      </c>
      <c r="BB16" s="144">
        <f>IF(AZ16=2,G16,0)</f>
        <v>0</v>
      </c>
      <c r="BC16" s="144">
        <f>IF(AZ16=3,G16,0)</f>
        <v>0</v>
      </c>
      <c r="BD16" s="144">
        <f>IF(AZ16=4,G16,0)</f>
        <v>0</v>
      </c>
      <c r="BE16" s="144">
        <f>IF(AZ16=5,G16,0)</f>
        <v>0</v>
      </c>
      <c r="CA16" s="144">
        <v>1</v>
      </c>
      <c r="CB16" s="144">
        <v>1</v>
      </c>
      <c r="CZ16" s="144">
        <v>0</v>
      </c>
    </row>
    <row r="17" spans="1:104" ht="12.75">
      <c r="A17" s="30"/>
      <c r="B17" s="191" t="s">
        <v>70</v>
      </c>
      <c r="C17" s="199" t="s">
        <v>140</v>
      </c>
      <c r="D17" s="33" t="s">
        <v>9</v>
      </c>
      <c r="E17" s="34">
        <v>6</v>
      </c>
      <c r="F17" s="34"/>
      <c r="G17" s="86">
        <f t="shared" si="0"/>
        <v>0</v>
      </c>
      <c r="I17" s="146"/>
      <c r="J17" s="145"/>
      <c r="K17" s="160"/>
      <c r="L17" s="146"/>
      <c r="M17" s="145"/>
      <c r="N17" s="160"/>
      <c r="O17" s="154"/>
      <c r="P17" s="146"/>
      <c r="Q17" s="145"/>
      <c r="R17" s="160"/>
      <c r="S17" s="146"/>
      <c r="AA17" s="144">
        <v>1</v>
      </c>
      <c r="AB17" s="144">
        <v>1</v>
      </c>
      <c r="AC17" s="144">
        <v>1</v>
      </c>
      <c r="AZ17" s="144">
        <v>1</v>
      </c>
      <c r="BA17" s="144">
        <f t="shared" si="1"/>
        <v>0</v>
      </c>
      <c r="BB17" s="144">
        <f t="shared" si="2"/>
        <v>0</v>
      </c>
      <c r="BC17" s="144">
        <f t="shared" si="3"/>
        <v>0</v>
      </c>
      <c r="BD17" s="144">
        <f t="shared" si="4"/>
        <v>0</v>
      </c>
      <c r="BE17" s="144">
        <f t="shared" si="5"/>
        <v>0</v>
      </c>
      <c r="CA17" s="144">
        <v>1</v>
      </c>
      <c r="CB17" s="144">
        <v>1</v>
      </c>
      <c r="CZ17" s="144">
        <v>0.00128</v>
      </c>
    </row>
    <row r="18" spans="1:104" ht="12.75">
      <c r="A18" s="30"/>
      <c r="B18" s="191" t="s">
        <v>71</v>
      </c>
      <c r="C18" s="199" t="s">
        <v>184</v>
      </c>
      <c r="D18" s="33" t="s">
        <v>9</v>
      </c>
      <c r="E18" s="34">
        <v>8</v>
      </c>
      <c r="F18" s="34"/>
      <c r="G18" s="86">
        <f t="shared" si="0"/>
        <v>0</v>
      </c>
      <c r="I18" s="146"/>
      <c r="J18" s="145"/>
      <c r="K18" s="160"/>
      <c r="L18" s="146"/>
      <c r="M18" s="145"/>
      <c r="N18" s="160"/>
      <c r="O18" s="154"/>
      <c r="P18" s="146"/>
      <c r="Q18" s="145"/>
      <c r="R18" s="160"/>
      <c r="S18" s="146"/>
      <c r="AA18" s="144">
        <v>1</v>
      </c>
      <c r="AB18" s="144">
        <v>1</v>
      </c>
      <c r="AC18" s="144">
        <v>1</v>
      </c>
      <c r="AZ18" s="144">
        <v>1</v>
      </c>
      <c r="BA18" s="144">
        <f t="shared" si="1"/>
        <v>0</v>
      </c>
      <c r="BB18" s="144">
        <f t="shared" si="2"/>
        <v>0</v>
      </c>
      <c r="BC18" s="144">
        <f t="shared" si="3"/>
        <v>0</v>
      </c>
      <c r="BD18" s="144">
        <f t="shared" si="4"/>
        <v>0</v>
      </c>
      <c r="BE18" s="144">
        <f t="shared" si="5"/>
        <v>0</v>
      </c>
      <c r="CA18" s="144">
        <v>1</v>
      </c>
      <c r="CB18" s="144">
        <v>1</v>
      </c>
      <c r="CZ18" s="144">
        <v>0</v>
      </c>
    </row>
    <row r="19" spans="1:104" ht="12.75">
      <c r="A19" s="30"/>
      <c r="B19" s="191" t="s">
        <v>72</v>
      </c>
      <c r="C19" s="199" t="s">
        <v>141</v>
      </c>
      <c r="D19" s="33" t="s">
        <v>9</v>
      </c>
      <c r="E19" s="34">
        <v>0</v>
      </c>
      <c r="F19" s="34"/>
      <c r="G19" s="86">
        <f t="shared" si="0"/>
        <v>0</v>
      </c>
      <c r="I19" s="146"/>
      <c r="J19" s="145"/>
      <c r="K19" s="160"/>
      <c r="L19" s="146"/>
      <c r="M19" s="145"/>
      <c r="N19" s="160"/>
      <c r="O19" s="154"/>
      <c r="P19" s="146"/>
      <c r="Q19" s="145"/>
      <c r="R19" s="160"/>
      <c r="S19" s="146"/>
      <c r="AA19" s="144">
        <v>1</v>
      </c>
      <c r="AB19" s="144">
        <v>1</v>
      </c>
      <c r="AC19" s="144">
        <v>1</v>
      </c>
      <c r="AZ19" s="144">
        <v>1</v>
      </c>
      <c r="BA19" s="144">
        <f>IF(AZ19=1,G19,0)</f>
        <v>0</v>
      </c>
      <c r="BB19" s="144">
        <f>IF(AZ19=2,G19,0)</f>
        <v>0</v>
      </c>
      <c r="BC19" s="144">
        <f>IF(AZ19=3,G19,0)</f>
        <v>0</v>
      </c>
      <c r="BD19" s="144">
        <f>IF(AZ19=4,G19,0)</f>
        <v>0</v>
      </c>
      <c r="BE19" s="144">
        <f>IF(AZ19=5,G19,0)</f>
        <v>0</v>
      </c>
      <c r="CA19" s="144">
        <v>1</v>
      </c>
      <c r="CB19" s="144">
        <v>1</v>
      </c>
      <c r="CZ19" s="144">
        <v>0</v>
      </c>
    </row>
    <row r="20" spans="1:104" ht="12.75">
      <c r="A20" s="30"/>
      <c r="B20" s="191" t="s">
        <v>211</v>
      </c>
      <c r="C20" s="199" t="s">
        <v>185</v>
      </c>
      <c r="D20" s="33" t="s">
        <v>9</v>
      </c>
      <c r="E20" s="34">
        <v>4</v>
      </c>
      <c r="F20" s="34"/>
      <c r="G20" s="86">
        <f t="shared" si="0"/>
        <v>0</v>
      </c>
      <c r="I20" s="146"/>
      <c r="J20" s="145"/>
      <c r="K20" s="160"/>
      <c r="L20" s="146"/>
      <c r="M20" s="145"/>
      <c r="N20" s="160"/>
      <c r="O20" s="154"/>
      <c r="P20" s="146"/>
      <c r="Q20" s="145"/>
      <c r="R20" s="160"/>
      <c r="S20" s="146"/>
      <c r="AA20" s="144">
        <v>1</v>
      </c>
      <c r="AB20" s="144">
        <v>1</v>
      </c>
      <c r="AC20" s="144">
        <v>1</v>
      </c>
      <c r="AZ20" s="144">
        <v>1</v>
      </c>
      <c r="BA20" s="144">
        <f t="shared" si="1"/>
        <v>0</v>
      </c>
      <c r="BB20" s="144">
        <f t="shared" si="2"/>
        <v>0</v>
      </c>
      <c r="BC20" s="144">
        <f t="shared" si="3"/>
        <v>0</v>
      </c>
      <c r="BD20" s="144">
        <f t="shared" si="4"/>
        <v>0</v>
      </c>
      <c r="BE20" s="144">
        <f t="shared" si="5"/>
        <v>0</v>
      </c>
      <c r="CA20" s="144">
        <v>1</v>
      </c>
      <c r="CB20" s="144">
        <v>1</v>
      </c>
      <c r="CZ20" s="144">
        <v>0.001</v>
      </c>
    </row>
    <row r="21" spans="1:104" ht="12.75">
      <c r="A21" s="30"/>
      <c r="B21" s="191" t="s">
        <v>212</v>
      </c>
      <c r="C21" s="199" t="s">
        <v>186</v>
      </c>
      <c r="D21" s="33" t="s">
        <v>9</v>
      </c>
      <c r="E21" s="34">
        <v>7</v>
      </c>
      <c r="F21" s="34"/>
      <c r="G21" s="86">
        <f t="shared" si="0"/>
        <v>0</v>
      </c>
      <c r="I21" s="146"/>
      <c r="J21" s="145"/>
      <c r="K21" s="160"/>
      <c r="L21" s="146"/>
      <c r="M21" s="145"/>
      <c r="N21" s="160"/>
      <c r="O21" s="154"/>
      <c r="P21" s="146"/>
      <c r="Q21" s="145"/>
      <c r="R21" s="160"/>
      <c r="S21" s="146"/>
      <c r="AA21" s="144">
        <v>1</v>
      </c>
      <c r="AB21" s="144">
        <v>1</v>
      </c>
      <c r="AC21" s="144">
        <v>1</v>
      </c>
      <c r="AZ21" s="144">
        <v>1</v>
      </c>
      <c r="BA21" s="144">
        <f>IF(AZ21=1,G21,0)</f>
        <v>0</v>
      </c>
      <c r="BB21" s="144">
        <f>IF(AZ21=2,G21,0)</f>
        <v>0</v>
      </c>
      <c r="BC21" s="144">
        <f>IF(AZ21=3,G21,0)</f>
        <v>0</v>
      </c>
      <c r="BD21" s="144">
        <f>IF(AZ21=4,G21,0)</f>
        <v>0</v>
      </c>
      <c r="BE21" s="144">
        <f>IF(AZ21=5,G21,0)</f>
        <v>0</v>
      </c>
      <c r="CA21" s="144">
        <v>1</v>
      </c>
      <c r="CB21" s="144">
        <v>1</v>
      </c>
      <c r="CZ21" s="144">
        <v>0.001</v>
      </c>
    </row>
    <row r="22" spans="1:104" ht="12.75">
      <c r="A22" s="30"/>
      <c r="B22" s="191" t="s">
        <v>73</v>
      </c>
      <c r="C22" s="199" t="s">
        <v>187</v>
      </c>
      <c r="D22" s="33" t="s">
        <v>9</v>
      </c>
      <c r="E22" s="34">
        <v>3</v>
      </c>
      <c r="F22" s="34"/>
      <c r="G22" s="86">
        <f t="shared" si="0"/>
        <v>0</v>
      </c>
      <c r="I22" s="146"/>
      <c r="J22" s="145"/>
      <c r="K22" s="160"/>
      <c r="L22" s="146"/>
      <c r="M22" s="145"/>
      <c r="N22" s="160"/>
      <c r="O22" s="154"/>
      <c r="P22" s="146"/>
      <c r="Q22" s="145"/>
      <c r="R22" s="160"/>
      <c r="S22" s="146"/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44">
        <v>1</v>
      </c>
      <c r="CB22" s="144">
        <v>1</v>
      </c>
      <c r="CZ22" s="144">
        <v>0.001</v>
      </c>
    </row>
    <row r="23" spans="1:104" ht="12.75">
      <c r="A23" s="30"/>
      <c r="B23" s="191" t="s">
        <v>74</v>
      </c>
      <c r="C23" s="199" t="s">
        <v>188</v>
      </c>
      <c r="D23" s="33" t="s">
        <v>9</v>
      </c>
      <c r="E23" s="34">
        <v>12</v>
      </c>
      <c r="F23" s="34"/>
      <c r="G23" s="86">
        <f t="shared" si="0"/>
        <v>0</v>
      </c>
      <c r="I23" s="146"/>
      <c r="J23" s="145"/>
      <c r="K23" s="160"/>
      <c r="L23" s="146"/>
      <c r="M23" s="145"/>
      <c r="N23" s="160"/>
      <c r="O23" s="154"/>
      <c r="P23" s="146"/>
      <c r="Q23" s="145"/>
      <c r="R23" s="160"/>
      <c r="S23" s="146"/>
      <c r="AA23" s="144">
        <v>1</v>
      </c>
      <c r="AB23" s="144">
        <v>1</v>
      </c>
      <c r="AC23" s="144">
        <v>1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44">
        <v>1</v>
      </c>
      <c r="CB23" s="144">
        <v>1</v>
      </c>
      <c r="CZ23" s="144">
        <v>0.001</v>
      </c>
    </row>
    <row r="24" spans="1:104" ht="12.75">
      <c r="A24" s="30"/>
      <c r="B24" s="191" t="s">
        <v>75</v>
      </c>
      <c r="C24" s="199" t="s">
        <v>142</v>
      </c>
      <c r="D24" s="33" t="s">
        <v>9</v>
      </c>
      <c r="E24" s="34">
        <v>4</v>
      </c>
      <c r="F24" s="34"/>
      <c r="G24" s="86">
        <f t="shared" si="0"/>
        <v>0</v>
      </c>
      <c r="I24" s="146"/>
      <c r="J24" s="145"/>
      <c r="K24" s="160"/>
      <c r="L24" s="146"/>
      <c r="M24" s="145"/>
      <c r="N24" s="160"/>
      <c r="O24" s="154"/>
      <c r="P24" s="146"/>
      <c r="Q24" s="145"/>
      <c r="R24" s="160"/>
      <c r="S24" s="146"/>
      <c r="AA24" s="144">
        <v>1</v>
      </c>
      <c r="AB24" s="144">
        <v>1</v>
      </c>
      <c r="AC24" s="144">
        <v>1</v>
      </c>
      <c r="AZ24" s="144">
        <v>1</v>
      </c>
      <c r="BA24" s="144">
        <f t="shared" si="1"/>
        <v>0</v>
      </c>
      <c r="BB24" s="144">
        <f t="shared" si="2"/>
        <v>0</v>
      </c>
      <c r="BC24" s="144">
        <f t="shared" si="3"/>
        <v>0</v>
      </c>
      <c r="BD24" s="144">
        <f t="shared" si="4"/>
        <v>0</v>
      </c>
      <c r="BE24" s="144">
        <f t="shared" si="5"/>
        <v>0</v>
      </c>
      <c r="CA24" s="144">
        <v>1</v>
      </c>
      <c r="CB24" s="144">
        <v>1</v>
      </c>
      <c r="CZ24" s="144">
        <v>0</v>
      </c>
    </row>
    <row r="25" spans="1:104" ht="12.75">
      <c r="A25" s="30"/>
      <c r="B25" s="191" t="s">
        <v>76</v>
      </c>
      <c r="C25" s="199" t="s">
        <v>143</v>
      </c>
      <c r="D25" s="33" t="s">
        <v>9</v>
      </c>
      <c r="E25" s="34">
        <v>4</v>
      </c>
      <c r="F25" s="34"/>
      <c r="G25" s="86">
        <f t="shared" si="0"/>
        <v>0</v>
      </c>
      <c r="I25" s="146"/>
      <c r="J25" s="145"/>
      <c r="K25" s="160"/>
      <c r="L25" s="146"/>
      <c r="M25" s="145"/>
      <c r="N25" s="160"/>
      <c r="O25" s="154"/>
      <c r="P25" s="146"/>
      <c r="Q25" s="145"/>
      <c r="R25" s="160"/>
      <c r="S25" s="146"/>
      <c r="AA25" s="144">
        <v>11</v>
      </c>
      <c r="AB25" s="144">
        <v>3</v>
      </c>
      <c r="AC25" s="144">
        <v>176</v>
      </c>
      <c r="AZ25" s="144">
        <v>1</v>
      </c>
      <c r="BA25" s="144">
        <f>IF(AZ25=1,G25,0)</f>
        <v>0</v>
      </c>
      <c r="BB25" s="144">
        <f>IF(AZ25=2,G25,0)</f>
        <v>0</v>
      </c>
      <c r="BC25" s="144">
        <f>IF(AZ25=3,G25,0)</f>
        <v>0</v>
      </c>
      <c r="BD25" s="144">
        <f>IF(AZ25=4,G25,0)</f>
        <v>0</v>
      </c>
      <c r="BE25" s="144">
        <f>IF(AZ25=5,G25,0)</f>
        <v>0</v>
      </c>
      <c r="CA25" s="144">
        <v>11</v>
      </c>
      <c r="CB25" s="144">
        <v>3</v>
      </c>
      <c r="CZ25" s="144">
        <v>0</v>
      </c>
    </row>
    <row r="26" spans="1:104" ht="12.75">
      <c r="A26" s="30"/>
      <c r="B26" s="191" t="s">
        <v>77</v>
      </c>
      <c r="C26" s="199" t="s">
        <v>144</v>
      </c>
      <c r="D26" s="33" t="s">
        <v>9</v>
      </c>
      <c r="E26" s="34">
        <v>4</v>
      </c>
      <c r="F26" s="34"/>
      <c r="G26" s="86">
        <f t="shared" si="0"/>
        <v>0</v>
      </c>
      <c r="I26" s="146"/>
      <c r="J26" s="145"/>
      <c r="K26" s="160"/>
      <c r="L26" s="146"/>
      <c r="M26" s="145"/>
      <c r="N26" s="160"/>
      <c r="O26" s="154"/>
      <c r="P26" s="146"/>
      <c r="Q26" s="145"/>
      <c r="R26" s="160"/>
      <c r="S26" s="146"/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44">
        <v>1</v>
      </c>
      <c r="CB26" s="144">
        <v>1</v>
      </c>
      <c r="CZ26" s="144">
        <v>0</v>
      </c>
    </row>
    <row r="27" spans="1:104" ht="12.75">
      <c r="A27" s="30"/>
      <c r="B27" s="191" t="s">
        <v>78</v>
      </c>
      <c r="C27" s="199" t="s">
        <v>194</v>
      </c>
      <c r="D27" s="33" t="s">
        <v>9</v>
      </c>
      <c r="E27" s="34">
        <v>1</v>
      </c>
      <c r="F27" s="34"/>
      <c r="G27" s="86">
        <f t="shared" si="0"/>
        <v>0</v>
      </c>
      <c r="I27" s="146"/>
      <c r="J27" s="145"/>
      <c r="K27" s="160"/>
      <c r="L27" s="146"/>
      <c r="M27" s="145"/>
      <c r="N27" s="160"/>
      <c r="O27" s="154"/>
      <c r="P27" s="146"/>
      <c r="Q27" s="145"/>
      <c r="R27" s="160"/>
      <c r="S27" s="146"/>
      <c r="AA27" s="144">
        <v>11</v>
      </c>
      <c r="AB27" s="144">
        <v>3</v>
      </c>
      <c r="AC27" s="144">
        <v>176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44">
        <v>11</v>
      </c>
      <c r="CB27" s="144">
        <v>3</v>
      </c>
      <c r="CZ27" s="144">
        <v>0</v>
      </c>
    </row>
    <row r="28" spans="1:104" ht="12.75">
      <c r="A28" s="30"/>
      <c r="B28" s="191" t="s">
        <v>79</v>
      </c>
      <c r="C28" s="199" t="s">
        <v>195</v>
      </c>
      <c r="D28" s="33" t="s">
        <v>9</v>
      </c>
      <c r="E28" s="34">
        <v>1</v>
      </c>
      <c r="F28" s="34"/>
      <c r="G28" s="86">
        <f t="shared" si="0"/>
        <v>0</v>
      </c>
      <c r="I28" s="146"/>
      <c r="J28" s="145"/>
      <c r="K28" s="160"/>
      <c r="L28" s="146"/>
      <c r="M28" s="145"/>
      <c r="N28" s="160"/>
      <c r="O28" s="154"/>
      <c r="P28" s="146"/>
      <c r="Q28" s="145"/>
      <c r="R28" s="160"/>
      <c r="S28" s="146"/>
      <c r="AA28" s="144">
        <v>1</v>
      </c>
      <c r="AB28" s="144">
        <v>1</v>
      </c>
      <c r="AC28" s="144">
        <v>1</v>
      </c>
      <c r="AZ28" s="144">
        <v>1</v>
      </c>
      <c r="BA28" s="144">
        <f t="shared" si="1"/>
        <v>0</v>
      </c>
      <c r="BB28" s="144">
        <f t="shared" si="2"/>
        <v>0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CA28" s="144">
        <v>1</v>
      </c>
      <c r="CB28" s="144">
        <v>1</v>
      </c>
      <c r="CZ28" s="144">
        <v>0</v>
      </c>
    </row>
    <row r="29" spans="1:19" ht="12.75">
      <c r="A29" s="30"/>
      <c r="B29" s="191" t="s">
        <v>80</v>
      </c>
      <c r="C29" s="199" t="s">
        <v>190</v>
      </c>
      <c r="D29" s="33" t="s">
        <v>9</v>
      </c>
      <c r="E29" s="34">
        <v>8</v>
      </c>
      <c r="F29" s="34"/>
      <c r="G29" s="86">
        <f t="shared" si="0"/>
        <v>0</v>
      </c>
      <c r="I29" s="146"/>
      <c r="J29" s="145"/>
      <c r="K29" s="160"/>
      <c r="L29" s="146"/>
      <c r="M29" s="145"/>
      <c r="N29" s="160"/>
      <c r="O29" s="154"/>
      <c r="P29" s="146"/>
      <c r="Q29" s="145"/>
      <c r="R29" s="160"/>
      <c r="S29" s="146"/>
    </row>
    <row r="30" spans="1:19" ht="12.75">
      <c r="A30" s="30"/>
      <c r="B30" s="191" t="s">
        <v>81</v>
      </c>
      <c r="C30" s="199" t="s">
        <v>189</v>
      </c>
      <c r="D30" s="33" t="s">
        <v>9</v>
      </c>
      <c r="E30" s="34">
        <v>4</v>
      </c>
      <c r="F30" s="34"/>
      <c r="G30" s="86">
        <f t="shared" si="0"/>
        <v>0</v>
      </c>
      <c r="I30" s="146"/>
      <c r="J30" s="145"/>
      <c r="K30" s="160"/>
      <c r="L30" s="146"/>
      <c r="M30" s="145"/>
      <c r="N30" s="160"/>
      <c r="O30" s="154"/>
      <c r="P30" s="146"/>
      <c r="Q30" s="145"/>
      <c r="R30" s="160"/>
      <c r="S30" s="146"/>
    </row>
    <row r="31" spans="1:19" ht="12.75">
      <c r="A31" s="30"/>
      <c r="B31" s="191" t="s">
        <v>82</v>
      </c>
      <c r="C31" s="199" t="s">
        <v>191</v>
      </c>
      <c r="D31" s="33" t="s">
        <v>9</v>
      </c>
      <c r="E31" s="34">
        <v>18</v>
      </c>
      <c r="F31" s="34"/>
      <c r="G31" s="86">
        <f t="shared" si="0"/>
        <v>0</v>
      </c>
      <c r="I31" s="146"/>
      <c r="J31" s="145"/>
      <c r="K31" s="160"/>
      <c r="L31" s="146"/>
      <c r="M31" s="145"/>
      <c r="N31" s="160"/>
      <c r="O31" s="154"/>
      <c r="P31" s="146"/>
      <c r="Q31" s="145"/>
      <c r="R31" s="160"/>
      <c r="S31" s="146"/>
    </row>
    <row r="32" spans="1:19" ht="12.75">
      <c r="A32" s="30"/>
      <c r="B32" s="191" t="s">
        <v>83</v>
      </c>
      <c r="C32" s="199" t="s">
        <v>145</v>
      </c>
      <c r="D32" s="33" t="s">
        <v>9</v>
      </c>
      <c r="E32" s="34">
        <v>8</v>
      </c>
      <c r="F32" s="34"/>
      <c r="G32" s="86">
        <f t="shared" si="0"/>
        <v>0</v>
      </c>
      <c r="I32" s="146"/>
      <c r="J32" s="145"/>
      <c r="K32" s="160"/>
      <c r="L32" s="146"/>
      <c r="M32" s="145"/>
      <c r="N32" s="160"/>
      <c r="O32" s="154"/>
      <c r="P32" s="146"/>
      <c r="Q32" s="145"/>
      <c r="R32" s="160"/>
      <c r="S32" s="146"/>
    </row>
    <row r="33" spans="1:19" ht="12.75">
      <c r="A33" s="30"/>
      <c r="B33" s="191" t="s">
        <v>84</v>
      </c>
      <c r="C33" s="199" t="s">
        <v>192</v>
      </c>
      <c r="D33" s="33" t="s">
        <v>9</v>
      </c>
      <c r="E33" s="34">
        <v>4</v>
      </c>
      <c r="F33" s="34"/>
      <c r="G33" s="86">
        <f t="shared" si="0"/>
        <v>0</v>
      </c>
      <c r="I33" s="146"/>
      <c r="J33" s="145"/>
      <c r="K33" s="160"/>
      <c r="L33" s="146"/>
      <c r="M33" s="145"/>
      <c r="N33" s="160"/>
      <c r="O33" s="154"/>
      <c r="P33" s="146"/>
      <c r="Q33" s="145"/>
      <c r="R33" s="160"/>
      <c r="S33" s="146"/>
    </row>
    <row r="34" spans="1:19" ht="12.75">
      <c r="A34" s="30"/>
      <c r="B34" s="191" t="s">
        <v>85</v>
      </c>
      <c r="C34" s="199" t="s">
        <v>94</v>
      </c>
      <c r="D34" s="33" t="s">
        <v>9</v>
      </c>
      <c r="E34" s="34">
        <v>0</v>
      </c>
      <c r="F34" s="34"/>
      <c r="G34" s="86">
        <f t="shared" si="0"/>
        <v>0</v>
      </c>
      <c r="I34" s="146"/>
      <c r="J34" s="145"/>
      <c r="K34" s="160"/>
      <c r="L34" s="146"/>
      <c r="M34" s="145"/>
      <c r="N34" s="160"/>
      <c r="O34" s="154"/>
      <c r="P34" s="146"/>
      <c r="Q34" s="145"/>
      <c r="R34" s="160"/>
      <c r="S34" s="146"/>
    </row>
    <row r="35" spans="1:19" ht="12.75">
      <c r="A35" s="30"/>
      <c r="B35" s="191"/>
      <c r="C35" s="199"/>
      <c r="D35" s="33"/>
      <c r="E35" s="111"/>
      <c r="F35" s="111"/>
      <c r="G35" s="86"/>
      <c r="I35" s="146"/>
      <c r="J35" s="145"/>
      <c r="K35" s="160"/>
      <c r="L35" s="146"/>
      <c r="M35" s="145"/>
      <c r="N35" s="160"/>
      <c r="O35" s="154"/>
      <c r="P35" s="146"/>
      <c r="Q35" s="145"/>
      <c r="R35" s="160"/>
      <c r="S35" s="146"/>
    </row>
    <row r="36" spans="1:19" ht="12.75">
      <c r="A36" s="30"/>
      <c r="B36" s="191"/>
      <c r="C36" s="199" t="s">
        <v>259</v>
      </c>
      <c r="D36" s="33"/>
      <c r="E36" s="111"/>
      <c r="F36" s="111"/>
      <c r="G36" s="86"/>
      <c r="I36" s="146"/>
      <c r="J36" s="145"/>
      <c r="K36" s="160"/>
      <c r="L36" s="146"/>
      <c r="M36" s="145"/>
      <c r="N36" s="160"/>
      <c r="O36" s="154"/>
      <c r="P36" s="146"/>
      <c r="Q36" s="145"/>
      <c r="R36" s="160"/>
      <c r="S36" s="146"/>
    </row>
    <row r="37" spans="1:19" ht="22.5">
      <c r="A37" s="30"/>
      <c r="B37" s="191" t="s">
        <v>85</v>
      </c>
      <c r="C37" s="199" t="s">
        <v>193</v>
      </c>
      <c r="D37" s="33" t="s">
        <v>9</v>
      </c>
      <c r="E37" s="34">
        <v>1</v>
      </c>
      <c r="F37" s="34"/>
      <c r="G37" s="86">
        <f t="shared" si="0"/>
        <v>0</v>
      </c>
      <c r="H37" s="162"/>
      <c r="I37" s="163"/>
      <c r="J37" s="145"/>
      <c r="K37" s="160"/>
      <c r="L37" s="163"/>
      <c r="M37" s="164"/>
      <c r="N37" s="160"/>
      <c r="O37" s="154"/>
      <c r="P37" s="146"/>
      <c r="Q37" s="145"/>
      <c r="R37" s="160"/>
      <c r="S37" s="163"/>
    </row>
    <row r="38" spans="1:19" ht="45">
      <c r="A38" s="30"/>
      <c r="B38" s="191" t="s">
        <v>86</v>
      </c>
      <c r="C38" s="199" t="s">
        <v>226</v>
      </c>
      <c r="D38" s="33" t="s">
        <v>29</v>
      </c>
      <c r="E38" s="34">
        <v>1</v>
      </c>
      <c r="F38" s="34"/>
      <c r="G38" s="86">
        <f t="shared" si="0"/>
        <v>0</v>
      </c>
      <c r="I38" s="146"/>
      <c r="J38" s="146"/>
      <c r="K38" s="145"/>
      <c r="L38" s="146"/>
      <c r="M38" s="146"/>
      <c r="N38" s="163"/>
      <c r="O38" s="154"/>
      <c r="P38" s="146"/>
      <c r="Q38" s="146"/>
      <c r="R38" s="146"/>
      <c r="S38" s="146"/>
    </row>
    <row r="39" spans="1:15" ht="12.75">
      <c r="A39" s="30"/>
      <c r="B39" s="191" t="s">
        <v>266</v>
      </c>
      <c r="C39" s="199" t="s">
        <v>94</v>
      </c>
      <c r="D39" s="33"/>
      <c r="E39" s="34"/>
      <c r="F39" s="34"/>
      <c r="G39" s="86"/>
      <c r="O39" s="165"/>
    </row>
    <row r="40" spans="1:15" ht="12.75">
      <c r="A40" s="39"/>
      <c r="B40" s="195"/>
      <c r="C40" s="198"/>
      <c r="D40" s="33"/>
      <c r="E40" s="34"/>
      <c r="F40" s="34"/>
      <c r="G40" s="86"/>
      <c r="O40" s="165"/>
    </row>
    <row r="41" spans="1:57" ht="12.75">
      <c r="A41" s="166"/>
      <c r="B41" s="203"/>
      <c r="C41" s="204" t="s">
        <v>196</v>
      </c>
      <c r="D41" s="156"/>
      <c r="E41" s="157"/>
      <c r="F41" s="157"/>
      <c r="G41" s="86"/>
      <c r="O41" s="165"/>
      <c r="BA41" s="155"/>
      <c r="BB41" s="155"/>
      <c r="BC41" s="155"/>
      <c r="BD41" s="155"/>
      <c r="BE41" s="155"/>
    </row>
    <row r="42" spans="1:104" ht="22.5">
      <c r="A42" s="30"/>
      <c r="B42" s="191" t="s">
        <v>282</v>
      </c>
      <c r="C42" s="199" t="s">
        <v>220</v>
      </c>
      <c r="D42" s="33" t="s">
        <v>11</v>
      </c>
      <c r="E42" s="34">
        <v>3</v>
      </c>
      <c r="F42" s="34"/>
      <c r="G42" s="86">
        <f t="shared" si="0"/>
        <v>0</v>
      </c>
      <c r="O42" s="165"/>
      <c r="AA42" s="144">
        <v>1</v>
      </c>
      <c r="AB42" s="144">
        <v>0</v>
      </c>
      <c r="AC42" s="144">
        <v>0</v>
      </c>
      <c r="AZ42" s="144">
        <v>1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44">
        <v>1</v>
      </c>
      <c r="CB42" s="144">
        <v>0</v>
      </c>
      <c r="CZ42" s="144">
        <v>0</v>
      </c>
    </row>
    <row r="43" spans="1:104" ht="22.5">
      <c r="A43" s="30"/>
      <c r="B43" s="191" t="s">
        <v>87</v>
      </c>
      <c r="C43" s="199" t="s">
        <v>216</v>
      </c>
      <c r="D43" s="33" t="s">
        <v>9</v>
      </c>
      <c r="E43" s="34">
        <v>4</v>
      </c>
      <c r="F43" s="34"/>
      <c r="G43" s="86">
        <f t="shared" si="0"/>
        <v>0</v>
      </c>
      <c r="I43" s="146"/>
      <c r="J43" s="145"/>
      <c r="K43" s="160"/>
      <c r="L43" s="146"/>
      <c r="M43" s="145"/>
      <c r="N43" s="160"/>
      <c r="O43" s="154"/>
      <c r="P43" s="146"/>
      <c r="Q43" s="145"/>
      <c r="R43" s="160"/>
      <c r="S43" s="146"/>
      <c r="AA43" s="144">
        <v>1</v>
      </c>
      <c r="AB43" s="144">
        <v>1</v>
      </c>
      <c r="AC43" s="144">
        <v>1</v>
      </c>
      <c r="AZ43" s="144">
        <v>1</v>
      </c>
      <c r="BA43" s="144">
        <f>IF(AZ43=1,G43,0)</f>
        <v>0</v>
      </c>
      <c r="BB43" s="144">
        <f>IF(AZ43=2,G43,0)</f>
        <v>0</v>
      </c>
      <c r="BC43" s="144">
        <f>IF(AZ43=3,G43,0)</f>
        <v>0</v>
      </c>
      <c r="BD43" s="144">
        <f>IF(AZ43=4,G43,0)</f>
        <v>0</v>
      </c>
      <c r="BE43" s="144">
        <f>IF(AZ43=5,G43,0)</f>
        <v>0</v>
      </c>
      <c r="CA43" s="144">
        <v>1</v>
      </c>
      <c r="CB43" s="144">
        <v>1</v>
      </c>
      <c r="CZ43" s="144">
        <v>0</v>
      </c>
    </row>
    <row r="44" spans="1:19" ht="22.5">
      <c r="A44" s="30"/>
      <c r="B44" s="191" t="s">
        <v>95</v>
      </c>
      <c r="C44" s="199" t="s">
        <v>217</v>
      </c>
      <c r="D44" s="33" t="s">
        <v>9</v>
      </c>
      <c r="E44" s="34">
        <v>2</v>
      </c>
      <c r="F44" s="34"/>
      <c r="G44" s="86">
        <f t="shared" si="0"/>
        <v>0</v>
      </c>
      <c r="I44" s="146"/>
      <c r="J44" s="145"/>
      <c r="K44" s="160"/>
      <c r="L44" s="146"/>
      <c r="M44" s="145"/>
      <c r="N44" s="160"/>
      <c r="O44" s="154"/>
      <c r="P44" s="146"/>
      <c r="Q44" s="145"/>
      <c r="R44" s="160"/>
      <c r="S44" s="146"/>
    </row>
    <row r="45" spans="1:104" ht="12.75">
      <c r="A45" s="30"/>
      <c r="B45" s="191" t="s">
        <v>146</v>
      </c>
      <c r="C45" s="199" t="s">
        <v>149</v>
      </c>
      <c r="D45" s="33" t="s">
        <v>11</v>
      </c>
      <c r="E45" s="34">
        <v>21</v>
      </c>
      <c r="F45" s="34"/>
      <c r="G45" s="86">
        <f t="shared" si="0"/>
        <v>0</v>
      </c>
      <c r="O45" s="165"/>
      <c r="AA45" s="144">
        <v>1</v>
      </c>
      <c r="AB45" s="144">
        <v>0</v>
      </c>
      <c r="AC45" s="144">
        <v>0</v>
      </c>
      <c r="AZ45" s="144">
        <v>1</v>
      </c>
      <c r="BA45" s="144">
        <f aca="true" t="shared" si="6" ref="BA45:BA57">IF(AZ45=1,G45,0)</f>
        <v>0</v>
      </c>
      <c r="BB45" s="144">
        <f aca="true" t="shared" si="7" ref="BB45:BB57">IF(AZ45=2,G45,0)</f>
        <v>0</v>
      </c>
      <c r="BC45" s="144">
        <f aca="true" t="shared" si="8" ref="BC45:BC57">IF(AZ45=3,G45,0)</f>
        <v>0</v>
      </c>
      <c r="BD45" s="144">
        <f aca="true" t="shared" si="9" ref="BD45:BD57">IF(AZ45=4,G45,0)</f>
        <v>0</v>
      </c>
      <c r="BE45" s="144">
        <f aca="true" t="shared" si="10" ref="BE45:BE57">IF(AZ45=5,G45,0)</f>
        <v>0</v>
      </c>
      <c r="CA45" s="144">
        <v>1</v>
      </c>
      <c r="CB45" s="144">
        <v>0</v>
      </c>
      <c r="CZ45" s="144">
        <v>0</v>
      </c>
    </row>
    <row r="46" spans="1:104" ht="12.75">
      <c r="A46" s="30"/>
      <c r="B46" s="191" t="s">
        <v>283</v>
      </c>
      <c r="C46" s="199" t="s">
        <v>150</v>
      </c>
      <c r="D46" s="33" t="s">
        <v>11</v>
      </c>
      <c r="E46" s="34">
        <v>4</v>
      </c>
      <c r="F46" s="34"/>
      <c r="G46" s="86">
        <f t="shared" si="0"/>
        <v>0</v>
      </c>
      <c r="O46" s="165"/>
      <c r="AA46" s="144">
        <v>11</v>
      </c>
      <c r="AB46" s="144">
        <v>3</v>
      </c>
      <c r="AC46" s="144">
        <v>61</v>
      </c>
      <c r="AZ46" s="144">
        <v>1</v>
      </c>
      <c r="BA46" s="144">
        <f t="shared" si="6"/>
        <v>0</v>
      </c>
      <c r="BB46" s="144">
        <f t="shared" si="7"/>
        <v>0</v>
      </c>
      <c r="BC46" s="144">
        <f t="shared" si="8"/>
        <v>0</v>
      </c>
      <c r="BD46" s="144">
        <f t="shared" si="9"/>
        <v>0</v>
      </c>
      <c r="BE46" s="144">
        <f t="shared" si="10"/>
        <v>0</v>
      </c>
      <c r="CA46" s="144">
        <v>11</v>
      </c>
      <c r="CB46" s="144">
        <v>3</v>
      </c>
      <c r="CZ46" s="144">
        <v>0</v>
      </c>
    </row>
    <row r="47" spans="1:104" ht="12.75">
      <c r="A47" s="30"/>
      <c r="B47" s="191" t="s">
        <v>284</v>
      </c>
      <c r="C47" s="199" t="s">
        <v>46</v>
      </c>
      <c r="D47" s="33" t="s">
        <v>9</v>
      </c>
      <c r="E47" s="34">
        <v>4</v>
      </c>
      <c r="F47" s="34"/>
      <c r="G47" s="86">
        <f t="shared" si="0"/>
        <v>0</v>
      </c>
      <c r="O47" s="165"/>
      <c r="AA47" s="144">
        <v>1</v>
      </c>
      <c r="AB47" s="144">
        <v>1</v>
      </c>
      <c r="AC47" s="144">
        <v>1</v>
      </c>
      <c r="AZ47" s="144">
        <v>1</v>
      </c>
      <c r="BA47" s="144">
        <f t="shared" si="6"/>
        <v>0</v>
      </c>
      <c r="BB47" s="144">
        <f t="shared" si="7"/>
        <v>0</v>
      </c>
      <c r="BC47" s="144">
        <f t="shared" si="8"/>
        <v>0</v>
      </c>
      <c r="BD47" s="144">
        <f t="shared" si="9"/>
        <v>0</v>
      </c>
      <c r="BE47" s="144">
        <f t="shared" si="10"/>
        <v>0</v>
      </c>
      <c r="CA47" s="144">
        <v>1</v>
      </c>
      <c r="CB47" s="144">
        <v>1</v>
      </c>
      <c r="CZ47" s="144">
        <v>0</v>
      </c>
    </row>
    <row r="48" spans="1:104" ht="12.75">
      <c r="A48" s="30"/>
      <c r="B48" s="191" t="s">
        <v>285</v>
      </c>
      <c r="C48" s="199" t="s">
        <v>47</v>
      </c>
      <c r="D48" s="33" t="s">
        <v>9</v>
      </c>
      <c r="E48" s="34">
        <v>14</v>
      </c>
      <c r="F48" s="34"/>
      <c r="G48" s="86">
        <f t="shared" si="0"/>
        <v>0</v>
      </c>
      <c r="O48" s="165"/>
      <c r="AA48" s="144">
        <v>1</v>
      </c>
      <c r="AB48" s="144">
        <v>1</v>
      </c>
      <c r="AC48" s="144">
        <v>1</v>
      </c>
      <c r="AZ48" s="144">
        <v>1</v>
      </c>
      <c r="BA48" s="144">
        <f t="shared" si="6"/>
        <v>0</v>
      </c>
      <c r="BB48" s="144">
        <f t="shared" si="7"/>
        <v>0</v>
      </c>
      <c r="BC48" s="144">
        <f t="shared" si="8"/>
        <v>0</v>
      </c>
      <c r="BD48" s="144">
        <f t="shared" si="9"/>
        <v>0</v>
      </c>
      <c r="BE48" s="144">
        <f t="shared" si="10"/>
        <v>0</v>
      </c>
      <c r="CA48" s="144">
        <v>1</v>
      </c>
      <c r="CB48" s="144">
        <v>1</v>
      </c>
      <c r="CZ48" s="144">
        <v>0.00128</v>
      </c>
    </row>
    <row r="49" spans="1:104" ht="12.75">
      <c r="A49" s="30"/>
      <c r="B49" s="191" t="s">
        <v>286</v>
      </c>
      <c r="C49" s="199" t="s">
        <v>112</v>
      </c>
      <c r="D49" s="33" t="s">
        <v>9</v>
      </c>
      <c r="E49" s="34">
        <v>2</v>
      </c>
      <c r="F49" s="34"/>
      <c r="G49" s="86">
        <f t="shared" si="0"/>
        <v>0</v>
      </c>
      <c r="O49" s="165"/>
      <c r="AA49" s="144">
        <v>1</v>
      </c>
      <c r="AB49" s="144">
        <v>1</v>
      </c>
      <c r="AC49" s="144">
        <v>1</v>
      </c>
      <c r="AZ49" s="144">
        <v>1</v>
      </c>
      <c r="BA49" s="144">
        <f t="shared" si="6"/>
        <v>0</v>
      </c>
      <c r="BB49" s="144">
        <f t="shared" si="7"/>
        <v>0</v>
      </c>
      <c r="BC49" s="144">
        <f t="shared" si="8"/>
        <v>0</v>
      </c>
      <c r="BD49" s="144">
        <f t="shared" si="9"/>
        <v>0</v>
      </c>
      <c r="BE49" s="144">
        <f t="shared" si="10"/>
        <v>0</v>
      </c>
      <c r="CA49" s="144">
        <v>1</v>
      </c>
      <c r="CB49" s="144">
        <v>1</v>
      </c>
      <c r="CZ49" s="144">
        <v>0</v>
      </c>
    </row>
    <row r="50" spans="1:104" ht="12.75">
      <c r="A50" s="30"/>
      <c r="B50" s="191" t="s">
        <v>287</v>
      </c>
      <c r="C50" s="199" t="s">
        <v>48</v>
      </c>
      <c r="D50" s="33" t="s">
        <v>9</v>
      </c>
      <c r="E50" s="34">
        <v>7</v>
      </c>
      <c r="F50" s="34"/>
      <c r="G50" s="86">
        <f t="shared" si="0"/>
        <v>0</v>
      </c>
      <c r="O50" s="165"/>
      <c r="AA50" s="144">
        <v>1</v>
      </c>
      <c r="AB50" s="144">
        <v>1</v>
      </c>
      <c r="AC50" s="144">
        <v>1</v>
      </c>
      <c r="AZ50" s="144">
        <v>1</v>
      </c>
      <c r="BA50" s="144">
        <f t="shared" si="6"/>
        <v>0</v>
      </c>
      <c r="BB50" s="144">
        <f t="shared" si="7"/>
        <v>0</v>
      </c>
      <c r="BC50" s="144">
        <f t="shared" si="8"/>
        <v>0</v>
      </c>
      <c r="BD50" s="144">
        <f t="shared" si="9"/>
        <v>0</v>
      </c>
      <c r="BE50" s="144">
        <f t="shared" si="10"/>
        <v>0</v>
      </c>
      <c r="CA50" s="144">
        <v>1</v>
      </c>
      <c r="CB50" s="144">
        <v>1</v>
      </c>
      <c r="CZ50" s="144">
        <v>0.001</v>
      </c>
    </row>
    <row r="51" spans="1:104" ht="12.75">
      <c r="A51" s="30"/>
      <c r="B51" s="191" t="s">
        <v>288</v>
      </c>
      <c r="C51" s="199" t="s">
        <v>94</v>
      </c>
      <c r="D51" s="33"/>
      <c r="E51" s="111"/>
      <c r="F51" s="34"/>
      <c r="G51" s="86"/>
      <c r="O51" s="165"/>
      <c r="AA51" s="144">
        <v>11</v>
      </c>
      <c r="AB51" s="144">
        <v>3</v>
      </c>
      <c r="AC51" s="144">
        <v>176</v>
      </c>
      <c r="AZ51" s="144">
        <v>1</v>
      </c>
      <c r="BA51" s="144">
        <f t="shared" si="6"/>
        <v>0</v>
      </c>
      <c r="BB51" s="144">
        <f t="shared" si="7"/>
        <v>0</v>
      </c>
      <c r="BC51" s="144">
        <f t="shared" si="8"/>
        <v>0</v>
      </c>
      <c r="BD51" s="144">
        <f t="shared" si="9"/>
        <v>0</v>
      </c>
      <c r="BE51" s="144">
        <f t="shared" si="10"/>
        <v>0</v>
      </c>
      <c r="CA51" s="144">
        <v>11</v>
      </c>
      <c r="CB51" s="144">
        <v>3</v>
      </c>
      <c r="CZ51" s="144">
        <v>0</v>
      </c>
    </row>
    <row r="52" spans="1:104" ht="12.75">
      <c r="A52" s="30"/>
      <c r="B52" s="191" t="s">
        <v>289</v>
      </c>
      <c r="C52" s="199" t="s">
        <v>49</v>
      </c>
      <c r="D52" s="33" t="s">
        <v>9</v>
      </c>
      <c r="E52" s="34">
        <v>6</v>
      </c>
      <c r="F52" s="34"/>
      <c r="G52" s="86">
        <f t="shared" si="0"/>
        <v>0</v>
      </c>
      <c r="O52" s="165"/>
      <c r="AA52" s="144">
        <v>1</v>
      </c>
      <c r="AB52" s="144">
        <v>1</v>
      </c>
      <c r="AC52" s="144">
        <v>1</v>
      </c>
      <c r="AZ52" s="144">
        <v>1</v>
      </c>
      <c r="BA52" s="144">
        <f t="shared" si="6"/>
        <v>0</v>
      </c>
      <c r="BB52" s="144">
        <f t="shared" si="7"/>
        <v>0</v>
      </c>
      <c r="BC52" s="144">
        <f t="shared" si="8"/>
        <v>0</v>
      </c>
      <c r="BD52" s="144">
        <f t="shared" si="9"/>
        <v>0</v>
      </c>
      <c r="BE52" s="144">
        <f t="shared" si="10"/>
        <v>0</v>
      </c>
      <c r="CA52" s="144">
        <v>1</v>
      </c>
      <c r="CB52" s="144">
        <v>1</v>
      </c>
      <c r="CZ52" s="144">
        <v>0</v>
      </c>
    </row>
    <row r="53" spans="1:104" ht="12.75">
      <c r="A53" s="30"/>
      <c r="B53" s="191" t="s">
        <v>290</v>
      </c>
      <c r="C53" s="199" t="s">
        <v>50</v>
      </c>
      <c r="D53" s="33" t="s">
        <v>9</v>
      </c>
      <c r="E53" s="34">
        <v>14</v>
      </c>
      <c r="F53" s="34"/>
      <c r="G53" s="86">
        <f t="shared" si="0"/>
        <v>0</v>
      </c>
      <c r="O53" s="165"/>
      <c r="AA53" s="144">
        <v>1</v>
      </c>
      <c r="AB53" s="144">
        <v>1</v>
      </c>
      <c r="AC53" s="144">
        <v>1</v>
      </c>
      <c r="AZ53" s="144">
        <v>1</v>
      </c>
      <c r="BA53" s="144">
        <f t="shared" si="6"/>
        <v>0</v>
      </c>
      <c r="BB53" s="144">
        <f t="shared" si="7"/>
        <v>0</v>
      </c>
      <c r="BC53" s="144">
        <f t="shared" si="8"/>
        <v>0</v>
      </c>
      <c r="BD53" s="144">
        <f t="shared" si="9"/>
        <v>0</v>
      </c>
      <c r="BE53" s="144">
        <f t="shared" si="10"/>
        <v>0</v>
      </c>
      <c r="CA53" s="144">
        <v>1</v>
      </c>
      <c r="CB53" s="144">
        <v>1</v>
      </c>
      <c r="CZ53" s="144">
        <v>0</v>
      </c>
    </row>
    <row r="54" spans="1:104" ht="12.75">
      <c r="A54" s="30"/>
      <c r="B54" s="191" t="s">
        <v>291</v>
      </c>
      <c r="C54" s="199" t="s">
        <v>94</v>
      </c>
      <c r="D54" s="33"/>
      <c r="E54" s="111"/>
      <c r="F54" s="34"/>
      <c r="G54" s="86"/>
      <c r="O54" s="165"/>
      <c r="AA54" s="144">
        <v>1</v>
      </c>
      <c r="AB54" s="144">
        <v>1</v>
      </c>
      <c r="AC54" s="144">
        <v>1</v>
      </c>
      <c r="AZ54" s="144">
        <v>1</v>
      </c>
      <c r="BA54" s="144">
        <f t="shared" si="6"/>
        <v>0</v>
      </c>
      <c r="BB54" s="144">
        <f t="shared" si="7"/>
        <v>0</v>
      </c>
      <c r="BC54" s="144">
        <f t="shared" si="8"/>
        <v>0</v>
      </c>
      <c r="BD54" s="144">
        <f t="shared" si="9"/>
        <v>0</v>
      </c>
      <c r="BE54" s="144">
        <f t="shared" si="10"/>
        <v>0</v>
      </c>
      <c r="CA54" s="144">
        <v>1</v>
      </c>
      <c r="CB54" s="144">
        <v>1</v>
      </c>
      <c r="CZ54" s="144">
        <v>0</v>
      </c>
    </row>
    <row r="55" spans="1:104" ht="12.75">
      <c r="A55" s="30"/>
      <c r="B55" s="191" t="s">
        <v>292</v>
      </c>
      <c r="C55" s="199" t="s">
        <v>94</v>
      </c>
      <c r="D55" s="33"/>
      <c r="E55" s="111"/>
      <c r="F55" s="34"/>
      <c r="G55" s="86"/>
      <c r="O55" s="165"/>
      <c r="AA55" s="144">
        <v>1</v>
      </c>
      <c r="AB55" s="144">
        <v>7</v>
      </c>
      <c r="AC55" s="144">
        <v>7</v>
      </c>
      <c r="AZ55" s="144">
        <v>1</v>
      </c>
      <c r="BA55" s="144">
        <f t="shared" si="6"/>
        <v>0</v>
      </c>
      <c r="BB55" s="144">
        <f t="shared" si="7"/>
        <v>0</v>
      </c>
      <c r="BC55" s="144">
        <f t="shared" si="8"/>
        <v>0</v>
      </c>
      <c r="BD55" s="144">
        <f t="shared" si="9"/>
        <v>0</v>
      </c>
      <c r="BE55" s="144">
        <f t="shared" si="10"/>
        <v>0</v>
      </c>
      <c r="CA55" s="144">
        <v>1</v>
      </c>
      <c r="CB55" s="144">
        <v>7</v>
      </c>
      <c r="CZ55" s="144">
        <v>0</v>
      </c>
    </row>
    <row r="56" spans="1:104" ht="12.75">
      <c r="A56" s="30"/>
      <c r="B56" s="191" t="s">
        <v>293</v>
      </c>
      <c r="C56" s="199" t="s">
        <v>96</v>
      </c>
      <c r="D56" s="33" t="s">
        <v>9</v>
      </c>
      <c r="E56" s="34">
        <v>2</v>
      </c>
      <c r="F56" s="34"/>
      <c r="G56" s="86">
        <f t="shared" si="0"/>
        <v>0</v>
      </c>
      <c r="O56" s="165"/>
      <c r="AA56" s="144">
        <v>1</v>
      </c>
      <c r="AB56" s="144">
        <v>7</v>
      </c>
      <c r="AC56" s="144">
        <v>7</v>
      </c>
      <c r="AZ56" s="144">
        <v>1</v>
      </c>
      <c r="BA56" s="144">
        <f t="shared" si="6"/>
        <v>0</v>
      </c>
      <c r="BB56" s="144">
        <f t="shared" si="7"/>
        <v>0</v>
      </c>
      <c r="BC56" s="144">
        <f t="shared" si="8"/>
        <v>0</v>
      </c>
      <c r="BD56" s="144">
        <f t="shared" si="9"/>
        <v>0</v>
      </c>
      <c r="BE56" s="144">
        <f t="shared" si="10"/>
        <v>0</v>
      </c>
      <c r="CA56" s="144">
        <v>1</v>
      </c>
      <c r="CB56" s="144">
        <v>7</v>
      </c>
      <c r="CZ56" s="144">
        <v>0</v>
      </c>
    </row>
    <row r="57" spans="1:104" ht="12.75">
      <c r="A57" s="30"/>
      <c r="B57" s="191" t="s">
        <v>294</v>
      </c>
      <c r="C57" s="199" t="s">
        <v>51</v>
      </c>
      <c r="D57" s="33" t="s">
        <v>9</v>
      </c>
      <c r="E57" s="34">
        <v>10</v>
      </c>
      <c r="F57" s="34"/>
      <c r="G57" s="86">
        <f t="shared" si="0"/>
        <v>0</v>
      </c>
      <c r="O57" s="165"/>
      <c r="AA57" s="144">
        <v>8</v>
      </c>
      <c r="AB57" s="144">
        <v>0</v>
      </c>
      <c r="AC57" s="144">
        <v>3</v>
      </c>
      <c r="AZ57" s="144">
        <v>1</v>
      </c>
      <c r="BA57" s="144">
        <f t="shared" si="6"/>
        <v>0</v>
      </c>
      <c r="BB57" s="144">
        <f t="shared" si="7"/>
        <v>0</v>
      </c>
      <c r="BC57" s="144">
        <f t="shared" si="8"/>
        <v>0</v>
      </c>
      <c r="BD57" s="144">
        <f t="shared" si="9"/>
        <v>0</v>
      </c>
      <c r="BE57" s="144">
        <f t="shared" si="10"/>
        <v>0</v>
      </c>
      <c r="CA57" s="144">
        <v>8</v>
      </c>
      <c r="CB57" s="144">
        <v>0</v>
      </c>
      <c r="CZ57" s="144">
        <v>0</v>
      </c>
    </row>
    <row r="58" spans="1:15" ht="12.75">
      <c r="A58" s="30"/>
      <c r="B58" s="191" t="s">
        <v>295</v>
      </c>
      <c r="C58" s="199" t="s">
        <v>94</v>
      </c>
      <c r="D58" s="33"/>
      <c r="E58" s="111"/>
      <c r="F58" s="34"/>
      <c r="G58" s="86"/>
      <c r="O58" s="165"/>
    </row>
    <row r="59" spans="1:15" ht="12.75">
      <c r="A59" s="30"/>
      <c r="B59" s="191"/>
      <c r="C59" s="205" t="s">
        <v>52</v>
      </c>
      <c r="D59" s="33"/>
      <c r="E59" s="111"/>
      <c r="F59" s="34"/>
      <c r="G59" s="86"/>
      <c r="O59" s="165"/>
    </row>
    <row r="60" spans="1:15" ht="12.75">
      <c r="A60" s="30"/>
      <c r="B60" s="191" t="s">
        <v>295</v>
      </c>
      <c r="C60" s="199" t="s">
        <v>55</v>
      </c>
      <c r="D60" s="33" t="s">
        <v>9</v>
      </c>
      <c r="E60" s="34">
        <v>2</v>
      </c>
      <c r="F60" s="34"/>
      <c r="G60" s="86">
        <f t="shared" si="0"/>
        <v>0</v>
      </c>
      <c r="O60" s="165"/>
    </row>
    <row r="61" spans="1:15" ht="12.75">
      <c r="A61" s="30"/>
      <c r="B61" s="191" t="s">
        <v>296</v>
      </c>
      <c r="C61" s="199" t="s">
        <v>53</v>
      </c>
      <c r="D61" s="33" t="s">
        <v>9</v>
      </c>
      <c r="E61" s="34">
        <v>8</v>
      </c>
      <c r="F61" s="34"/>
      <c r="G61" s="86">
        <f t="shared" si="0"/>
        <v>0</v>
      </c>
      <c r="O61" s="165"/>
    </row>
    <row r="62" spans="1:15" ht="12.75">
      <c r="A62" s="30"/>
      <c r="B62" s="191" t="s">
        <v>297</v>
      </c>
      <c r="C62" s="205" t="s">
        <v>31</v>
      </c>
      <c r="D62" s="33"/>
      <c r="E62" s="111"/>
      <c r="F62" s="34"/>
      <c r="G62" s="86"/>
      <c r="O62" s="165"/>
    </row>
    <row r="63" spans="1:15" ht="33.75">
      <c r="A63" s="30"/>
      <c r="B63" s="191" t="s">
        <v>298</v>
      </c>
      <c r="C63" s="199" t="s">
        <v>221</v>
      </c>
      <c r="D63" s="33" t="s">
        <v>29</v>
      </c>
      <c r="E63" s="34">
        <v>1</v>
      </c>
      <c r="F63" s="34"/>
      <c r="G63" s="86">
        <f t="shared" si="0"/>
        <v>0</v>
      </c>
      <c r="O63" s="165"/>
    </row>
    <row r="64" spans="1:15" ht="12.75">
      <c r="A64" s="30"/>
      <c r="B64" s="191" t="s">
        <v>299</v>
      </c>
      <c r="C64" s="199" t="s">
        <v>57</v>
      </c>
      <c r="D64" s="33" t="s">
        <v>58</v>
      </c>
      <c r="E64" s="34">
        <v>16</v>
      </c>
      <c r="F64" s="34"/>
      <c r="G64" s="86">
        <f t="shared" si="0"/>
        <v>0</v>
      </c>
      <c r="O64" s="165"/>
    </row>
    <row r="65" spans="1:15" ht="12.75">
      <c r="A65" s="30"/>
      <c r="B65" s="191" t="s">
        <v>300</v>
      </c>
      <c r="C65" s="199" t="s">
        <v>97</v>
      </c>
      <c r="D65" s="33" t="s">
        <v>58</v>
      </c>
      <c r="E65" s="34">
        <v>8</v>
      </c>
      <c r="F65" s="34"/>
      <c r="G65" s="86">
        <f t="shared" si="0"/>
        <v>0</v>
      </c>
      <c r="O65" s="165"/>
    </row>
    <row r="66" spans="1:15" ht="12.75">
      <c r="A66" s="88"/>
      <c r="B66" s="206" t="s">
        <v>7</v>
      </c>
      <c r="C66" s="207" t="str">
        <f>CONCATENATE(B8," ",C8)</f>
        <v>DPS 02.1. Potrubní rozvody</v>
      </c>
      <c r="D66" s="91"/>
      <c r="E66" s="92"/>
      <c r="F66" s="93"/>
      <c r="G66" s="86"/>
      <c r="O66" s="165"/>
    </row>
    <row r="67" spans="1:57" ht="12.75">
      <c r="A67" s="22" t="s">
        <v>6</v>
      </c>
      <c r="B67" s="208" t="s">
        <v>301</v>
      </c>
      <c r="C67" s="209" t="s">
        <v>32</v>
      </c>
      <c r="D67" s="83"/>
      <c r="E67" s="84"/>
      <c r="F67" s="84"/>
      <c r="G67" s="86"/>
      <c r="O67" s="165"/>
      <c r="BA67" s="155">
        <f>SUM(BA45:BA66)</f>
        <v>0</v>
      </c>
      <c r="BB67" s="155">
        <f>SUM(BB45:BB66)</f>
        <v>0</v>
      </c>
      <c r="BC67" s="155">
        <f>SUM(BC45:BC66)</f>
        <v>0</v>
      </c>
      <c r="BD67" s="155">
        <f>SUM(BD45:BD66)</f>
        <v>0</v>
      </c>
      <c r="BE67" s="155">
        <f>SUM(BE45:BE66)</f>
        <v>0</v>
      </c>
    </row>
    <row r="68" spans="1:57" ht="12.75">
      <c r="A68" s="22"/>
      <c r="B68" s="208"/>
      <c r="C68" s="210" t="s">
        <v>98</v>
      </c>
      <c r="D68" s="104"/>
      <c r="E68" s="105"/>
      <c r="F68" s="105"/>
      <c r="G68" s="86"/>
      <c r="O68" s="165"/>
      <c r="BA68" s="155"/>
      <c r="BB68" s="155"/>
      <c r="BC68" s="155"/>
      <c r="BD68" s="155"/>
      <c r="BE68" s="155"/>
    </row>
    <row r="69" spans="1:57" ht="12.75">
      <c r="A69" s="101"/>
      <c r="B69" s="201" t="s">
        <v>301</v>
      </c>
      <c r="C69" s="202" t="s">
        <v>260</v>
      </c>
      <c r="D69" s="104"/>
      <c r="E69" s="105"/>
      <c r="F69" s="105"/>
      <c r="G69" s="86"/>
      <c r="O69" s="165"/>
      <c r="BA69" s="155"/>
      <c r="BB69" s="155"/>
      <c r="BC69" s="155"/>
      <c r="BD69" s="155"/>
      <c r="BE69" s="155"/>
    </row>
    <row r="70" spans="1:15" ht="12.75">
      <c r="A70" s="30"/>
      <c r="B70" s="191" t="s">
        <v>267</v>
      </c>
      <c r="C70" s="199" t="s">
        <v>197</v>
      </c>
      <c r="D70" s="33" t="s">
        <v>9</v>
      </c>
      <c r="E70" s="34">
        <v>5</v>
      </c>
      <c r="F70" s="34"/>
      <c r="G70" s="86">
        <f t="shared" si="0"/>
        <v>0</v>
      </c>
      <c r="H70" s="167"/>
      <c r="I70" s="167"/>
      <c r="O70" s="165"/>
    </row>
    <row r="71" spans="1:15" ht="12.75">
      <c r="A71" s="30"/>
      <c r="B71" s="191"/>
      <c r="C71" s="199" t="s">
        <v>199</v>
      </c>
      <c r="D71" s="33"/>
      <c r="E71" s="111"/>
      <c r="F71" s="34"/>
      <c r="G71" s="86"/>
      <c r="O71" s="165"/>
    </row>
    <row r="72" spans="1:15" ht="12.75">
      <c r="A72" s="30"/>
      <c r="B72" s="191" t="s">
        <v>268</v>
      </c>
      <c r="C72" s="199" t="s">
        <v>198</v>
      </c>
      <c r="D72" s="33" t="s">
        <v>9</v>
      </c>
      <c r="E72" s="34">
        <v>6</v>
      </c>
      <c r="F72" s="34"/>
      <c r="G72" s="86">
        <f t="shared" si="0"/>
        <v>0</v>
      </c>
      <c r="H72" s="167"/>
      <c r="I72" s="167"/>
      <c r="O72" s="165"/>
    </row>
    <row r="73" spans="1:15" ht="12.75">
      <c r="A73" s="30"/>
      <c r="B73" s="191"/>
      <c r="C73" s="199" t="s">
        <v>200</v>
      </c>
      <c r="D73" s="33"/>
      <c r="E73" s="111"/>
      <c r="F73" s="34"/>
      <c r="G73" s="86"/>
      <c r="O73" s="165"/>
    </row>
    <row r="74" spans="1:15" ht="12.75">
      <c r="A74" s="30"/>
      <c r="B74" s="191" t="s">
        <v>269</v>
      </c>
      <c r="C74" s="199" t="s">
        <v>147</v>
      </c>
      <c r="D74" s="33" t="s">
        <v>9</v>
      </c>
      <c r="E74" s="34">
        <v>16</v>
      </c>
      <c r="F74" s="34"/>
      <c r="G74" s="86">
        <f t="shared" si="0"/>
        <v>0</v>
      </c>
      <c r="H74" s="167"/>
      <c r="I74" s="167"/>
      <c r="O74" s="165"/>
    </row>
    <row r="75" spans="1:15" ht="12.75">
      <c r="A75" s="30"/>
      <c r="B75" s="191"/>
      <c r="C75" s="199" t="s">
        <v>201</v>
      </c>
      <c r="D75" s="33"/>
      <c r="E75" s="111"/>
      <c r="F75" s="111"/>
      <c r="G75" s="86"/>
      <c r="O75" s="165"/>
    </row>
    <row r="76" spans="1:15" ht="12.75">
      <c r="A76" s="39"/>
      <c r="B76" s="191" t="s">
        <v>270</v>
      </c>
      <c r="C76" s="199" t="s">
        <v>94</v>
      </c>
      <c r="D76" s="33" t="s">
        <v>9</v>
      </c>
      <c r="E76" s="34">
        <v>0</v>
      </c>
      <c r="F76" s="34"/>
      <c r="G76" s="86">
        <f aca="true" t="shared" si="11" ref="G75:G116">E76*F76</f>
        <v>0</v>
      </c>
      <c r="O76" s="165"/>
    </row>
    <row r="77" spans="1:57" ht="12.75">
      <c r="A77" s="101"/>
      <c r="B77" s="201"/>
      <c r="C77" s="202" t="s">
        <v>93</v>
      </c>
      <c r="D77" s="33"/>
      <c r="E77" s="168"/>
      <c r="F77" s="105"/>
      <c r="G77" s="86"/>
      <c r="O77" s="165"/>
      <c r="BA77" s="155"/>
      <c r="BB77" s="155"/>
      <c r="BC77" s="155"/>
      <c r="BD77" s="155"/>
      <c r="BE77" s="155"/>
    </row>
    <row r="78" spans="1:15" ht="12.75">
      <c r="A78" s="30"/>
      <c r="B78" s="191" t="s">
        <v>271</v>
      </c>
      <c r="C78" s="199" t="s">
        <v>99</v>
      </c>
      <c r="D78" s="33" t="s">
        <v>9</v>
      </c>
      <c r="E78" s="34">
        <v>10</v>
      </c>
      <c r="F78" s="34"/>
      <c r="G78" s="86">
        <f t="shared" si="11"/>
        <v>0</v>
      </c>
      <c r="O78" s="165"/>
    </row>
    <row r="79" spans="1:15" ht="12.75">
      <c r="A79" s="30"/>
      <c r="B79" s="195"/>
      <c r="C79" s="199" t="s">
        <v>222</v>
      </c>
      <c r="D79" s="33"/>
      <c r="E79" s="111"/>
      <c r="F79" s="34"/>
      <c r="G79" s="86"/>
      <c r="O79" s="165"/>
    </row>
    <row r="80" spans="1:104" ht="12.75">
      <c r="A80" s="39"/>
      <c r="B80" s="191" t="s">
        <v>272</v>
      </c>
      <c r="C80" s="199" t="s">
        <v>94</v>
      </c>
      <c r="D80" s="33" t="s">
        <v>9</v>
      </c>
      <c r="E80" s="34">
        <v>0</v>
      </c>
      <c r="F80" s="34"/>
      <c r="G80" s="86">
        <f t="shared" si="11"/>
        <v>0</v>
      </c>
      <c r="O80" s="165"/>
      <c r="AA80" s="144">
        <v>1</v>
      </c>
      <c r="AB80" s="144">
        <v>1</v>
      </c>
      <c r="AC80" s="144">
        <v>1</v>
      </c>
      <c r="AZ80" s="144">
        <v>1</v>
      </c>
      <c r="BA80" s="144" t="e">
        <f>IF(AZ80=1,#REF!,0)</f>
        <v>#REF!</v>
      </c>
      <c r="BB80" s="144">
        <f>IF(AZ80=2,#REF!,0)</f>
        <v>0</v>
      </c>
      <c r="BC80" s="144">
        <f>IF(AZ80=3,#REF!,0)</f>
        <v>0</v>
      </c>
      <c r="BD80" s="144">
        <f>IF(AZ80=4,#REF!,0)</f>
        <v>0</v>
      </c>
      <c r="BE80" s="144">
        <f>IF(AZ80=5,#REF!,0)</f>
        <v>0</v>
      </c>
      <c r="CA80" s="144">
        <v>1</v>
      </c>
      <c r="CB80" s="144">
        <v>1</v>
      </c>
      <c r="CZ80" s="144">
        <v>0</v>
      </c>
    </row>
    <row r="81" spans="1:104" ht="12.75">
      <c r="A81" s="88"/>
      <c r="B81" s="206" t="s">
        <v>7</v>
      </c>
      <c r="C81" s="207" t="str">
        <f>CONCATENATE(B67," ",C67)</f>
        <v>DPS 02.1.2 Armatury:</v>
      </c>
      <c r="D81" s="91"/>
      <c r="E81" s="92"/>
      <c r="F81" s="93"/>
      <c r="G81" s="86"/>
      <c r="O81" s="165"/>
      <c r="AA81" s="144">
        <v>1</v>
      </c>
      <c r="AB81" s="144">
        <v>1</v>
      </c>
      <c r="AC81" s="144">
        <v>1</v>
      </c>
      <c r="AZ81" s="144">
        <v>1</v>
      </c>
      <c r="BA81" s="144" t="e">
        <f>IF(AZ81=1,#REF!,0)</f>
        <v>#REF!</v>
      </c>
      <c r="BB81" s="144">
        <f>IF(AZ81=2,#REF!,0)</f>
        <v>0</v>
      </c>
      <c r="BC81" s="144">
        <f>IF(AZ81=3,#REF!,0)</f>
        <v>0</v>
      </c>
      <c r="BD81" s="144">
        <f>IF(AZ81=4,#REF!,0)</f>
        <v>0</v>
      </c>
      <c r="BE81" s="144">
        <f>IF(AZ81=5,#REF!,0)</f>
        <v>0</v>
      </c>
      <c r="CA81" s="144">
        <v>1</v>
      </c>
      <c r="CB81" s="144">
        <v>1</v>
      </c>
      <c r="CZ81" s="144">
        <v>0</v>
      </c>
    </row>
    <row r="82" spans="1:57" ht="12.75">
      <c r="A82" s="101" t="s">
        <v>6</v>
      </c>
      <c r="B82" s="196" t="s">
        <v>273</v>
      </c>
      <c r="C82" s="209" t="s">
        <v>105</v>
      </c>
      <c r="D82" s="83"/>
      <c r="E82" s="84"/>
      <c r="F82" s="84"/>
      <c r="G82" s="86"/>
      <c r="O82" s="165"/>
      <c r="BA82" s="155" t="e">
        <f>SUM(#REF!)</f>
        <v>#REF!</v>
      </c>
      <c r="BB82" s="155" t="e">
        <f>SUM(#REF!)</f>
        <v>#REF!</v>
      </c>
      <c r="BC82" s="155" t="e">
        <f>SUM(#REF!)</f>
        <v>#REF!</v>
      </c>
      <c r="BD82" s="155" t="e">
        <f>SUM(#REF!)</f>
        <v>#REF!</v>
      </c>
      <c r="BE82" s="155" t="e">
        <f>SUM(#REF!)</f>
        <v>#REF!</v>
      </c>
    </row>
    <row r="83" spans="1:57" ht="12.75">
      <c r="A83" s="101"/>
      <c r="B83" s="201" t="s">
        <v>302</v>
      </c>
      <c r="C83" s="197" t="s">
        <v>255</v>
      </c>
      <c r="D83" s="33"/>
      <c r="E83" s="34"/>
      <c r="F83" s="34"/>
      <c r="G83" s="86"/>
      <c r="O83" s="165"/>
      <c r="BA83" s="155"/>
      <c r="BB83" s="155"/>
      <c r="BC83" s="155"/>
      <c r="BD83" s="155"/>
      <c r="BE83" s="155"/>
    </row>
    <row r="84" spans="1:57" ht="12.75">
      <c r="A84" s="101"/>
      <c r="B84" s="191" t="s">
        <v>274</v>
      </c>
      <c r="C84" s="211" t="s">
        <v>251</v>
      </c>
      <c r="D84" s="33" t="s">
        <v>9</v>
      </c>
      <c r="E84" s="34">
        <v>30</v>
      </c>
      <c r="F84" s="34"/>
      <c r="G84" s="86">
        <f t="shared" si="11"/>
        <v>0</v>
      </c>
      <c r="O84" s="165"/>
      <c r="BA84" s="155"/>
      <c r="BB84" s="155"/>
      <c r="BC84" s="155"/>
      <c r="BD84" s="155"/>
      <c r="BE84" s="155"/>
    </row>
    <row r="85" spans="1:57" ht="12.75">
      <c r="A85" s="101"/>
      <c r="B85" s="191" t="s">
        <v>275</v>
      </c>
      <c r="C85" s="211" t="s">
        <v>252</v>
      </c>
      <c r="D85" s="33" t="s">
        <v>9</v>
      </c>
      <c r="E85" s="34">
        <v>48</v>
      </c>
      <c r="F85" s="34"/>
      <c r="G85" s="86">
        <f t="shared" si="11"/>
        <v>0</v>
      </c>
      <c r="O85" s="165"/>
      <c r="BA85" s="155"/>
      <c r="BB85" s="155"/>
      <c r="BC85" s="155"/>
      <c r="BD85" s="155"/>
      <c r="BE85" s="155"/>
    </row>
    <row r="86" spans="1:57" ht="12.75">
      <c r="A86" s="101"/>
      <c r="B86" s="191" t="s">
        <v>276</v>
      </c>
      <c r="C86" s="211" t="s">
        <v>253</v>
      </c>
      <c r="D86" s="33" t="s">
        <v>9</v>
      </c>
      <c r="E86" s="34">
        <v>8</v>
      </c>
      <c r="F86" s="34"/>
      <c r="G86" s="86">
        <f t="shared" si="11"/>
        <v>0</v>
      </c>
      <c r="O86" s="165"/>
      <c r="BA86" s="155"/>
      <c r="BB86" s="155"/>
      <c r="BC86" s="155"/>
      <c r="BD86" s="155"/>
      <c r="BE86" s="155"/>
    </row>
    <row r="87" spans="1:57" ht="12.75">
      <c r="A87" s="101"/>
      <c r="B87" s="191" t="s">
        <v>277</v>
      </c>
      <c r="C87" s="211" t="s">
        <v>148</v>
      </c>
      <c r="D87" s="33" t="s">
        <v>29</v>
      </c>
      <c r="E87" s="34">
        <v>1</v>
      </c>
      <c r="F87" s="34"/>
      <c r="G87" s="86">
        <f t="shared" si="11"/>
        <v>0</v>
      </c>
      <c r="O87" s="165"/>
      <c r="BA87" s="155"/>
      <c r="BB87" s="155"/>
      <c r="BC87" s="155"/>
      <c r="BD87" s="155"/>
      <c r="BE87" s="155"/>
    </row>
    <row r="88" spans="1:57" ht="12.75">
      <c r="A88" s="101"/>
      <c r="B88" s="191"/>
      <c r="C88" s="211"/>
      <c r="D88" s="33"/>
      <c r="E88" s="111"/>
      <c r="F88" s="111"/>
      <c r="G88" s="86"/>
      <c r="O88" s="165"/>
      <c r="BA88" s="155"/>
      <c r="BB88" s="155"/>
      <c r="BC88" s="155"/>
      <c r="BD88" s="155"/>
      <c r="BE88" s="155"/>
    </row>
    <row r="89" spans="1:57" ht="12.75">
      <c r="A89" s="101"/>
      <c r="B89" s="191"/>
      <c r="C89" s="197" t="s">
        <v>256</v>
      </c>
      <c r="D89" s="33"/>
      <c r="E89" s="111"/>
      <c r="F89" s="111"/>
      <c r="G89" s="86"/>
      <c r="O89" s="165"/>
      <c r="BA89" s="155"/>
      <c r="BB89" s="155"/>
      <c r="BC89" s="155"/>
      <c r="BD89" s="155"/>
      <c r="BE89" s="155"/>
    </row>
    <row r="90" spans="1:57" ht="12.75">
      <c r="A90" s="101"/>
      <c r="B90" s="191" t="s">
        <v>278</v>
      </c>
      <c r="C90" s="211" t="s">
        <v>106</v>
      </c>
      <c r="D90" s="33" t="s">
        <v>9</v>
      </c>
      <c r="E90" s="34">
        <v>10</v>
      </c>
      <c r="F90" s="34"/>
      <c r="G90" s="86">
        <f t="shared" si="11"/>
        <v>0</v>
      </c>
      <c r="O90" s="165"/>
      <c r="BA90" s="155"/>
      <c r="BB90" s="155"/>
      <c r="BC90" s="155"/>
      <c r="BD90" s="155"/>
      <c r="BE90" s="155"/>
    </row>
    <row r="91" spans="1:57" ht="12.75">
      <c r="A91" s="101"/>
      <c r="B91" s="191" t="s">
        <v>279</v>
      </c>
      <c r="C91" s="211" t="s">
        <v>107</v>
      </c>
      <c r="D91" s="33" t="s">
        <v>9</v>
      </c>
      <c r="E91" s="34">
        <v>40</v>
      </c>
      <c r="F91" s="34"/>
      <c r="G91" s="86">
        <f t="shared" si="11"/>
        <v>0</v>
      </c>
      <c r="O91" s="165"/>
      <c r="BA91" s="155"/>
      <c r="BB91" s="155"/>
      <c r="BC91" s="155"/>
      <c r="BD91" s="155"/>
      <c r="BE91" s="155"/>
    </row>
    <row r="92" spans="1:57" ht="12.75">
      <c r="A92" s="101"/>
      <c r="B92" s="191" t="s">
        <v>303</v>
      </c>
      <c r="C92" s="211" t="s">
        <v>251</v>
      </c>
      <c r="D92" s="33" t="s">
        <v>9</v>
      </c>
      <c r="E92" s="34">
        <v>10</v>
      </c>
      <c r="F92" s="34"/>
      <c r="G92" s="86">
        <f t="shared" si="11"/>
        <v>0</v>
      </c>
      <c r="O92" s="165"/>
      <c r="BA92" s="155"/>
      <c r="BB92" s="155"/>
      <c r="BC92" s="155"/>
      <c r="BD92" s="155"/>
      <c r="BE92" s="155"/>
    </row>
    <row r="93" spans="1:57" ht="12.75">
      <c r="A93" s="101"/>
      <c r="B93" s="191" t="s">
        <v>304</v>
      </c>
      <c r="C93" s="211" t="s">
        <v>252</v>
      </c>
      <c r="D93" s="33" t="s">
        <v>9</v>
      </c>
      <c r="E93" s="34">
        <v>18</v>
      </c>
      <c r="F93" s="34"/>
      <c r="G93" s="86">
        <f t="shared" si="11"/>
        <v>0</v>
      </c>
      <c r="O93" s="165"/>
      <c r="BA93" s="155"/>
      <c r="BB93" s="155"/>
      <c r="BC93" s="155"/>
      <c r="BD93" s="155"/>
      <c r="BE93" s="155"/>
    </row>
    <row r="94" spans="1:57" ht="12.75">
      <c r="A94" s="101"/>
      <c r="B94" s="191" t="s">
        <v>305</v>
      </c>
      <c r="C94" s="211" t="s">
        <v>253</v>
      </c>
      <c r="D94" s="33" t="s">
        <v>9</v>
      </c>
      <c r="E94" s="34">
        <v>64</v>
      </c>
      <c r="F94" s="34"/>
      <c r="G94" s="86">
        <f t="shared" si="11"/>
        <v>0</v>
      </c>
      <c r="O94" s="165"/>
      <c r="BA94" s="155"/>
      <c r="BB94" s="155"/>
      <c r="BC94" s="155"/>
      <c r="BD94" s="155"/>
      <c r="BE94" s="155"/>
    </row>
    <row r="95" spans="1:57" ht="12.75">
      <c r="A95" s="101"/>
      <c r="B95" s="191" t="s">
        <v>306</v>
      </c>
      <c r="C95" s="211" t="s">
        <v>148</v>
      </c>
      <c r="D95" s="33" t="s">
        <v>29</v>
      </c>
      <c r="E95" s="34">
        <v>1</v>
      </c>
      <c r="F95" s="34"/>
      <c r="G95" s="86">
        <f t="shared" si="11"/>
        <v>0</v>
      </c>
      <c r="O95" s="165"/>
      <c r="BA95" s="155"/>
      <c r="BB95" s="155"/>
      <c r="BC95" s="155"/>
      <c r="BD95" s="155"/>
      <c r="BE95" s="155"/>
    </row>
    <row r="96" spans="1:57" ht="12.75">
      <c r="A96" s="101"/>
      <c r="B96" s="191" t="s">
        <v>307</v>
      </c>
      <c r="C96" s="211" t="s">
        <v>94</v>
      </c>
      <c r="D96" s="33"/>
      <c r="E96" s="111"/>
      <c r="F96" s="34"/>
      <c r="G96" s="86"/>
      <c r="O96" s="165"/>
      <c r="BA96" s="155"/>
      <c r="BB96" s="155"/>
      <c r="BC96" s="155"/>
      <c r="BD96" s="155"/>
      <c r="BE96" s="155"/>
    </row>
    <row r="97" spans="1:57" ht="12.75">
      <c r="A97" s="169"/>
      <c r="B97" s="191"/>
      <c r="C97" s="212"/>
      <c r="D97" s="33"/>
      <c r="E97" s="111"/>
      <c r="F97" s="34"/>
      <c r="G97" s="86"/>
      <c r="O97" s="165"/>
      <c r="BA97" s="155"/>
      <c r="BB97" s="155"/>
      <c r="BC97" s="155"/>
      <c r="BD97" s="155"/>
      <c r="BE97" s="155"/>
    </row>
    <row r="98" spans="1:15" ht="67.5">
      <c r="A98" s="30"/>
      <c r="B98" s="191" t="s">
        <v>308</v>
      </c>
      <c r="C98" s="199" t="s">
        <v>113</v>
      </c>
      <c r="D98" s="33" t="s">
        <v>29</v>
      </c>
      <c r="E98" s="34">
        <v>1</v>
      </c>
      <c r="F98" s="34"/>
      <c r="G98" s="86">
        <f t="shared" si="11"/>
        <v>0</v>
      </c>
      <c r="H98" s="167"/>
      <c r="I98" s="167"/>
      <c r="O98" s="165"/>
    </row>
    <row r="99" spans="1:104" ht="12.75">
      <c r="A99" s="88"/>
      <c r="B99" s="206" t="s">
        <v>7</v>
      </c>
      <c r="C99" s="207" t="str">
        <f>CONCATENATE(B82," ",C82)</f>
        <v>DPS 02.1.3 Upevňovací materiál (galvanický pozinkovaný)</v>
      </c>
      <c r="D99" s="91"/>
      <c r="E99" s="92"/>
      <c r="F99" s="93"/>
      <c r="G99" s="86"/>
      <c r="L99" s="162"/>
      <c r="O99" s="165"/>
      <c r="AA99" s="144">
        <v>1</v>
      </c>
      <c r="AB99" s="144">
        <v>1</v>
      </c>
      <c r="AC99" s="144">
        <v>1</v>
      </c>
      <c r="AZ99" s="144">
        <v>1</v>
      </c>
      <c r="BA99" s="144">
        <f>IF(AZ99=1,G98,0)</f>
        <v>0</v>
      </c>
      <c r="BB99" s="144">
        <f>IF(AZ99=2,G98,0)</f>
        <v>0</v>
      </c>
      <c r="BC99" s="144">
        <f>IF(AZ99=3,G98,0)</f>
        <v>0</v>
      </c>
      <c r="BD99" s="144">
        <f>IF(AZ99=4,G98,0)</f>
        <v>0</v>
      </c>
      <c r="BE99" s="144">
        <f>IF(AZ99=5,G98,0)</f>
        <v>0</v>
      </c>
      <c r="CA99" s="144">
        <v>1</v>
      </c>
      <c r="CB99" s="144">
        <v>1</v>
      </c>
      <c r="CZ99" s="144">
        <v>1.78164</v>
      </c>
    </row>
    <row r="100" spans="1:57" ht="12.75">
      <c r="A100" s="22" t="s">
        <v>6</v>
      </c>
      <c r="B100" s="208" t="s">
        <v>281</v>
      </c>
      <c r="C100" s="213" t="s">
        <v>43</v>
      </c>
      <c r="D100" s="83"/>
      <c r="E100" s="84"/>
      <c r="F100" s="84"/>
      <c r="G100" s="86"/>
      <c r="L100" s="162"/>
      <c r="O100" s="165"/>
      <c r="BA100" s="155">
        <f>SUM(BA98:BA99)</f>
        <v>0</v>
      </c>
      <c r="BB100" s="155">
        <f>SUM(BB98:BB99)</f>
        <v>0</v>
      </c>
      <c r="BC100" s="155">
        <f>SUM(BC98:BC99)</f>
        <v>0</v>
      </c>
      <c r="BD100" s="155">
        <f>SUM(BD98:BD99)</f>
        <v>0</v>
      </c>
      <c r="BE100" s="155">
        <f>SUM(BE98:BE99)</f>
        <v>0</v>
      </c>
    </row>
    <row r="101" spans="1:15" ht="33.75">
      <c r="A101" s="39"/>
      <c r="B101" s="195" t="s">
        <v>309</v>
      </c>
      <c r="C101" s="198" t="s">
        <v>237</v>
      </c>
      <c r="D101" s="33" t="s">
        <v>29</v>
      </c>
      <c r="E101" s="34">
        <v>6</v>
      </c>
      <c r="F101" s="34"/>
      <c r="G101" s="86">
        <f t="shared" si="11"/>
        <v>0</v>
      </c>
      <c r="H101" s="167"/>
      <c r="I101" s="167"/>
      <c r="L101" s="162"/>
      <c r="O101" s="165"/>
    </row>
    <row r="102" spans="1:104" ht="12.75">
      <c r="A102" s="88"/>
      <c r="B102" s="206" t="s">
        <v>7</v>
      </c>
      <c r="C102" s="207" t="str">
        <f>CONCATENATE(B100," ",C100)</f>
        <v>DPS 02.1.4 Montáž-strojní zařízení a potrubní rozvody</v>
      </c>
      <c r="D102" s="91"/>
      <c r="E102" s="92"/>
      <c r="F102" s="93"/>
      <c r="G102" s="86"/>
      <c r="H102" s="170"/>
      <c r="L102" s="162"/>
      <c r="O102" s="165"/>
      <c r="AA102" s="144">
        <v>1</v>
      </c>
      <c r="AB102" s="144">
        <v>1</v>
      </c>
      <c r="AC102" s="144">
        <v>1</v>
      </c>
      <c r="AZ102" s="144">
        <v>1</v>
      </c>
      <c r="BA102" s="144">
        <f>IF(AZ102=1,G101,0)</f>
        <v>0</v>
      </c>
      <c r="BB102" s="144">
        <f>IF(AZ102=2,G101,0)</f>
        <v>0</v>
      </c>
      <c r="BC102" s="144">
        <f>IF(AZ102=3,G101,0)</f>
        <v>0</v>
      </c>
      <c r="BD102" s="144">
        <f>IF(AZ102=4,G101,0)</f>
        <v>0</v>
      </c>
      <c r="BE102" s="144">
        <f>IF(AZ102=5,G101,0)</f>
        <v>0</v>
      </c>
      <c r="CA102" s="144">
        <v>1</v>
      </c>
      <c r="CB102" s="144">
        <v>1</v>
      </c>
      <c r="CZ102" s="144">
        <v>1.90436</v>
      </c>
    </row>
    <row r="103" spans="1:57" ht="12.75">
      <c r="A103" s="101" t="s">
        <v>6</v>
      </c>
      <c r="B103" s="196" t="s">
        <v>310</v>
      </c>
      <c r="C103" s="213" t="s">
        <v>40</v>
      </c>
      <c r="D103" s="83"/>
      <c r="E103" s="84"/>
      <c r="F103" s="84"/>
      <c r="G103" s="86"/>
      <c r="O103" s="165"/>
      <c r="BA103" s="155">
        <f>SUM(BA101:BA102)</f>
        <v>0</v>
      </c>
      <c r="BB103" s="155">
        <f>SUM(BB101:BB102)</f>
        <v>0</v>
      </c>
      <c r="BC103" s="155">
        <f>SUM(BC101:BC102)</f>
        <v>0</v>
      </c>
      <c r="BD103" s="155">
        <f>SUM(BD101:BD102)</f>
        <v>0</v>
      </c>
      <c r="BE103" s="155">
        <f>SUM(BE101:BE102)</f>
        <v>0</v>
      </c>
    </row>
    <row r="104" spans="1:15" ht="12.75">
      <c r="A104" s="39"/>
      <c r="B104" s="195" t="s">
        <v>371</v>
      </c>
      <c r="C104" s="198" t="s">
        <v>39</v>
      </c>
      <c r="D104" s="33" t="s">
        <v>29</v>
      </c>
      <c r="E104" s="34">
        <v>2</v>
      </c>
      <c r="F104" s="34"/>
      <c r="G104" s="86">
        <f t="shared" si="11"/>
        <v>0</v>
      </c>
      <c r="H104" s="167"/>
      <c r="I104" s="167"/>
      <c r="O104" s="165"/>
    </row>
    <row r="105" spans="1:104" ht="12.75">
      <c r="A105" s="39"/>
      <c r="B105" s="195" t="s">
        <v>372</v>
      </c>
      <c r="C105" s="198" t="s">
        <v>203</v>
      </c>
      <c r="D105" s="33" t="s">
        <v>29</v>
      </c>
      <c r="E105" s="34">
        <v>1</v>
      </c>
      <c r="F105" s="34"/>
      <c r="G105" s="86">
        <f t="shared" si="11"/>
        <v>0</v>
      </c>
      <c r="O105" s="165"/>
      <c r="AA105" s="144">
        <v>1</v>
      </c>
      <c r="AB105" s="144">
        <v>1</v>
      </c>
      <c r="AC105" s="144">
        <v>1</v>
      </c>
      <c r="AZ105" s="144">
        <v>1</v>
      </c>
      <c r="BA105" s="144">
        <f>IF(AZ105=1,G104,0)</f>
        <v>0</v>
      </c>
      <c r="BB105" s="144">
        <f>IF(AZ105=2,G104,0)</f>
        <v>0</v>
      </c>
      <c r="BC105" s="144">
        <f>IF(AZ105=3,G104,0)</f>
        <v>0</v>
      </c>
      <c r="BD105" s="144">
        <f>IF(AZ105=4,G104,0)</f>
        <v>0</v>
      </c>
      <c r="BE105" s="144">
        <f>IF(AZ105=5,G104,0)</f>
        <v>0</v>
      </c>
      <c r="CA105" s="144">
        <v>1</v>
      </c>
      <c r="CB105" s="144">
        <v>1</v>
      </c>
      <c r="CZ105" s="144">
        <v>0.01317</v>
      </c>
    </row>
    <row r="106" spans="1:15" ht="12.75">
      <c r="A106" s="88"/>
      <c r="B106" s="206" t="s">
        <v>7</v>
      </c>
      <c r="C106" s="207" t="str">
        <f>CONCATENATE(B103," ",C103)</f>
        <v>DPS 02.1.5 Zkoušky, revize</v>
      </c>
      <c r="D106" s="91"/>
      <c r="E106" s="92"/>
      <c r="F106" s="93"/>
      <c r="G106" s="86"/>
      <c r="O106" s="165"/>
    </row>
    <row r="107" spans="1:57" ht="12.75">
      <c r="A107" s="101" t="s">
        <v>6</v>
      </c>
      <c r="B107" s="196" t="s">
        <v>311</v>
      </c>
      <c r="C107" s="213" t="s">
        <v>44</v>
      </c>
      <c r="D107" s="83"/>
      <c r="E107" s="84"/>
      <c r="F107" s="84"/>
      <c r="G107" s="86"/>
      <c r="O107" s="165"/>
      <c r="BA107" s="155">
        <f>SUM(BA104:BA106)</f>
        <v>0</v>
      </c>
      <c r="BB107" s="155">
        <f>SUM(BB104:BB106)</f>
        <v>0</v>
      </c>
      <c r="BC107" s="155">
        <f>SUM(BC104:BC106)</f>
        <v>0</v>
      </c>
      <c r="BD107" s="155">
        <f>SUM(BD104:BD106)</f>
        <v>0</v>
      </c>
      <c r="BE107" s="155">
        <f>SUM(BE104:BE106)</f>
        <v>0</v>
      </c>
    </row>
    <row r="108" spans="1:15" ht="12.75">
      <c r="A108" s="39"/>
      <c r="B108" s="195" t="s">
        <v>312</v>
      </c>
      <c r="C108" s="198" t="s">
        <v>33</v>
      </c>
      <c r="D108" s="33" t="s">
        <v>29</v>
      </c>
      <c r="E108" s="34">
        <v>6</v>
      </c>
      <c r="F108" s="34"/>
      <c r="G108" s="86">
        <f t="shared" si="11"/>
        <v>0</v>
      </c>
      <c r="H108" s="167"/>
      <c r="I108" s="167"/>
      <c r="O108" s="165"/>
    </row>
    <row r="109" spans="1:104" ht="12.75">
      <c r="A109" s="39"/>
      <c r="B109" s="195" t="s">
        <v>313</v>
      </c>
      <c r="C109" s="198" t="s">
        <v>35</v>
      </c>
      <c r="D109" s="33" t="s">
        <v>29</v>
      </c>
      <c r="E109" s="34">
        <v>1</v>
      </c>
      <c r="F109" s="34"/>
      <c r="G109" s="86">
        <f t="shared" si="11"/>
        <v>0</v>
      </c>
      <c r="O109" s="165"/>
      <c r="AA109" s="144">
        <v>1</v>
      </c>
      <c r="AB109" s="144">
        <v>1</v>
      </c>
      <c r="AC109" s="144">
        <v>1</v>
      </c>
      <c r="AZ109" s="144">
        <v>1</v>
      </c>
      <c r="BA109" s="144">
        <f aca="true" t="shared" si="12" ref="BA109:BA114">IF(AZ109=1,G108,0)</f>
        <v>0</v>
      </c>
      <c r="BB109" s="144">
        <f aca="true" t="shared" si="13" ref="BB109:BB114">IF(AZ109=2,G108,0)</f>
        <v>0</v>
      </c>
      <c r="BC109" s="144">
        <f aca="true" t="shared" si="14" ref="BC109:BC114">IF(AZ109=3,G108,0)</f>
        <v>0</v>
      </c>
      <c r="BD109" s="144">
        <f aca="true" t="shared" si="15" ref="BD109:BD114">IF(AZ109=4,G108,0)</f>
        <v>0</v>
      </c>
      <c r="BE109" s="144">
        <f aca="true" t="shared" si="16" ref="BE109:BE114">IF(AZ109=5,G108,0)</f>
        <v>0</v>
      </c>
      <c r="CA109" s="144">
        <v>1</v>
      </c>
      <c r="CB109" s="144">
        <v>1</v>
      </c>
      <c r="CZ109" s="144">
        <v>0.01317</v>
      </c>
    </row>
    <row r="110" spans="1:104" ht="12.75">
      <c r="A110" s="39"/>
      <c r="B110" s="195" t="s">
        <v>314</v>
      </c>
      <c r="C110" s="198" t="s">
        <v>34</v>
      </c>
      <c r="D110" s="33" t="s">
        <v>29</v>
      </c>
      <c r="E110" s="34">
        <v>1</v>
      </c>
      <c r="F110" s="34"/>
      <c r="G110" s="86">
        <f t="shared" si="11"/>
        <v>0</v>
      </c>
      <c r="O110" s="165"/>
      <c r="AA110" s="144">
        <v>1</v>
      </c>
      <c r="AB110" s="144">
        <v>1</v>
      </c>
      <c r="AC110" s="144">
        <v>1</v>
      </c>
      <c r="AZ110" s="144">
        <v>1</v>
      </c>
      <c r="BA110" s="144">
        <f>IF(AZ110=1,G109,0)</f>
        <v>0</v>
      </c>
      <c r="BB110" s="144">
        <f>IF(AZ110=2,G109,0)</f>
        <v>0</v>
      </c>
      <c r="BC110" s="144">
        <f>IF(AZ110=3,G109,0)</f>
        <v>0</v>
      </c>
      <c r="BD110" s="144">
        <f>IF(AZ110=4,G109,0)</f>
        <v>0</v>
      </c>
      <c r="BE110" s="144">
        <f>IF(AZ110=5,G109,0)</f>
        <v>0</v>
      </c>
      <c r="CA110" s="144">
        <v>1</v>
      </c>
      <c r="CB110" s="144">
        <v>1</v>
      </c>
      <c r="CZ110" s="144">
        <v>2.41715</v>
      </c>
    </row>
    <row r="111" spans="1:104" ht="12.75">
      <c r="A111" s="39"/>
      <c r="B111" s="195" t="s">
        <v>315</v>
      </c>
      <c r="C111" s="198" t="s">
        <v>36</v>
      </c>
      <c r="D111" s="33" t="s">
        <v>29</v>
      </c>
      <c r="E111" s="34">
        <v>1</v>
      </c>
      <c r="F111" s="34"/>
      <c r="G111" s="86">
        <f t="shared" si="11"/>
        <v>0</v>
      </c>
      <c r="O111" s="165"/>
      <c r="AA111" s="144">
        <v>1</v>
      </c>
      <c r="AB111" s="144">
        <v>1</v>
      </c>
      <c r="AC111" s="144">
        <v>1</v>
      </c>
      <c r="AZ111" s="144">
        <v>1</v>
      </c>
      <c r="BA111" s="144">
        <f t="shared" si="12"/>
        <v>0</v>
      </c>
      <c r="BB111" s="144">
        <f t="shared" si="13"/>
        <v>0</v>
      </c>
      <c r="BC111" s="144">
        <f t="shared" si="14"/>
        <v>0</v>
      </c>
      <c r="BD111" s="144">
        <f t="shared" si="15"/>
        <v>0</v>
      </c>
      <c r="BE111" s="144">
        <f t="shared" si="16"/>
        <v>0</v>
      </c>
      <c r="CA111" s="144">
        <v>1</v>
      </c>
      <c r="CB111" s="144">
        <v>1</v>
      </c>
      <c r="CZ111" s="144">
        <v>1.05728</v>
      </c>
    </row>
    <row r="112" spans="1:104" ht="12.75">
      <c r="A112" s="39"/>
      <c r="B112" s="195" t="s">
        <v>316</v>
      </c>
      <c r="C112" s="198" t="s">
        <v>37</v>
      </c>
      <c r="D112" s="33" t="s">
        <v>29</v>
      </c>
      <c r="E112" s="34">
        <v>1</v>
      </c>
      <c r="F112" s="34"/>
      <c r="G112" s="86">
        <f t="shared" si="11"/>
        <v>0</v>
      </c>
      <c r="O112" s="165"/>
      <c r="AA112" s="144">
        <v>1</v>
      </c>
      <c r="AB112" s="144">
        <v>1</v>
      </c>
      <c r="AC112" s="144">
        <v>1</v>
      </c>
      <c r="AZ112" s="144">
        <v>1</v>
      </c>
      <c r="BA112" s="144">
        <f t="shared" si="12"/>
        <v>0</v>
      </c>
      <c r="BB112" s="144">
        <f t="shared" si="13"/>
        <v>0</v>
      </c>
      <c r="BC112" s="144">
        <f t="shared" si="14"/>
        <v>0</v>
      </c>
      <c r="BD112" s="144">
        <f t="shared" si="15"/>
        <v>0</v>
      </c>
      <c r="BE112" s="144">
        <f t="shared" si="16"/>
        <v>0</v>
      </c>
      <c r="CA112" s="144">
        <v>1</v>
      </c>
      <c r="CB112" s="144">
        <v>1</v>
      </c>
      <c r="CZ112" s="144">
        <v>2.4171</v>
      </c>
    </row>
    <row r="113" spans="1:104" ht="12.75">
      <c r="A113" s="39"/>
      <c r="B113" s="195" t="s">
        <v>317</v>
      </c>
      <c r="C113" s="198" t="s">
        <v>38</v>
      </c>
      <c r="D113" s="33" t="s">
        <v>29</v>
      </c>
      <c r="E113" s="34">
        <v>1</v>
      </c>
      <c r="F113" s="34"/>
      <c r="G113" s="86">
        <f t="shared" si="11"/>
        <v>0</v>
      </c>
      <c r="O113" s="165"/>
      <c r="AA113" s="144">
        <v>1</v>
      </c>
      <c r="AB113" s="144">
        <v>1</v>
      </c>
      <c r="AC113" s="144">
        <v>1</v>
      </c>
      <c r="AZ113" s="144">
        <v>1</v>
      </c>
      <c r="BA113" s="144">
        <f t="shared" si="12"/>
        <v>0</v>
      </c>
      <c r="BB113" s="144">
        <f t="shared" si="13"/>
        <v>0</v>
      </c>
      <c r="BC113" s="144">
        <f t="shared" si="14"/>
        <v>0</v>
      </c>
      <c r="BD113" s="144">
        <f t="shared" si="15"/>
        <v>0</v>
      </c>
      <c r="BE113" s="144">
        <f t="shared" si="16"/>
        <v>0</v>
      </c>
      <c r="CA113" s="144">
        <v>1</v>
      </c>
      <c r="CB113" s="144">
        <v>1</v>
      </c>
      <c r="CZ113" s="144">
        <v>0.00795</v>
      </c>
    </row>
    <row r="114" spans="1:104" ht="12.75">
      <c r="A114" s="88"/>
      <c r="B114" s="206" t="s">
        <v>7</v>
      </c>
      <c r="C114" s="207" t="str">
        <f>CONCATENATE(B107," ",C107)</f>
        <v>DPS 02.1.6 Vedlejší náklady - strojní zařízení a potrubní rozvody</v>
      </c>
      <c r="D114" s="91"/>
      <c r="E114" s="92"/>
      <c r="F114" s="93"/>
      <c r="G114" s="86"/>
      <c r="O114" s="165"/>
      <c r="AA114" s="144">
        <v>1</v>
      </c>
      <c r="AB114" s="144">
        <v>1</v>
      </c>
      <c r="AC114" s="144">
        <v>1</v>
      </c>
      <c r="AZ114" s="144">
        <v>1</v>
      </c>
      <c r="BA114" s="144">
        <f t="shared" si="12"/>
        <v>0</v>
      </c>
      <c r="BB114" s="144">
        <f t="shared" si="13"/>
        <v>0</v>
      </c>
      <c r="BC114" s="144">
        <f t="shared" si="14"/>
        <v>0</v>
      </c>
      <c r="BD114" s="144">
        <f t="shared" si="15"/>
        <v>0</v>
      </c>
      <c r="BE114" s="144">
        <f t="shared" si="16"/>
        <v>0</v>
      </c>
      <c r="CA114" s="144">
        <v>1</v>
      </c>
      <c r="CB114" s="144">
        <v>1</v>
      </c>
      <c r="CZ114" s="144">
        <v>0</v>
      </c>
    </row>
    <row r="115" spans="1:57" ht="12.75">
      <c r="A115" s="101" t="s">
        <v>6</v>
      </c>
      <c r="B115" s="196" t="s">
        <v>108</v>
      </c>
      <c r="C115" s="213" t="s">
        <v>41</v>
      </c>
      <c r="D115" s="83"/>
      <c r="E115" s="84"/>
      <c r="F115" s="84"/>
      <c r="G115" s="86"/>
      <c r="O115" s="165"/>
      <c r="BA115" s="155">
        <f>SUM(BA108:BA114)</f>
        <v>0</v>
      </c>
      <c r="BB115" s="155">
        <f>SUM(BB108:BB114)</f>
        <v>0</v>
      </c>
      <c r="BC115" s="155">
        <f>SUM(BC108:BC114)</f>
        <v>0</v>
      </c>
      <c r="BD115" s="155">
        <f>SUM(BD108:BD114)</f>
        <v>0</v>
      </c>
      <c r="BE115" s="155">
        <f>SUM(BE108:BE114)</f>
        <v>0</v>
      </c>
    </row>
    <row r="116" spans="1:15" ht="56.25">
      <c r="A116" s="39"/>
      <c r="B116" s="195" t="s">
        <v>318</v>
      </c>
      <c r="C116" s="214" t="s">
        <v>42</v>
      </c>
      <c r="D116" s="171" t="s">
        <v>29</v>
      </c>
      <c r="E116" s="34">
        <v>1</v>
      </c>
      <c r="F116" s="34"/>
      <c r="G116" s="86">
        <f t="shared" si="11"/>
        <v>0</v>
      </c>
      <c r="H116" s="167"/>
      <c r="I116" s="167"/>
      <c r="O116" s="165"/>
    </row>
    <row r="117" spans="1:104" ht="12.75">
      <c r="A117" s="88"/>
      <c r="B117" s="206" t="s">
        <v>7</v>
      </c>
      <c r="C117" s="207" t="str">
        <f>CONCATENATE(B115," ",C115)</f>
        <v>DPS 02.7 Ostatní </v>
      </c>
      <c r="D117" s="91"/>
      <c r="E117" s="92"/>
      <c r="F117" s="93"/>
      <c r="G117" s="94">
        <f>SUM(G10:G116)</f>
        <v>0</v>
      </c>
      <c r="O117" s="165"/>
      <c r="AA117" s="144">
        <v>1</v>
      </c>
      <c r="AB117" s="144">
        <v>1</v>
      </c>
      <c r="AC117" s="144">
        <v>1</v>
      </c>
      <c r="AZ117" s="144">
        <v>1</v>
      </c>
      <c r="BA117" s="144">
        <f>IF(AZ117=1,G116,0)</f>
        <v>0</v>
      </c>
      <c r="BB117" s="144">
        <f>IF(AZ117=2,G116,0)</f>
        <v>0</v>
      </c>
      <c r="BC117" s="144">
        <f>IF(AZ117=3,G116,0)</f>
        <v>0</v>
      </c>
      <c r="BD117" s="144">
        <f>IF(AZ117=4,G116,0)</f>
        <v>0</v>
      </c>
      <c r="BE117" s="144">
        <f>IF(AZ117=5,G116,0)</f>
        <v>0</v>
      </c>
      <c r="CA117" s="144">
        <v>1</v>
      </c>
      <c r="CB117" s="144">
        <v>1</v>
      </c>
      <c r="CZ117" s="144">
        <v>0.30006</v>
      </c>
    </row>
    <row r="118" spans="1:15" ht="12.75">
      <c r="A118" s="39"/>
      <c r="B118" s="195"/>
      <c r="C118" s="199"/>
      <c r="D118" s="33"/>
      <c r="E118" s="34"/>
      <c r="F118" s="34"/>
      <c r="G118" s="86"/>
      <c r="O118" s="165"/>
    </row>
    <row r="119" spans="1:104" s="131" customFormat="1" ht="15.75">
      <c r="A119" s="172"/>
      <c r="B119" s="173" t="s">
        <v>45</v>
      </c>
      <c r="C119" s="174" t="s">
        <v>319</v>
      </c>
      <c r="D119" s="175"/>
      <c r="E119" s="176"/>
      <c r="F119" s="177"/>
      <c r="G119" s="178"/>
      <c r="K119" s="179"/>
      <c r="O119" s="180"/>
      <c r="AA119" s="131">
        <v>1</v>
      </c>
      <c r="AB119" s="131">
        <v>1</v>
      </c>
      <c r="AC119" s="131">
        <v>1</v>
      </c>
      <c r="AZ119" s="131">
        <v>1</v>
      </c>
      <c r="BA119" s="131">
        <f>IF(AZ119=1,G118,0)</f>
        <v>0</v>
      </c>
      <c r="BB119" s="131">
        <f>IF(AZ119=2,G118,0)</f>
        <v>0</v>
      </c>
      <c r="BC119" s="131">
        <f>IF(AZ119=3,G118,0)</f>
        <v>0</v>
      </c>
      <c r="BD119" s="131">
        <f>IF(AZ119=4,G118,0)</f>
        <v>0</v>
      </c>
      <c r="BE119" s="131">
        <f>IF(AZ119=5,G118,0)</f>
        <v>0</v>
      </c>
      <c r="CA119" s="131">
        <v>1</v>
      </c>
      <c r="CB119" s="131">
        <v>1</v>
      </c>
      <c r="CZ119" s="131">
        <v>0.30006</v>
      </c>
    </row>
    <row r="120" spans="1:15" ht="12.75">
      <c r="A120" s="39"/>
      <c r="B120" s="40"/>
      <c r="C120" s="108"/>
      <c r="D120" s="41"/>
      <c r="E120" s="42"/>
      <c r="F120" s="42"/>
      <c r="G120" s="87"/>
      <c r="N120" s="181"/>
      <c r="O120" s="165"/>
    </row>
    <row r="121" spans="1:7" ht="12.75">
      <c r="A121" s="146"/>
      <c r="B121" s="146"/>
      <c r="C121" s="146"/>
      <c r="D121" s="146"/>
      <c r="E121" s="146"/>
      <c r="F121" s="146"/>
      <c r="G121" s="146"/>
    </row>
    <row r="122" spans="1:7" ht="12.75">
      <c r="A122" s="146"/>
      <c r="B122" s="146"/>
      <c r="C122" s="146"/>
      <c r="D122" s="146"/>
      <c r="E122" s="146"/>
      <c r="F122" s="146"/>
      <c r="G122" s="146"/>
    </row>
    <row r="123" spans="1:7" ht="12.75">
      <c r="A123" s="146"/>
      <c r="B123" s="146"/>
      <c r="C123" s="146"/>
      <c r="D123" s="146"/>
      <c r="E123" s="146"/>
      <c r="F123" s="146"/>
      <c r="G123" s="146"/>
    </row>
    <row r="124" spans="1:7" ht="12.75">
      <c r="A124" s="146"/>
      <c r="B124" s="146"/>
      <c r="C124" s="146"/>
      <c r="D124" s="146"/>
      <c r="E124" s="146"/>
      <c r="F124" s="146"/>
      <c r="G124" s="146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ht="12.75">
      <c r="E131" s="144"/>
    </row>
    <row r="132" ht="12.75">
      <c r="E132" s="144"/>
    </row>
    <row r="133" ht="12.75">
      <c r="E133" s="144"/>
    </row>
    <row r="134" ht="12.75">
      <c r="E134" s="144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ht="12.75">
      <c r="E146" s="144"/>
    </row>
    <row r="147" ht="12.75">
      <c r="E147" s="144"/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spans="1:2" ht="12.75">
      <c r="A156" s="138"/>
      <c r="B156" s="138"/>
    </row>
    <row r="157" spans="1:7" ht="12.75">
      <c r="A157" s="146"/>
      <c r="B157" s="146"/>
      <c r="C157" s="139"/>
      <c r="D157" s="139"/>
      <c r="E157" s="140"/>
      <c r="F157" s="139"/>
      <c r="G157" s="142"/>
    </row>
    <row r="158" spans="1:7" ht="12.75">
      <c r="A158" s="143"/>
      <c r="B158" s="143"/>
      <c r="C158" s="146"/>
      <c r="D158" s="146"/>
      <c r="E158" s="183"/>
      <c r="F158" s="146"/>
      <c r="G158" s="146"/>
    </row>
    <row r="159" spans="1:7" ht="12.75">
      <c r="A159" s="146"/>
      <c r="B159" s="146"/>
      <c r="C159" s="146"/>
      <c r="D159" s="146"/>
      <c r="E159" s="183"/>
      <c r="F159" s="146"/>
      <c r="G159" s="146"/>
    </row>
    <row r="160" spans="1:7" ht="12.75">
      <c r="A160" s="146"/>
      <c r="B160" s="146"/>
      <c r="C160" s="146"/>
      <c r="D160" s="146"/>
      <c r="E160" s="183"/>
      <c r="F160" s="146"/>
      <c r="G160" s="146"/>
    </row>
    <row r="161" spans="1:7" ht="12.75">
      <c r="A161" s="146"/>
      <c r="B161" s="146"/>
      <c r="C161" s="146"/>
      <c r="D161" s="146"/>
      <c r="E161" s="183"/>
      <c r="F161" s="146"/>
      <c r="G161" s="146"/>
    </row>
    <row r="162" spans="1:7" ht="12.75">
      <c r="A162" s="146"/>
      <c r="B162" s="146"/>
      <c r="C162" s="146"/>
      <c r="D162" s="146"/>
      <c r="E162" s="183"/>
      <c r="F162" s="146"/>
      <c r="G162" s="146"/>
    </row>
    <row r="163" spans="1:7" ht="12.75">
      <c r="A163" s="146"/>
      <c r="B163" s="146"/>
      <c r="C163" s="146"/>
      <c r="D163" s="146"/>
      <c r="E163" s="183"/>
      <c r="F163" s="146"/>
      <c r="G163" s="146"/>
    </row>
    <row r="164" spans="1:7" ht="12.75">
      <c r="A164" s="146"/>
      <c r="B164" s="146"/>
      <c r="C164" s="146"/>
      <c r="D164" s="146"/>
      <c r="E164" s="183"/>
      <c r="F164" s="146"/>
      <c r="G164" s="146"/>
    </row>
    <row r="165" spans="1:7" ht="12.75">
      <c r="A165" s="146"/>
      <c r="B165" s="146"/>
      <c r="C165" s="146"/>
      <c r="D165" s="146"/>
      <c r="E165" s="183"/>
      <c r="F165" s="146"/>
      <c r="G165" s="146"/>
    </row>
    <row r="166" spans="1:7" ht="12.75">
      <c r="A166" s="146"/>
      <c r="B166" s="146"/>
      <c r="C166" s="146"/>
      <c r="D166" s="146"/>
      <c r="E166" s="183"/>
      <c r="F166" s="146"/>
      <c r="G166" s="146"/>
    </row>
    <row r="167" spans="1:7" ht="12.75">
      <c r="A167" s="146"/>
      <c r="B167" s="146"/>
      <c r="C167" s="146"/>
      <c r="D167" s="146"/>
      <c r="E167" s="183"/>
      <c r="F167" s="146"/>
      <c r="G167" s="146"/>
    </row>
    <row r="168" spans="1:7" ht="12.75">
      <c r="A168" s="146"/>
      <c r="B168" s="146"/>
      <c r="C168" s="146"/>
      <c r="D168" s="146"/>
      <c r="E168" s="183"/>
      <c r="F168" s="146"/>
      <c r="G168" s="146"/>
    </row>
    <row r="169" spans="1:7" ht="12.75">
      <c r="A169" s="146"/>
      <c r="B169" s="146"/>
      <c r="C169" s="146"/>
      <c r="D169" s="146"/>
      <c r="E169" s="183"/>
      <c r="F169" s="146"/>
      <c r="G169" s="146"/>
    </row>
    <row r="170" spans="1:7" ht="12.75">
      <c r="A170" s="146"/>
      <c r="B170" s="146"/>
      <c r="C170" s="146"/>
      <c r="D170" s="146"/>
      <c r="E170" s="183"/>
      <c r="F170" s="146"/>
      <c r="G170" s="146"/>
    </row>
  </sheetData>
  <sheetProtection password="CC71" sheet="1"/>
  <mergeCells count="5">
    <mergeCell ref="A5:B5"/>
    <mergeCell ref="A3:B3"/>
    <mergeCell ref="A4:B4"/>
    <mergeCell ref="A1:B1"/>
    <mergeCell ref="E3:G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Header>&amp;LAkce:
TECHNICKÁ UNIVERZITA V LIBERCI
D.1.4.i.01-Technologie stlačeného vzduchu&amp;RZpracoval: TECHNO-AIR s.r.o.
Datum : 27.4.2020</oddHeader>
    <oddFooter>&amp;RDPS 02-str.&amp;P/&amp;N</oddFooter>
  </headerFooter>
  <rowBreaks count="1" manualBreakCount="1">
    <brk id="63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CZ150"/>
  <sheetViews>
    <sheetView tabSelected="1" view="pageBreakPreview" zoomScale="115" zoomScaleSheetLayoutView="115" zoomScalePageLayoutView="0" workbookViewId="0" topLeftCell="A73">
      <selection activeCell="G97" sqref="G97"/>
    </sheetView>
  </sheetViews>
  <sheetFormatPr defaultColWidth="9.00390625" defaultRowHeight="12.75"/>
  <cols>
    <col min="1" max="1" width="4.375" style="144" customWidth="1"/>
    <col min="2" max="2" width="11.00390625" style="144" customWidth="1"/>
    <col min="3" max="3" width="41.00390625" style="144" customWidth="1"/>
    <col min="4" max="4" width="5.625" style="144" customWidth="1"/>
    <col min="5" max="5" width="8.625" style="182" customWidth="1"/>
    <col min="6" max="6" width="9.875" style="144" customWidth="1"/>
    <col min="7" max="7" width="14.625" style="144" customWidth="1"/>
    <col min="8" max="8" width="10.125" style="144" customWidth="1"/>
    <col min="9" max="10" width="10.125" style="144" bestFit="1" customWidth="1"/>
    <col min="11" max="11" width="9.125" style="162" customWidth="1"/>
    <col min="12" max="12" width="11.375" style="144" customWidth="1"/>
    <col min="13" max="13" width="11.875" style="144" customWidth="1"/>
    <col min="14" max="14" width="10.125" style="144" bestFit="1" customWidth="1"/>
    <col min="15" max="16384" width="9.125" style="144" customWidth="1"/>
  </cols>
  <sheetData>
    <row r="1" spans="1:7" s="1" customFormat="1" ht="13.5" thickTop="1">
      <c r="A1" s="224" t="s">
        <v>0</v>
      </c>
      <c r="B1" s="225"/>
      <c r="C1" s="55" t="s">
        <v>151</v>
      </c>
      <c r="D1" s="56"/>
      <c r="E1" s="57" t="s">
        <v>134</v>
      </c>
      <c r="F1" s="58"/>
      <c r="G1" s="99" t="s">
        <v>261</v>
      </c>
    </row>
    <row r="2" spans="1:7" s="1" customFormat="1" ht="12.75">
      <c r="A2" s="60"/>
      <c r="B2" s="61"/>
      <c r="C2" s="62" t="s">
        <v>152</v>
      </c>
      <c r="D2" s="63"/>
      <c r="E2" s="64"/>
      <c r="F2" s="65"/>
      <c r="G2" s="66"/>
    </row>
    <row r="3" spans="1:7" s="1" customFormat="1" ht="14.25" customHeight="1">
      <c r="A3" s="222" t="s">
        <v>129</v>
      </c>
      <c r="B3" s="223"/>
      <c r="C3" s="62" t="s">
        <v>154</v>
      </c>
      <c r="D3" s="67"/>
      <c r="E3" s="217"/>
      <c r="F3" s="218"/>
      <c r="G3" s="219"/>
    </row>
    <row r="4" spans="1:7" s="1" customFormat="1" ht="12.75">
      <c r="A4" s="226" t="s">
        <v>131</v>
      </c>
      <c r="B4" s="223"/>
      <c r="C4" s="68" t="s">
        <v>178</v>
      </c>
      <c r="D4" s="67"/>
      <c r="E4" s="69"/>
      <c r="F4" s="70"/>
      <c r="G4" s="71"/>
    </row>
    <row r="5" spans="1:7" s="1" customFormat="1" ht="13.5" thickBot="1">
      <c r="A5" s="220" t="s">
        <v>133</v>
      </c>
      <c r="B5" s="221"/>
      <c r="C5" s="72" t="s">
        <v>248</v>
      </c>
      <c r="D5" s="73"/>
      <c r="E5" s="74" t="s">
        <v>135</v>
      </c>
      <c r="F5" s="75"/>
      <c r="G5" s="76" t="s">
        <v>114</v>
      </c>
    </row>
    <row r="6" spans="1:19" ht="13.5" thickTop="1">
      <c r="A6" s="12"/>
      <c r="B6" s="13" t="s">
        <v>115</v>
      </c>
      <c r="C6" s="14" t="s">
        <v>249</v>
      </c>
      <c r="D6" s="13"/>
      <c r="E6" s="15"/>
      <c r="F6" s="13"/>
      <c r="G6" s="16"/>
      <c r="I6" s="145"/>
      <c r="J6" s="146"/>
      <c r="K6" s="145"/>
      <c r="L6" s="146"/>
      <c r="M6" s="146"/>
      <c r="N6" s="146"/>
      <c r="O6" s="146"/>
      <c r="P6" s="146"/>
      <c r="Q6" s="146"/>
      <c r="R6" s="146"/>
      <c r="S6" s="146"/>
    </row>
    <row r="7" spans="1:19" s="147" customFormat="1" ht="22.5">
      <c r="A7" s="77" t="s">
        <v>1</v>
      </c>
      <c r="B7" s="78" t="s">
        <v>2</v>
      </c>
      <c r="C7" s="78" t="s">
        <v>3</v>
      </c>
      <c r="D7" s="78" t="s">
        <v>4</v>
      </c>
      <c r="E7" s="79" t="s">
        <v>5</v>
      </c>
      <c r="F7" s="78" t="s">
        <v>116</v>
      </c>
      <c r="G7" s="80" t="s">
        <v>117</v>
      </c>
      <c r="I7" s="148"/>
      <c r="J7" s="149"/>
      <c r="K7" s="150"/>
      <c r="L7" s="150"/>
      <c r="M7" s="150"/>
      <c r="N7" s="148"/>
      <c r="O7" s="151"/>
      <c r="P7" s="148"/>
      <c r="Q7" s="148"/>
      <c r="R7" s="148"/>
      <c r="S7" s="148"/>
    </row>
    <row r="8" spans="1:57" ht="12.75">
      <c r="A8" s="22" t="s">
        <v>6</v>
      </c>
      <c r="B8" s="196" t="s">
        <v>265</v>
      </c>
      <c r="C8" s="200" t="s">
        <v>10</v>
      </c>
      <c r="D8" s="104"/>
      <c r="E8" s="105"/>
      <c r="F8" s="105"/>
      <c r="G8" s="107"/>
      <c r="I8" s="146"/>
      <c r="J8" s="145"/>
      <c r="K8" s="152"/>
      <c r="L8" s="153"/>
      <c r="M8" s="153"/>
      <c r="N8" s="146"/>
      <c r="O8" s="154"/>
      <c r="P8" s="146"/>
      <c r="Q8" s="146"/>
      <c r="R8" s="146"/>
      <c r="S8" s="146"/>
      <c r="BA8" s="155" t="e">
        <f>SUM(#REF!)</f>
        <v>#REF!</v>
      </c>
      <c r="BB8" s="155" t="e">
        <f>SUM(#REF!)</f>
        <v>#REF!</v>
      </c>
      <c r="BC8" s="155" t="e">
        <f>SUM(#REF!)</f>
        <v>#REF!</v>
      </c>
      <c r="BD8" s="155" t="e">
        <f>SUM(#REF!)</f>
        <v>#REF!</v>
      </c>
      <c r="BE8" s="155" t="e">
        <f>SUM(#REF!)</f>
        <v>#REF!</v>
      </c>
    </row>
    <row r="9" spans="1:57" ht="12.75">
      <c r="A9" s="101"/>
      <c r="B9" s="201" t="s">
        <v>102</v>
      </c>
      <c r="C9" s="202" t="s">
        <v>257</v>
      </c>
      <c r="D9" s="156"/>
      <c r="E9" s="157"/>
      <c r="F9" s="157"/>
      <c r="G9" s="158"/>
      <c r="H9" s="159"/>
      <c r="I9" s="184" t="s">
        <v>205</v>
      </c>
      <c r="J9" s="145"/>
      <c r="K9" s="152"/>
      <c r="L9" s="153"/>
      <c r="M9" s="153"/>
      <c r="N9" s="146"/>
      <c r="O9" s="154"/>
      <c r="P9" s="146"/>
      <c r="Q9" s="146"/>
      <c r="R9" s="146"/>
      <c r="S9" s="146"/>
      <c r="BA9" s="155"/>
      <c r="BB9" s="155"/>
      <c r="BC9" s="155"/>
      <c r="BD9" s="155"/>
      <c r="BE9" s="155"/>
    </row>
    <row r="10" spans="1:19" ht="12.75">
      <c r="A10" s="30"/>
      <c r="B10" s="191" t="s">
        <v>320</v>
      </c>
      <c r="C10" s="199" t="s">
        <v>204</v>
      </c>
      <c r="D10" s="33" t="s">
        <v>11</v>
      </c>
      <c r="E10" s="34">
        <v>60</v>
      </c>
      <c r="F10" s="34"/>
      <c r="G10" s="86">
        <f>E10*F10</f>
        <v>0</v>
      </c>
      <c r="I10" s="185" t="s">
        <v>263</v>
      </c>
      <c r="J10" s="145"/>
      <c r="K10" s="160"/>
      <c r="L10" s="146"/>
      <c r="M10" s="145"/>
      <c r="N10" s="160"/>
      <c r="O10" s="154"/>
      <c r="P10" s="146"/>
      <c r="Q10" s="145"/>
      <c r="R10" s="160"/>
      <c r="S10" s="146"/>
    </row>
    <row r="11" spans="1:104" ht="12.75">
      <c r="A11" s="30"/>
      <c r="B11" s="191" t="s">
        <v>321</v>
      </c>
      <c r="C11" s="199" t="s">
        <v>223</v>
      </c>
      <c r="D11" s="33" t="s">
        <v>11</v>
      </c>
      <c r="E11" s="34">
        <v>1</v>
      </c>
      <c r="F11" s="34"/>
      <c r="G11" s="86">
        <f aca="true" t="shared" si="0" ref="G11:G74">E11*F11</f>
        <v>0</v>
      </c>
      <c r="I11" s="161" t="s">
        <v>264</v>
      </c>
      <c r="J11" s="145"/>
      <c r="K11" s="160"/>
      <c r="L11" s="146"/>
      <c r="M11" s="145"/>
      <c r="N11" s="160"/>
      <c r="O11" s="154"/>
      <c r="P11" s="146"/>
      <c r="Q11" s="145"/>
      <c r="R11" s="160"/>
      <c r="S11" s="146"/>
      <c r="AA11" s="144">
        <v>1</v>
      </c>
      <c r="AB11" s="144">
        <v>0</v>
      </c>
      <c r="AC11" s="144">
        <v>0</v>
      </c>
      <c r="AZ11" s="144">
        <v>1</v>
      </c>
      <c r="BA11" s="144">
        <f aca="true" t="shared" si="1" ref="BA11:BA16">IF(AZ11=1,G11,0)</f>
        <v>0</v>
      </c>
      <c r="BB11" s="144">
        <f aca="true" t="shared" si="2" ref="BB11:BB16">IF(AZ11=2,G11,0)</f>
        <v>0</v>
      </c>
      <c r="BC11" s="144">
        <f aca="true" t="shared" si="3" ref="BC11:BC16">IF(AZ11=3,G11,0)</f>
        <v>0</v>
      </c>
      <c r="BD11" s="144">
        <f aca="true" t="shared" si="4" ref="BD11:BD16">IF(AZ11=4,G11,0)</f>
        <v>0</v>
      </c>
      <c r="BE11" s="144">
        <f aca="true" t="shared" si="5" ref="BE11:BE16">IF(AZ11=5,G11,0)</f>
        <v>0</v>
      </c>
      <c r="CA11" s="144">
        <v>1</v>
      </c>
      <c r="CB11" s="144">
        <v>0</v>
      </c>
      <c r="CZ11" s="144">
        <v>0</v>
      </c>
    </row>
    <row r="12" spans="1:104" ht="22.5">
      <c r="A12" s="30"/>
      <c r="B12" s="191" t="s">
        <v>322</v>
      </c>
      <c r="C12" s="199" t="s">
        <v>224</v>
      </c>
      <c r="D12" s="33" t="s">
        <v>11</v>
      </c>
      <c r="E12" s="34">
        <v>4</v>
      </c>
      <c r="F12" s="34"/>
      <c r="G12" s="86">
        <f t="shared" si="0"/>
        <v>0</v>
      </c>
      <c r="I12" s="146"/>
      <c r="J12" s="145"/>
      <c r="K12" s="160"/>
      <c r="L12" s="146"/>
      <c r="M12" s="145"/>
      <c r="N12" s="160"/>
      <c r="O12" s="154"/>
      <c r="P12" s="146"/>
      <c r="Q12" s="145"/>
      <c r="R12" s="160"/>
      <c r="S12" s="146"/>
      <c r="AA12" s="144">
        <v>1</v>
      </c>
      <c r="AB12" s="144">
        <v>1</v>
      </c>
      <c r="AC12" s="144">
        <v>1</v>
      </c>
      <c r="AZ12" s="144">
        <v>1</v>
      </c>
      <c r="BA12" s="144">
        <f t="shared" si="1"/>
        <v>0</v>
      </c>
      <c r="BB12" s="144">
        <f t="shared" si="2"/>
        <v>0</v>
      </c>
      <c r="BC12" s="144">
        <f t="shared" si="3"/>
        <v>0</v>
      </c>
      <c r="BD12" s="144">
        <f t="shared" si="4"/>
        <v>0</v>
      </c>
      <c r="BE12" s="144">
        <f t="shared" si="5"/>
        <v>0</v>
      </c>
      <c r="CA12" s="144">
        <v>1</v>
      </c>
      <c r="CB12" s="144">
        <v>1</v>
      </c>
      <c r="CZ12" s="144">
        <v>0</v>
      </c>
    </row>
    <row r="13" spans="1:104" ht="12.75">
      <c r="A13" s="30"/>
      <c r="B13" s="191" t="s">
        <v>323</v>
      </c>
      <c r="C13" s="199" t="s">
        <v>206</v>
      </c>
      <c r="D13" s="33" t="s">
        <v>9</v>
      </c>
      <c r="E13" s="34">
        <v>20</v>
      </c>
      <c r="F13" s="34"/>
      <c r="G13" s="86">
        <f t="shared" si="0"/>
        <v>0</v>
      </c>
      <c r="H13" s="161"/>
      <c r="I13" s="146"/>
      <c r="J13" s="145"/>
      <c r="K13" s="160"/>
      <c r="L13" s="146"/>
      <c r="M13" s="145"/>
      <c r="N13" s="160"/>
      <c r="O13" s="154"/>
      <c r="P13" s="146"/>
      <c r="Q13" s="145"/>
      <c r="R13" s="160"/>
      <c r="S13" s="146"/>
      <c r="AA13" s="144">
        <v>1</v>
      </c>
      <c r="AB13" s="144">
        <v>1</v>
      </c>
      <c r="AC13" s="144">
        <v>1</v>
      </c>
      <c r="AZ13" s="144">
        <v>1</v>
      </c>
      <c r="BA13" s="144">
        <f t="shared" si="1"/>
        <v>0</v>
      </c>
      <c r="BB13" s="144">
        <f t="shared" si="2"/>
        <v>0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CA13" s="144">
        <v>1</v>
      </c>
      <c r="CB13" s="144">
        <v>1</v>
      </c>
      <c r="CZ13" s="144">
        <v>0</v>
      </c>
    </row>
    <row r="14" spans="1:104" ht="12.75">
      <c r="A14" s="30"/>
      <c r="B14" s="191" t="s">
        <v>324</v>
      </c>
      <c r="C14" s="199" t="s">
        <v>213</v>
      </c>
      <c r="D14" s="33" t="s">
        <v>9</v>
      </c>
      <c r="E14" s="34">
        <v>2</v>
      </c>
      <c r="F14" s="34"/>
      <c r="G14" s="86">
        <f t="shared" si="0"/>
        <v>0</v>
      </c>
      <c r="I14" s="146"/>
      <c r="J14" s="145"/>
      <c r="K14" s="160"/>
      <c r="L14" s="146"/>
      <c r="M14" s="145"/>
      <c r="N14" s="160"/>
      <c r="O14" s="154"/>
      <c r="P14" s="146"/>
      <c r="Q14" s="145"/>
      <c r="R14" s="160"/>
      <c r="S14" s="146"/>
      <c r="AA14" s="144">
        <v>1</v>
      </c>
      <c r="AB14" s="144">
        <v>1</v>
      </c>
      <c r="AC14" s="144">
        <v>1</v>
      </c>
      <c r="AZ14" s="144">
        <v>1</v>
      </c>
      <c r="BA14" s="144">
        <f t="shared" si="1"/>
        <v>0</v>
      </c>
      <c r="BB14" s="144">
        <f t="shared" si="2"/>
        <v>0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CA14" s="144">
        <v>1</v>
      </c>
      <c r="CB14" s="144">
        <v>1</v>
      </c>
      <c r="CZ14" s="144">
        <v>0</v>
      </c>
    </row>
    <row r="15" spans="1:104" ht="22.5">
      <c r="A15" s="30"/>
      <c r="B15" s="191" t="s">
        <v>325</v>
      </c>
      <c r="C15" s="199" t="s">
        <v>216</v>
      </c>
      <c r="D15" s="33" t="s">
        <v>9</v>
      </c>
      <c r="E15" s="34">
        <v>2</v>
      </c>
      <c r="F15" s="34"/>
      <c r="G15" s="86">
        <f t="shared" si="0"/>
        <v>0</v>
      </c>
      <c r="I15" s="146"/>
      <c r="J15" s="145"/>
      <c r="K15" s="160"/>
      <c r="L15" s="146"/>
      <c r="M15" s="145"/>
      <c r="N15" s="160"/>
      <c r="O15" s="154"/>
      <c r="P15" s="146"/>
      <c r="Q15" s="145"/>
      <c r="R15" s="160"/>
      <c r="S15" s="146"/>
      <c r="AA15" s="144">
        <v>1</v>
      </c>
      <c r="AB15" s="144">
        <v>1</v>
      </c>
      <c r="AC15" s="144">
        <v>1</v>
      </c>
      <c r="AZ15" s="144">
        <v>1</v>
      </c>
      <c r="BA15" s="144">
        <f>IF(AZ15=1,G15,0)</f>
        <v>0</v>
      </c>
      <c r="BB15" s="144">
        <f>IF(AZ15=2,G15,0)</f>
        <v>0</v>
      </c>
      <c r="BC15" s="144">
        <f>IF(AZ15=3,G15,0)</f>
        <v>0</v>
      </c>
      <c r="BD15" s="144">
        <f>IF(AZ15=4,G15,0)</f>
        <v>0</v>
      </c>
      <c r="BE15" s="144">
        <f>IF(AZ15=5,G15,0)</f>
        <v>0</v>
      </c>
      <c r="CA15" s="144">
        <v>1</v>
      </c>
      <c r="CB15" s="144">
        <v>1</v>
      </c>
      <c r="CZ15" s="144">
        <v>0</v>
      </c>
    </row>
    <row r="16" spans="1:104" ht="12.75">
      <c r="A16" s="30"/>
      <c r="B16" s="191" t="s">
        <v>326</v>
      </c>
      <c r="C16" s="199" t="s">
        <v>207</v>
      </c>
      <c r="D16" s="33" t="s">
        <v>9</v>
      </c>
      <c r="E16" s="34">
        <v>5</v>
      </c>
      <c r="F16" s="34"/>
      <c r="G16" s="86">
        <f t="shared" si="0"/>
        <v>0</v>
      </c>
      <c r="I16" s="146"/>
      <c r="J16" s="145"/>
      <c r="K16" s="160"/>
      <c r="L16" s="146"/>
      <c r="M16" s="145"/>
      <c r="N16" s="160"/>
      <c r="O16" s="154"/>
      <c r="P16" s="146"/>
      <c r="Q16" s="145"/>
      <c r="R16" s="160"/>
      <c r="S16" s="146"/>
      <c r="AA16" s="144">
        <v>1</v>
      </c>
      <c r="AB16" s="144">
        <v>1</v>
      </c>
      <c r="AC16" s="144">
        <v>1</v>
      </c>
      <c r="AZ16" s="144">
        <v>1</v>
      </c>
      <c r="BA16" s="144">
        <f t="shared" si="1"/>
        <v>0</v>
      </c>
      <c r="BB16" s="144">
        <f t="shared" si="2"/>
        <v>0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CA16" s="144">
        <v>1</v>
      </c>
      <c r="CB16" s="144">
        <v>1</v>
      </c>
      <c r="CZ16" s="144">
        <v>0</v>
      </c>
    </row>
    <row r="17" spans="1:104" ht="22.5">
      <c r="A17" s="30"/>
      <c r="B17" s="191" t="s">
        <v>327</v>
      </c>
      <c r="C17" s="199" t="s">
        <v>214</v>
      </c>
      <c r="D17" s="33" t="s">
        <v>9</v>
      </c>
      <c r="E17" s="34">
        <v>1</v>
      </c>
      <c r="F17" s="34"/>
      <c r="G17" s="86">
        <f t="shared" si="0"/>
        <v>0</v>
      </c>
      <c r="I17" s="146"/>
      <c r="J17" s="145"/>
      <c r="K17" s="160"/>
      <c r="L17" s="146"/>
      <c r="M17" s="145"/>
      <c r="N17" s="160"/>
      <c r="O17" s="154"/>
      <c r="P17" s="146"/>
      <c r="Q17" s="145"/>
      <c r="R17" s="160"/>
      <c r="S17" s="146"/>
      <c r="AA17" s="144">
        <v>1</v>
      </c>
      <c r="AB17" s="144">
        <v>1</v>
      </c>
      <c r="AC17" s="144">
        <v>1</v>
      </c>
      <c r="AZ17" s="144">
        <v>1</v>
      </c>
      <c r="BA17" s="144">
        <f>IF(AZ17=1,G17,0)</f>
        <v>0</v>
      </c>
      <c r="BB17" s="144">
        <f>IF(AZ17=2,G17,0)</f>
        <v>0</v>
      </c>
      <c r="BC17" s="144">
        <f>IF(AZ17=3,G17,0)</f>
        <v>0</v>
      </c>
      <c r="BD17" s="144">
        <f>IF(AZ17=4,G17,0)</f>
        <v>0</v>
      </c>
      <c r="BE17" s="144">
        <f>IF(AZ17=5,G17,0)</f>
        <v>0</v>
      </c>
      <c r="CA17" s="144">
        <v>1</v>
      </c>
      <c r="CB17" s="144">
        <v>1</v>
      </c>
      <c r="CZ17" s="144">
        <v>0</v>
      </c>
    </row>
    <row r="18" spans="1:104" ht="12.75">
      <c r="A18" s="30"/>
      <c r="B18" s="191" t="s">
        <v>328</v>
      </c>
      <c r="C18" s="199" t="s">
        <v>208</v>
      </c>
      <c r="D18" s="33" t="s">
        <v>9</v>
      </c>
      <c r="E18" s="34">
        <v>1</v>
      </c>
      <c r="F18" s="34"/>
      <c r="G18" s="86">
        <f t="shared" si="0"/>
        <v>0</v>
      </c>
      <c r="I18" s="146"/>
      <c r="J18" s="145"/>
      <c r="K18" s="160"/>
      <c r="L18" s="146"/>
      <c r="M18" s="145"/>
      <c r="N18" s="160"/>
      <c r="O18" s="154"/>
      <c r="P18" s="146"/>
      <c r="Q18" s="145"/>
      <c r="R18" s="160"/>
      <c r="S18" s="146"/>
      <c r="AA18" s="144">
        <v>11</v>
      </c>
      <c r="AB18" s="144">
        <v>3</v>
      </c>
      <c r="AC18" s="144">
        <v>176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44">
        <v>11</v>
      </c>
      <c r="CB18" s="144">
        <v>3</v>
      </c>
      <c r="CZ18" s="144">
        <v>0</v>
      </c>
    </row>
    <row r="19" spans="1:19" ht="12.75">
      <c r="A19" s="30"/>
      <c r="B19" s="191" t="s">
        <v>329</v>
      </c>
      <c r="C19" s="199" t="s">
        <v>210</v>
      </c>
      <c r="D19" s="33" t="s">
        <v>9</v>
      </c>
      <c r="E19" s="34">
        <v>8</v>
      </c>
      <c r="F19" s="34"/>
      <c r="G19" s="86">
        <f t="shared" si="0"/>
        <v>0</v>
      </c>
      <c r="I19" s="186"/>
      <c r="J19" s="145"/>
      <c r="K19" s="160"/>
      <c r="L19" s="146"/>
      <c r="M19" s="145"/>
      <c r="N19" s="160"/>
      <c r="O19" s="154"/>
      <c r="P19" s="146"/>
      <c r="Q19" s="145"/>
      <c r="R19" s="160"/>
      <c r="S19" s="146"/>
    </row>
    <row r="20" spans="1:19" ht="12.75">
      <c r="A20" s="30"/>
      <c r="B20" s="191" t="s">
        <v>330</v>
      </c>
      <c r="C20" s="199" t="s">
        <v>215</v>
      </c>
      <c r="D20" s="33" t="s">
        <v>9</v>
      </c>
      <c r="E20" s="34">
        <v>1</v>
      </c>
      <c r="F20" s="34"/>
      <c r="G20" s="86">
        <f t="shared" si="0"/>
        <v>0</v>
      </c>
      <c r="I20" s="146"/>
      <c r="J20" s="145"/>
      <c r="K20" s="160"/>
      <c r="L20" s="146"/>
      <c r="M20" s="145"/>
      <c r="N20" s="160"/>
      <c r="O20" s="154"/>
      <c r="P20" s="146"/>
      <c r="Q20" s="145"/>
      <c r="R20" s="160"/>
      <c r="S20" s="146"/>
    </row>
    <row r="21" spans="1:19" ht="22.5">
      <c r="A21" s="30"/>
      <c r="B21" s="191" t="s">
        <v>331</v>
      </c>
      <c r="C21" s="199" t="s">
        <v>217</v>
      </c>
      <c r="D21" s="33" t="s">
        <v>9</v>
      </c>
      <c r="E21" s="34">
        <v>1</v>
      </c>
      <c r="F21" s="34"/>
      <c r="G21" s="86">
        <f t="shared" si="0"/>
        <v>0</v>
      </c>
      <c r="I21" s="146"/>
      <c r="J21" s="145"/>
      <c r="K21" s="160"/>
      <c r="L21" s="146"/>
      <c r="M21" s="145"/>
      <c r="N21" s="160"/>
      <c r="O21" s="154"/>
      <c r="P21" s="146"/>
      <c r="Q21" s="145"/>
      <c r="R21" s="160"/>
      <c r="S21" s="146"/>
    </row>
    <row r="22" spans="1:19" ht="12.75">
      <c r="A22" s="30"/>
      <c r="B22" s="191" t="s">
        <v>332</v>
      </c>
      <c r="C22" s="199" t="s">
        <v>94</v>
      </c>
      <c r="D22" s="33" t="s">
        <v>9</v>
      </c>
      <c r="E22" s="34">
        <v>0</v>
      </c>
      <c r="F22" s="34"/>
      <c r="G22" s="86">
        <f t="shared" si="0"/>
        <v>0</v>
      </c>
      <c r="I22" s="146"/>
      <c r="J22" s="145"/>
      <c r="K22" s="160"/>
      <c r="L22" s="146"/>
      <c r="M22" s="145"/>
      <c r="N22" s="160"/>
      <c r="O22" s="154"/>
      <c r="P22" s="146"/>
      <c r="Q22" s="145"/>
      <c r="R22" s="160"/>
      <c r="S22" s="146"/>
    </row>
    <row r="23" spans="1:19" ht="12.75">
      <c r="A23" s="30"/>
      <c r="B23" s="191"/>
      <c r="C23" s="199"/>
      <c r="D23" s="33"/>
      <c r="E23" s="111"/>
      <c r="F23" s="111"/>
      <c r="G23" s="86"/>
      <c r="I23" s="146"/>
      <c r="J23" s="145"/>
      <c r="K23" s="160"/>
      <c r="L23" s="146"/>
      <c r="M23" s="145"/>
      <c r="N23" s="160"/>
      <c r="O23" s="154"/>
      <c r="P23" s="146"/>
      <c r="Q23" s="145"/>
      <c r="R23" s="160"/>
      <c r="S23" s="146"/>
    </row>
    <row r="24" spans="1:19" ht="12.75">
      <c r="A24" s="30"/>
      <c r="B24" s="191"/>
      <c r="C24" s="199" t="s">
        <v>209</v>
      </c>
      <c r="D24" s="33"/>
      <c r="E24" s="111"/>
      <c r="F24" s="111"/>
      <c r="G24" s="86"/>
      <c r="I24" s="146"/>
      <c r="J24" s="145"/>
      <c r="K24" s="160"/>
      <c r="L24" s="146"/>
      <c r="M24" s="145"/>
      <c r="N24" s="160"/>
      <c r="O24" s="154"/>
      <c r="P24" s="146"/>
      <c r="Q24" s="145"/>
      <c r="R24" s="160"/>
      <c r="S24" s="146"/>
    </row>
    <row r="25" spans="1:19" ht="22.5">
      <c r="A25" s="30"/>
      <c r="B25" s="191" t="s">
        <v>333</v>
      </c>
      <c r="C25" s="199" t="s">
        <v>218</v>
      </c>
      <c r="D25" s="33" t="s">
        <v>9</v>
      </c>
      <c r="E25" s="34">
        <v>2</v>
      </c>
      <c r="F25" s="34"/>
      <c r="G25" s="86">
        <f t="shared" si="0"/>
        <v>0</v>
      </c>
      <c r="H25" s="162"/>
      <c r="I25" s="163"/>
      <c r="J25" s="145"/>
      <c r="K25" s="160"/>
      <c r="L25" s="163"/>
      <c r="M25" s="164"/>
      <c r="N25" s="160"/>
      <c r="O25" s="154"/>
      <c r="P25" s="146"/>
      <c r="Q25" s="145"/>
      <c r="R25" s="160"/>
      <c r="S25" s="163"/>
    </row>
    <row r="26" spans="1:19" ht="45">
      <c r="A26" s="30"/>
      <c r="B26" s="191" t="s">
        <v>334</v>
      </c>
      <c r="C26" s="199" t="s">
        <v>225</v>
      </c>
      <c r="D26" s="33" t="s">
        <v>29</v>
      </c>
      <c r="E26" s="34">
        <v>1</v>
      </c>
      <c r="F26" s="34"/>
      <c r="G26" s="86">
        <f t="shared" si="0"/>
        <v>0</v>
      </c>
      <c r="I26" s="146"/>
      <c r="J26" s="146"/>
      <c r="K26" s="145"/>
      <c r="L26" s="146"/>
      <c r="M26" s="146"/>
      <c r="N26" s="163"/>
      <c r="O26" s="154"/>
      <c r="P26" s="146"/>
      <c r="Q26" s="146"/>
      <c r="R26" s="146"/>
      <c r="S26" s="146"/>
    </row>
    <row r="27" spans="1:15" ht="12.75">
      <c r="A27" s="30"/>
      <c r="B27" s="191" t="s">
        <v>335</v>
      </c>
      <c r="C27" s="199" t="s">
        <v>94</v>
      </c>
      <c r="D27" s="33"/>
      <c r="E27" s="111"/>
      <c r="F27" s="111"/>
      <c r="G27" s="86"/>
      <c r="O27" s="165"/>
    </row>
    <row r="28" spans="1:15" ht="12.75">
      <c r="A28" s="39"/>
      <c r="B28" s="195"/>
      <c r="C28" s="198"/>
      <c r="D28" s="33"/>
      <c r="E28" s="111"/>
      <c r="F28" s="111"/>
      <c r="G28" s="86"/>
      <c r="O28" s="165"/>
    </row>
    <row r="29" spans="1:57" ht="12.75">
      <c r="A29" s="166"/>
      <c r="B29" s="203"/>
      <c r="C29" s="204" t="s">
        <v>219</v>
      </c>
      <c r="D29" s="156"/>
      <c r="E29" s="187"/>
      <c r="F29" s="187"/>
      <c r="G29" s="86"/>
      <c r="O29" s="165"/>
      <c r="BA29" s="155"/>
      <c r="BB29" s="155"/>
      <c r="BC29" s="155"/>
      <c r="BD29" s="155"/>
      <c r="BE29" s="155"/>
    </row>
    <row r="30" spans="1:104" ht="22.5">
      <c r="A30" s="30"/>
      <c r="B30" s="191" t="s">
        <v>335</v>
      </c>
      <c r="C30" s="199" t="s">
        <v>220</v>
      </c>
      <c r="D30" s="33" t="s">
        <v>11</v>
      </c>
      <c r="E30" s="34">
        <v>3</v>
      </c>
      <c r="F30" s="34"/>
      <c r="G30" s="86">
        <f t="shared" si="0"/>
        <v>0</v>
      </c>
      <c r="O30" s="165"/>
      <c r="AA30" s="144">
        <v>1</v>
      </c>
      <c r="AB30" s="144">
        <v>0</v>
      </c>
      <c r="AC30" s="144">
        <v>0</v>
      </c>
      <c r="AZ30" s="144">
        <v>1</v>
      </c>
      <c r="BA30" s="144">
        <f aca="true" t="shared" si="6" ref="BA30:BA39">IF(AZ30=1,G30,0)</f>
        <v>0</v>
      </c>
      <c r="BB30" s="144">
        <f aca="true" t="shared" si="7" ref="BB30:BB39">IF(AZ30=2,G30,0)</f>
        <v>0</v>
      </c>
      <c r="BC30" s="144">
        <f aca="true" t="shared" si="8" ref="BC30:BC39">IF(AZ30=3,G30,0)</f>
        <v>0</v>
      </c>
      <c r="BD30" s="144">
        <f aca="true" t="shared" si="9" ref="BD30:BD39">IF(AZ30=4,G30,0)</f>
        <v>0</v>
      </c>
      <c r="BE30" s="144">
        <f aca="true" t="shared" si="10" ref="BE30:BE39">IF(AZ30=5,G30,0)</f>
        <v>0</v>
      </c>
      <c r="CA30" s="144">
        <v>1</v>
      </c>
      <c r="CB30" s="144">
        <v>0</v>
      </c>
      <c r="CZ30" s="144">
        <v>0</v>
      </c>
    </row>
    <row r="31" spans="1:104" ht="22.5">
      <c r="A31" s="30"/>
      <c r="B31" s="191" t="s">
        <v>336</v>
      </c>
      <c r="C31" s="199" t="s">
        <v>216</v>
      </c>
      <c r="D31" s="33" t="s">
        <v>9</v>
      </c>
      <c r="E31" s="34">
        <v>4</v>
      </c>
      <c r="F31" s="34"/>
      <c r="G31" s="86">
        <f t="shared" si="0"/>
        <v>0</v>
      </c>
      <c r="I31" s="146"/>
      <c r="J31" s="145"/>
      <c r="K31" s="160"/>
      <c r="L31" s="146"/>
      <c r="M31" s="145"/>
      <c r="N31" s="160"/>
      <c r="O31" s="154"/>
      <c r="P31" s="146"/>
      <c r="Q31" s="145"/>
      <c r="R31" s="160"/>
      <c r="S31" s="146"/>
      <c r="AA31" s="144">
        <v>1</v>
      </c>
      <c r="AB31" s="144">
        <v>1</v>
      </c>
      <c r="AC31" s="144">
        <v>1</v>
      </c>
      <c r="AZ31" s="144">
        <v>1</v>
      </c>
      <c r="BA31" s="144">
        <f>IF(AZ31=1,G31,0)</f>
        <v>0</v>
      </c>
      <c r="BB31" s="144">
        <f>IF(AZ31=2,G31,0)</f>
        <v>0</v>
      </c>
      <c r="BC31" s="144">
        <f>IF(AZ31=3,G31,0)</f>
        <v>0</v>
      </c>
      <c r="BD31" s="144">
        <f>IF(AZ31=4,G31,0)</f>
        <v>0</v>
      </c>
      <c r="BE31" s="144">
        <f>IF(AZ31=5,G31,0)</f>
        <v>0</v>
      </c>
      <c r="CA31" s="144">
        <v>1</v>
      </c>
      <c r="CB31" s="144">
        <v>1</v>
      </c>
      <c r="CZ31" s="144">
        <v>0</v>
      </c>
    </row>
    <row r="32" spans="1:19" ht="22.5">
      <c r="A32" s="30"/>
      <c r="B32" s="191" t="s">
        <v>337</v>
      </c>
      <c r="C32" s="199" t="s">
        <v>217</v>
      </c>
      <c r="D32" s="33" t="s">
        <v>9</v>
      </c>
      <c r="E32" s="34">
        <v>2</v>
      </c>
      <c r="F32" s="34"/>
      <c r="G32" s="86">
        <f t="shared" si="0"/>
        <v>0</v>
      </c>
      <c r="I32" s="146"/>
      <c r="J32" s="145"/>
      <c r="K32" s="160"/>
      <c r="L32" s="146"/>
      <c r="M32" s="145"/>
      <c r="N32" s="160"/>
      <c r="O32" s="154"/>
      <c r="P32" s="146"/>
      <c r="Q32" s="145"/>
      <c r="R32" s="160"/>
      <c r="S32" s="146"/>
    </row>
    <row r="33" spans="1:104" ht="12.75">
      <c r="A33" s="30"/>
      <c r="B33" s="191" t="s">
        <v>338</v>
      </c>
      <c r="C33" s="199" t="s">
        <v>150</v>
      </c>
      <c r="D33" s="33" t="s">
        <v>11</v>
      </c>
      <c r="E33" s="34">
        <v>12</v>
      </c>
      <c r="F33" s="34"/>
      <c r="G33" s="86">
        <f t="shared" si="0"/>
        <v>0</v>
      </c>
      <c r="O33" s="165"/>
      <c r="AA33" s="144">
        <v>11</v>
      </c>
      <c r="AB33" s="144">
        <v>3</v>
      </c>
      <c r="AC33" s="144">
        <v>61</v>
      </c>
      <c r="AZ33" s="144">
        <v>1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44">
        <v>11</v>
      </c>
      <c r="CB33" s="144">
        <v>3</v>
      </c>
      <c r="CZ33" s="144">
        <v>0</v>
      </c>
    </row>
    <row r="34" spans="1:104" ht="12.75">
      <c r="A34" s="30"/>
      <c r="B34" s="191" t="s">
        <v>339</v>
      </c>
      <c r="C34" s="199" t="s">
        <v>234</v>
      </c>
      <c r="D34" s="33" t="s">
        <v>9</v>
      </c>
      <c r="E34" s="34">
        <v>6</v>
      </c>
      <c r="F34" s="34"/>
      <c r="G34" s="86">
        <f t="shared" si="0"/>
        <v>0</v>
      </c>
      <c r="O34" s="165"/>
      <c r="AA34" s="144">
        <v>1</v>
      </c>
      <c r="AB34" s="144">
        <v>1</v>
      </c>
      <c r="AC34" s="144">
        <v>1</v>
      </c>
      <c r="AZ34" s="144">
        <v>1</v>
      </c>
      <c r="BA34" s="144">
        <f t="shared" si="6"/>
        <v>0</v>
      </c>
      <c r="BB34" s="144">
        <f t="shared" si="7"/>
        <v>0</v>
      </c>
      <c r="BC34" s="144">
        <f t="shared" si="8"/>
        <v>0</v>
      </c>
      <c r="BD34" s="144">
        <f t="shared" si="9"/>
        <v>0</v>
      </c>
      <c r="BE34" s="144">
        <f t="shared" si="10"/>
        <v>0</v>
      </c>
      <c r="CA34" s="144">
        <v>1</v>
      </c>
      <c r="CB34" s="144">
        <v>1</v>
      </c>
      <c r="CZ34" s="144">
        <v>0.00128</v>
      </c>
    </row>
    <row r="35" spans="1:104" ht="12.75">
      <c r="A35" s="30"/>
      <c r="B35" s="191" t="s">
        <v>340</v>
      </c>
      <c r="C35" s="199" t="s">
        <v>235</v>
      </c>
      <c r="D35" s="33" t="s">
        <v>9</v>
      </c>
      <c r="E35" s="34">
        <v>1</v>
      </c>
      <c r="F35" s="34"/>
      <c r="G35" s="86">
        <f t="shared" si="0"/>
        <v>0</v>
      </c>
      <c r="O35" s="165"/>
      <c r="AA35" s="144">
        <v>1</v>
      </c>
      <c r="AB35" s="144">
        <v>1</v>
      </c>
      <c r="AC35" s="144">
        <v>1</v>
      </c>
      <c r="AZ35" s="144">
        <v>1</v>
      </c>
      <c r="BA35" s="144">
        <f t="shared" si="6"/>
        <v>0</v>
      </c>
      <c r="BB35" s="144">
        <f t="shared" si="7"/>
        <v>0</v>
      </c>
      <c r="BC35" s="144">
        <f t="shared" si="8"/>
        <v>0</v>
      </c>
      <c r="BD35" s="144">
        <f t="shared" si="9"/>
        <v>0</v>
      </c>
      <c r="BE35" s="144">
        <f t="shared" si="10"/>
        <v>0</v>
      </c>
      <c r="CA35" s="144">
        <v>1</v>
      </c>
      <c r="CB35" s="144">
        <v>1</v>
      </c>
      <c r="CZ35" s="144">
        <v>0.001</v>
      </c>
    </row>
    <row r="36" spans="1:104" ht="12.75">
      <c r="A36" s="30"/>
      <c r="B36" s="191" t="s">
        <v>341</v>
      </c>
      <c r="C36" s="199" t="s">
        <v>236</v>
      </c>
      <c r="D36" s="33" t="s">
        <v>9</v>
      </c>
      <c r="E36" s="34">
        <v>4</v>
      </c>
      <c r="F36" s="34"/>
      <c r="G36" s="86">
        <f t="shared" si="0"/>
        <v>0</v>
      </c>
      <c r="O36" s="165"/>
      <c r="AA36" s="144">
        <v>1</v>
      </c>
      <c r="AB36" s="144">
        <v>1</v>
      </c>
      <c r="AC36" s="144">
        <v>1</v>
      </c>
      <c r="AZ36" s="144">
        <v>1</v>
      </c>
      <c r="BA36" s="144">
        <f t="shared" si="6"/>
        <v>0</v>
      </c>
      <c r="BB36" s="144">
        <f t="shared" si="7"/>
        <v>0</v>
      </c>
      <c r="BC36" s="144">
        <f t="shared" si="8"/>
        <v>0</v>
      </c>
      <c r="BD36" s="144">
        <f t="shared" si="9"/>
        <v>0</v>
      </c>
      <c r="BE36" s="144">
        <f t="shared" si="10"/>
        <v>0</v>
      </c>
      <c r="CA36" s="144">
        <v>1</v>
      </c>
      <c r="CB36" s="144">
        <v>1</v>
      </c>
      <c r="CZ36" s="144">
        <v>0</v>
      </c>
    </row>
    <row r="37" spans="1:104" ht="12.75">
      <c r="A37" s="30"/>
      <c r="B37" s="191" t="s">
        <v>342</v>
      </c>
      <c r="C37" s="199" t="s">
        <v>94</v>
      </c>
      <c r="D37" s="33"/>
      <c r="E37" s="111"/>
      <c r="F37" s="34"/>
      <c r="G37" s="86"/>
      <c r="O37" s="165"/>
      <c r="AA37" s="144">
        <v>1</v>
      </c>
      <c r="AB37" s="144">
        <v>1</v>
      </c>
      <c r="AC37" s="144">
        <v>1</v>
      </c>
      <c r="AZ37" s="144">
        <v>1</v>
      </c>
      <c r="BA37" s="144">
        <f t="shared" si="6"/>
        <v>0</v>
      </c>
      <c r="BB37" s="144">
        <f t="shared" si="7"/>
        <v>0</v>
      </c>
      <c r="BC37" s="144">
        <f t="shared" si="8"/>
        <v>0</v>
      </c>
      <c r="BD37" s="144">
        <f t="shared" si="9"/>
        <v>0</v>
      </c>
      <c r="BE37" s="144">
        <f t="shared" si="10"/>
        <v>0</v>
      </c>
      <c r="CA37" s="144">
        <v>1</v>
      </c>
      <c r="CB37" s="144">
        <v>1</v>
      </c>
      <c r="CZ37" s="144">
        <v>0</v>
      </c>
    </row>
    <row r="38" spans="1:104" ht="12.75">
      <c r="A38" s="30"/>
      <c r="B38" s="191" t="s">
        <v>343</v>
      </c>
      <c r="C38" s="199" t="s">
        <v>94</v>
      </c>
      <c r="D38" s="33"/>
      <c r="E38" s="111"/>
      <c r="F38" s="34"/>
      <c r="G38" s="86"/>
      <c r="O38" s="165"/>
      <c r="AA38" s="144">
        <v>1</v>
      </c>
      <c r="AB38" s="144">
        <v>7</v>
      </c>
      <c r="AC38" s="144">
        <v>7</v>
      </c>
      <c r="AZ38" s="144">
        <v>1</v>
      </c>
      <c r="BA38" s="144">
        <f t="shared" si="6"/>
        <v>0</v>
      </c>
      <c r="BB38" s="144">
        <f t="shared" si="7"/>
        <v>0</v>
      </c>
      <c r="BC38" s="144">
        <f t="shared" si="8"/>
        <v>0</v>
      </c>
      <c r="BD38" s="144">
        <f t="shared" si="9"/>
        <v>0</v>
      </c>
      <c r="BE38" s="144">
        <f t="shared" si="10"/>
        <v>0</v>
      </c>
      <c r="CA38" s="144">
        <v>1</v>
      </c>
      <c r="CB38" s="144">
        <v>7</v>
      </c>
      <c r="CZ38" s="144">
        <v>0</v>
      </c>
    </row>
    <row r="39" spans="1:104" ht="12.75">
      <c r="A39" s="30"/>
      <c r="B39" s="191" t="s">
        <v>344</v>
      </c>
      <c r="C39" s="199" t="s">
        <v>51</v>
      </c>
      <c r="D39" s="33" t="s">
        <v>9</v>
      </c>
      <c r="E39" s="34">
        <v>4</v>
      </c>
      <c r="F39" s="34"/>
      <c r="G39" s="86">
        <f t="shared" si="0"/>
        <v>0</v>
      </c>
      <c r="O39" s="165"/>
      <c r="AA39" s="144">
        <v>8</v>
      </c>
      <c r="AB39" s="144">
        <v>0</v>
      </c>
      <c r="AC39" s="144">
        <v>3</v>
      </c>
      <c r="AZ39" s="144">
        <v>1</v>
      </c>
      <c r="BA39" s="144">
        <f t="shared" si="6"/>
        <v>0</v>
      </c>
      <c r="BB39" s="144">
        <f t="shared" si="7"/>
        <v>0</v>
      </c>
      <c r="BC39" s="144">
        <f t="shared" si="8"/>
        <v>0</v>
      </c>
      <c r="BD39" s="144">
        <f t="shared" si="9"/>
        <v>0</v>
      </c>
      <c r="BE39" s="144">
        <f t="shared" si="10"/>
        <v>0</v>
      </c>
      <c r="CA39" s="144">
        <v>8</v>
      </c>
      <c r="CB39" s="144">
        <v>0</v>
      </c>
      <c r="CZ39" s="144">
        <v>0</v>
      </c>
    </row>
    <row r="40" spans="1:15" ht="12.75">
      <c r="A40" s="30"/>
      <c r="B40" s="191" t="s">
        <v>345</v>
      </c>
      <c r="C40" s="199" t="s">
        <v>94</v>
      </c>
      <c r="D40" s="33"/>
      <c r="E40" s="34"/>
      <c r="F40" s="34"/>
      <c r="G40" s="86"/>
      <c r="O40" s="165"/>
    </row>
    <row r="41" spans="1:15" ht="12.75">
      <c r="A41" s="30"/>
      <c r="B41" s="191"/>
      <c r="C41" s="205" t="s">
        <v>52</v>
      </c>
      <c r="D41" s="33"/>
      <c r="E41" s="34"/>
      <c r="F41" s="34"/>
      <c r="G41" s="86"/>
      <c r="O41" s="165"/>
    </row>
    <row r="42" spans="1:15" ht="12.75">
      <c r="A42" s="30"/>
      <c r="B42" s="191" t="s">
        <v>346</v>
      </c>
      <c r="C42" s="199" t="s">
        <v>53</v>
      </c>
      <c r="D42" s="33" t="s">
        <v>9</v>
      </c>
      <c r="E42" s="34">
        <v>4</v>
      </c>
      <c r="F42" s="34"/>
      <c r="G42" s="86">
        <f t="shared" si="0"/>
        <v>0</v>
      </c>
      <c r="O42" s="165"/>
    </row>
    <row r="43" spans="1:15" ht="12.75">
      <c r="A43" s="30"/>
      <c r="B43" s="191"/>
      <c r="C43" s="205" t="s">
        <v>31</v>
      </c>
      <c r="D43" s="33"/>
      <c r="E43" s="34"/>
      <c r="F43" s="34"/>
      <c r="G43" s="86"/>
      <c r="O43" s="165"/>
    </row>
    <row r="44" spans="1:15" ht="33.75">
      <c r="A44" s="30"/>
      <c r="B44" s="191" t="s">
        <v>347</v>
      </c>
      <c r="C44" s="199" t="s">
        <v>221</v>
      </c>
      <c r="D44" s="33" t="s">
        <v>29</v>
      </c>
      <c r="E44" s="34">
        <v>1</v>
      </c>
      <c r="F44" s="34"/>
      <c r="G44" s="86">
        <f t="shared" si="0"/>
        <v>0</v>
      </c>
      <c r="O44" s="165"/>
    </row>
    <row r="45" spans="1:15" ht="12.75">
      <c r="A45" s="30"/>
      <c r="B45" s="191" t="s">
        <v>348</v>
      </c>
      <c r="C45" s="199" t="s">
        <v>97</v>
      </c>
      <c r="D45" s="33" t="s">
        <v>58</v>
      </c>
      <c r="E45" s="34">
        <v>4</v>
      </c>
      <c r="F45" s="34"/>
      <c r="G45" s="86">
        <f t="shared" si="0"/>
        <v>0</v>
      </c>
      <c r="O45" s="165"/>
    </row>
    <row r="46" spans="1:15" ht="12.75">
      <c r="A46" s="88"/>
      <c r="B46" s="206" t="s">
        <v>7</v>
      </c>
      <c r="C46" s="207" t="str">
        <f>CONCATENATE(B8," ",C8)</f>
        <v>DPS 02.2. Potrubní rozvody</v>
      </c>
      <c r="D46" s="91"/>
      <c r="E46" s="188"/>
      <c r="F46" s="189"/>
      <c r="G46" s="86"/>
      <c r="O46" s="165"/>
    </row>
    <row r="47" spans="1:57" ht="12.75">
      <c r="A47" s="22" t="s">
        <v>6</v>
      </c>
      <c r="B47" s="208" t="s">
        <v>280</v>
      </c>
      <c r="C47" s="209" t="s">
        <v>32</v>
      </c>
      <c r="D47" s="83"/>
      <c r="E47" s="190"/>
      <c r="F47" s="190"/>
      <c r="G47" s="86"/>
      <c r="O47" s="165"/>
      <c r="BA47" s="155">
        <f>SUM(BA30:BA46)</f>
        <v>0</v>
      </c>
      <c r="BB47" s="155">
        <f>SUM(BB30:BB46)</f>
        <v>0</v>
      </c>
      <c r="BC47" s="155">
        <f>SUM(BC30:BC46)</f>
        <v>0</v>
      </c>
      <c r="BD47" s="155">
        <f>SUM(BD30:BD46)</f>
        <v>0</v>
      </c>
      <c r="BE47" s="155">
        <f>SUM(BE30:BE46)</f>
        <v>0</v>
      </c>
    </row>
    <row r="48" spans="1:57" ht="12.75">
      <c r="A48" s="22"/>
      <c r="B48" s="208"/>
      <c r="C48" s="210" t="s">
        <v>250</v>
      </c>
      <c r="D48" s="104"/>
      <c r="E48" s="168"/>
      <c r="F48" s="168"/>
      <c r="G48" s="86"/>
      <c r="O48" s="165"/>
      <c r="BA48" s="155"/>
      <c r="BB48" s="155"/>
      <c r="BC48" s="155"/>
      <c r="BD48" s="155"/>
      <c r="BE48" s="155"/>
    </row>
    <row r="49" spans="1:57" ht="12.75">
      <c r="A49" s="101"/>
      <c r="B49" s="201" t="s">
        <v>103</v>
      </c>
      <c r="C49" s="202" t="s">
        <v>229</v>
      </c>
      <c r="D49" s="104"/>
      <c r="E49" s="168"/>
      <c r="F49" s="168"/>
      <c r="G49" s="86"/>
      <c r="O49" s="165"/>
      <c r="BA49" s="155"/>
      <c r="BB49" s="155"/>
      <c r="BC49" s="155"/>
      <c r="BD49" s="155"/>
      <c r="BE49" s="155"/>
    </row>
    <row r="50" spans="1:15" ht="12.75">
      <c r="A50" s="30"/>
      <c r="B50" s="191" t="s">
        <v>349</v>
      </c>
      <c r="C50" s="215" t="s">
        <v>227</v>
      </c>
      <c r="D50" s="33" t="s">
        <v>9</v>
      </c>
      <c r="E50" s="34">
        <v>6</v>
      </c>
      <c r="F50" s="34"/>
      <c r="G50" s="86">
        <f t="shared" si="0"/>
        <v>0</v>
      </c>
      <c r="H50" s="167"/>
      <c r="I50" s="167"/>
      <c r="O50" s="165"/>
    </row>
    <row r="51" spans="1:15" ht="12.75">
      <c r="A51" s="30"/>
      <c r="B51" s="191"/>
      <c r="C51" s="199" t="s">
        <v>228</v>
      </c>
      <c r="D51" s="33"/>
      <c r="E51" s="34"/>
      <c r="F51" s="111"/>
      <c r="G51" s="86"/>
      <c r="O51" s="165"/>
    </row>
    <row r="52" spans="1:15" ht="12.75">
      <c r="A52" s="30"/>
      <c r="B52" s="191" t="s">
        <v>350</v>
      </c>
      <c r="C52" s="215" t="s">
        <v>230</v>
      </c>
      <c r="D52" s="33" t="s">
        <v>9</v>
      </c>
      <c r="E52" s="34">
        <v>1</v>
      </c>
      <c r="F52" s="34"/>
      <c r="G52" s="86">
        <f t="shared" si="0"/>
        <v>0</v>
      </c>
      <c r="H52" s="167"/>
      <c r="I52" s="167"/>
      <c r="O52" s="165"/>
    </row>
    <row r="53" spans="1:15" ht="12.75">
      <c r="A53" s="30"/>
      <c r="B53" s="191"/>
      <c r="C53" s="199" t="s">
        <v>231</v>
      </c>
      <c r="D53" s="33"/>
      <c r="E53" s="34"/>
      <c r="F53" s="111"/>
      <c r="G53" s="86"/>
      <c r="O53" s="165"/>
    </row>
    <row r="54" spans="1:15" ht="22.5">
      <c r="A54" s="30"/>
      <c r="B54" s="191" t="s">
        <v>351</v>
      </c>
      <c r="C54" s="199" t="s">
        <v>232</v>
      </c>
      <c r="D54" s="33" t="s">
        <v>9</v>
      </c>
      <c r="E54" s="34">
        <v>1</v>
      </c>
      <c r="F54" s="34"/>
      <c r="G54" s="86">
        <f t="shared" si="0"/>
        <v>0</v>
      </c>
      <c r="H54" s="167"/>
      <c r="I54" s="167"/>
      <c r="O54" s="165"/>
    </row>
    <row r="55" spans="1:15" ht="12.75">
      <c r="A55" s="39"/>
      <c r="B55" s="191" t="s">
        <v>352</v>
      </c>
      <c r="C55" s="199" t="s">
        <v>94</v>
      </c>
      <c r="D55" s="33" t="s">
        <v>9</v>
      </c>
      <c r="E55" s="34">
        <v>0</v>
      </c>
      <c r="F55" s="34"/>
      <c r="G55" s="86">
        <f t="shared" si="0"/>
        <v>0</v>
      </c>
      <c r="O55" s="165"/>
    </row>
    <row r="56" spans="1:57" ht="12.75">
      <c r="A56" s="101"/>
      <c r="B56" s="191"/>
      <c r="C56" s="202" t="s">
        <v>93</v>
      </c>
      <c r="D56" s="33"/>
      <c r="E56" s="168"/>
      <c r="F56" s="168"/>
      <c r="G56" s="86"/>
      <c r="O56" s="165"/>
      <c r="BA56" s="155"/>
      <c r="BB56" s="155"/>
      <c r="BC56" s="155"/>
      <c r="BD56" s="155"/>
      <c r="BE56" s="155"/>
    </row>
    <row r="57" spans="1:15" ht="12.75">
      <c r="A57" s="30"/>
      <c r="B57" s="191" t="s">
        <v>353</v>
      </c>
      <c r="C57" s="199" t="s">
        <v>233</v>
      </c>
      <c r="D57" s="33" t="s">
        <v>9</v>
      </c>
      <c r="E57" s="34">
        <v>3</v>
      </c>
      <c r="F57" s="34"/>
      <c r="G57" s="86">
        <f t="shared" si="0"/>
        <v>0</v>
      </c>
      <c r="O57" s="165"/>
    </row>
    <row r="58" spans="1:15" ht="12.75">
      <c r="A58" s="30"/>
      <c r="B58" s="195"/>
      <c r="C58" s="199" t="s">
        <v>202</v>
      </c>
      <c r="D58" s="33"/>
      <c r="E58" s="111"/>
      <c r="F58" s="111"/>
      <c r="G58" s="86"/>
      <c r="O58" s="165"/>
    </row>
    <row r="59" spans="1:104" ht="12.75">
      <c r="A59" s="39"/>
      <c r="B59" s="191" t="s">
        <v>354</v>
      </c>
      <c r="C59" s="199" t="s">
        <v>94</v>
      </c>
      <c r="D59" s="33" t="s">
        <v>9</v>
      </c>
      <c r="E59" s="34">
        <v>0</v>
      </c>
      <c r="F59" s="34"/>
      <c r="G59" s="86">
        <f t="shared" si="0"/>
        <v>0</v>
      </c>
      <c r="O59" s="165"/>
      <c r="AA59" s="144">
        <v>1</v>
      </c>
      <c r="AB59" s="144">
        <v>1</v>
      </c>
      <c r="AC59" s="144">
        <v>1</v>
      </c>
      <c r="AZ59" s="144">
        <v>1</v>
      </c>
      <c r="BA59" s="144" t="e">
        <f>IF(AZ59=1,#REF!,0)</f>
        <v>#REF!</v>
      </c>
      <c r="BB59" s="144">
        <f>IF(AZ59=2,#REF!,0)</f>
        <v>0</v>
      </c>
      <c r="BC59" s="144">
        <f>IF(AZ59=3,#REF!,0)</f>
        <v>0</v>
      </c>
      <c r="BD59" s="144">
        <f>IF(AZ59=4,#REF!,0)</f>
        <v>0</v>
      </c>
      <c r="BE59" s="144">
        <f>IF(AZ59=5,#REF!,0)</f>
        <v>0</v>
      </c>
      <c r="CA59" s="144">
        <v>1</v>
      </c>
      <c r="CB59" s="144">
        <v>1</v>
      </c>
      <c r="CZ59" s="144">
        <v>0</v>
      </c>
    </row>
    <row r="60" spans="1:104" ht="12.75">
      <c r="A60" s="88"/>
      <c r="B60" s="206" t="s">
        <v>7</v>
      </c>
      <c r="C60" s="207" t="str">
        <f>CONCATENATE(B47," ",C47)</f>
        <v>DPS 02.2.2 Armatury:</v>
      </c>
      <c r="D60" s="91"/>
      <c r="E60" s="92"/>
      <c r="F60" s="93"/>
      <c r="G60" s="86"/>
      <c r="O60" s="165"/>
      <c r="AA60" s="144">
        <v>1</v>
      </c>
      <c r="AB60" s="144">
        <v>1</v>
      </c>
      <c r="AC60" s="144">
        <v>1</v>
      </c>
      <c r="AZ60" s="144">
        <v>1</v>
      </c>
      <c r="BA60" s="144" t="e">
        <f>IF(AZ60=1,#REF!,0)</f>
        <v>#REF!</v>
      </c>
      <c r="BB60" s="144">
        <f>IF(AZ60=2,#REF!,0)</f>
        <v>0</v>
      </c>
      <c r="BC60" s="144">
        <f>IF(AZ60=3,#REF!,0)</f>
        <v>0</v>
      </c>
      <c r="BD60" s="144">
        <f>IF(AZ60=4,#REF!,0)</f>
        <v>0</v>
      </c>
      <c r="BE60" s="144">
        <f>IF(AZ60=5,#REF!,0)</f>
        <v>0</v>
      </c>
      <c r="CA60" s="144">
        <v>1</v>
      </c>
      <c r="CB60" s="144">
        <v>1</v>
      </c>
      <c r="CZ60" s="144">
        <v>0</v>
      </c>
    </row>
    <row r="61" spans="1:57" ht="12.75">
      <c r="A61" s="101" t="s">
        <v>6</v>
      </c>
      <c r="B61" s="196" t="s">
        <v>355</v>
      </c>
      <c r="C61" s="209" t="s">
        <v>105</v>
      </c>
      <c r="D61" s="83"/>
      <c r="E61" s="84"/>
      <c r="F61" s="84"/>
      <c r="G61" s="86"/>
      <c r="O61" s="165"/>
      <c r="BA61" s="155" t="e">
        <f>SUM(#REF!)</f>
        <v>#REF!</v>
      </c>
      <c r="BB61" s="155" t="e">
        <f>SUM(#REF!)</f>
        <v>#REF!</v>
      </c>
      <c r="BC61" s="155" t="e">
        <f>SUM(#REF!)</f>
        <v>#REF!</v>
      </c>
      <c r="BD61" s="155" t="e">
        <f>SUM(#REF!)</f>
        <v>#REF!</v>
      </c>
      <c r="BE61" s="155" t="e">
        <f>SUM(#REF!)</f>
        <v>#REF!</v>
      </c>
    </row>
    <row r="62" spans="1:57" ht="12.75">
      <c r="A62" s="101"/>
      <c r="B62" s="201" t="s">
        <v>104</v>
      </c>
      <c r="C62" s="197" t="s">
        <v>255</v>
      </c>
      <c r="D62" s="33"/>
      <c r="E62" s="34"/>
      <c r="F62" s="34"/>
      <c r="G62" s="86"/>
      <c r="O62" s="165"/>
      <c r="BA62" s="155"/>
      <c r="BB62" s="155"/>
      <c r="BC62" s="155"/>
      <c r="BD62" s="155"/>
      <c r="BE62" s="155"/>
    </row>
    <row r="63" spans="1:57" ht="12.75">
      <c r="A63" s="101"/>
      <c r="B63" s="191" t="s">
        <v>356</v>
      </c>
      <c r="C63" s="211" t="s">
        <v>251</v>
      </c>
      <c r="D63" s="33" t="s">
        <v>9</v>
      </c>
      <c r="E63" s="34">
        <v>16</v>
      </c>
      <c r="F63" s="34"/>
      <c r="G63" s="86">
        <f t="shared" si="0"/>
        <v>0</v>
      </c>
      <c r="O63" s="165"/>
      <c r="BA63" s="155"/>
      <c r="BB63" s="155"/>
      <c r="BC63" s="155"/>
      <c r="BD63" s="155"/>
      <c r="BE63" s="155"/>
    </row>
    <row r="64" spans="1:57" ht="12.75">
      <c r="A64" s="101"/>
      <c r="B64" s="191" t="s">
        <v>357</v>
      </c>
      <c r="C64" s="211" t="s">
        <v>252</v>
      </c>
      <c r="D64" s="33" t="s">
        <v>9</v>
      </c>
      <c r="E64" s="34">
        <v>48</v>
      </c>
      <c r="F64" s="34"/>
      <c r="G64" s="86">
        <f t="shared" si="0"/>
        <v>0</v>
      </c>
      <c r="O64" s="165"/>
      <c r="BA64" s="155"/>
      <c r="BB64" s="155"/>
      <c r="BC64" s="155"/>
      <c r="BD64" s="155"/>
      <c r="BE64" s="155"/>
    </row>
    <row r="65" spans="1:57" ht="12.75">
      <c r="A65" s="101"/>
      <c r="B65" s="191" t="s">
        <v>358</v>
      </c>
      <c r="C65" s="211" t="s">
        <v>254</v>
      </c>
      <c r="D65" s="33" t="s">
        <v>9</v>
      </c>
      <c r="E65" s="34">
        <v>8</v>
      </c>
      <c r="F65" s="34"/>
      <c r="G65" s="86">
        <f t="shared" si="0"/>
        <v>0</v>
      </c>
      <c r="O65" s="165"/>
      <c r="BA65" s="155"/>
      <c r="BB65" s="155"/>
      <c r="BC65" s="155"/>
      <c r="BD65" s="155"/>
      <c r="BE65" s="155"/>
    </row>
    <row r="66" spans="1:57" ht="12.75">
      <c r="A66" s="101"/>
      <c r="B66" s="191" t="s">
        <v>359</v>
      </c>
      <c r="C66" s="211" t="s">
        <v>148</v>
      </c>
      <c r="D66" s="33" t="s">
        <v>29</v>
      </c>
      <c r="E66" s="34">
        <v>1</v>
      </c>
      <c r="F66" s="34"/>
      <c r="G66" s="86">
        <f t="shared" si="0"/>
        <v>0</v>
      </c>
      <c r="O66" s="165"/>
      <c r="BA66" s="155"/>
      <c r="BB66" s="155"/>
      <c r="BC66" s="155"/>
      <c r="BD66" s="155"/>
      <c r="BE66" s="155"/>
    </row>
    <row r="67" spans="1:57" ht="12.75">
      <c r="A67" s="101"/>
      <c r="B67" s="191"/>
      <c r="C67" s="211"/>
      <c r="D67" s="33"/>
      <c r="E67" s="111"/>
      <c r="F67" s="111"/>
      <c r="G67" s="86"/>
      <c r="O67" s="165"/>
      <c r="BA67" s="155"/>
      <c r="BB67" s="155"/>
      <c r="BC67" s="155"/>
      <c r="BD67" s="155"/>
      <c r="BE67" s="155"/>
    </row>
    <row r="68" spans="1:57" ht="12.75">
      <c r="A68" s="101"/>
      <c r="B68" s="191"/>
      <c r="C68" s="197" t="s">
        <v>256</v>
      </c>
      <c r="D68" s="33"/>
      <c r="E68" s="111"/>
      <c r="F68" s="111"/>
      <c r="G68" s="86"/>
      <c r="O68" s="165"/>
      <c r="BA68" s="155"/>
      <c r="BB68" s="155"/>
      <c r="BC68" s="155"/>
      <c r="BD68" s="155"/>
      <c r="BE68" s="155"/>
    </row>
    <row r="69" spans="1:57" ht="12.75">
      <c r="A69" s="101"/>
      <c r="B69" s="191" t="s">
        <v>360</v>
      </c>
      <c r="C69" s="211" t="s">
        <v>106</v>
      </c>
      <c r="D69" s="33" t="s">
        <v>9</v>
      </c>
      <c r="E69" s="34">
        <v>4</v>
      </c>
      <c r="F69" s="34"/>
      <c r="G69" s="86">
        <f t="shared" si="0"/>
        <v>0</v>
      </c>
      <c r="O69" s="165"/>
      <c r="BA69" s="155"/>
      <c r="BB69" s="155"/>
      <c r="BC69" s="155"/>
      <c r="BD69" s="155"/>
      <c r="BE69" s="155"/>
    </row>
    <row r="70" spans="1:57" ht="12.75">
      <c r="A70" s="101"/>
      <c r="B70" s="191" t="s">
        <v>361</v>
      </c>
      <c r="C70" s="211" t="s">
        <v>107</v>
      </c>
      <c r="D70" s="33" t="s">
        <v>9</v>
      </c>
      <c r="E70" s="34">
        <v>4</v>
      </c>
      <c r="F70" s="34"/>
      <c r="G70" s="86">
        <f t="shared" si="0"/>
        <v>0</v>
      </c>
      <c r="O70" s="165"/>
      <c r="BA70" s="155"/>
      <c r="BB70" s="155"/>
      <c r="BC70" s="155"/>
      <c r="BD70" s="155"/>
      <c r="BE70" s="155"/>
    </row>
    <row r="71" spans="1:57" ht="12.75">
      <c r="A71" s="101"/>
      <c r="B71" s="191" t="s">
        <v>362</v>
      </c>
      <c r="C71" s="211" t="s">
        <v>251</v>
      </c>
      <c r="D71" s="33" t="s">
        <v>9</v>
      </c>
      <c r="E71" s="34">
        <v>8</v>
      </c>
      <c r="F71" s="34"/>
      <c r="G71" s="86">
        <f t="shared" si="0"/>
        <v>0</v>
      </c>
      <c r="O71" s="165"/>
      <c r="BA71" s="155"/>
      <c r="BB71" s="155"/>
      <c r="BC71" s="155"/>
      <c r="BD71" s="155"/>
      <c r="BE71" s="155"/>
    </row>
    <row r="72" spans="1:57" ht="12.75">
      <c r="A72" s="101"/>
      <c r="B72" s="191" t="s">
        <v>363</v>
      </c>
      <c r="C72" s="211" t="s">
        <v>252</v>
      </c>
      <c r="D72" s="33" t="s">
        <v>9</v>
      </c>
      <c r="E72" s="34">
        <v>2</v>
      </c>
      <c r="F72" s="34"/>
      <c r="G72" s="86">
        <f t="shared" si="0"/>
        <v>0</v>
      </c>
      <c r="O72" s="165"/>
      <c r="BA72" s="155"/>
      <c r="BB72" s="155"/>
      <c r="BC72" s="155"/>
      <c r="BD72" s="155"/>
      <c r="BE72" s="155"/>
    </row>
    <row r="73" spans="1:57" ht="12.75">
      <c r="A73" s="101"/>
      <c r="B73" s="191" t="s">
        <v>364</v>
      </c>
      <c r="C73" s="211" t="s">
        <v>254</v>
      </c>
      <c r="D73" s="33" t="s">
        <v>9</v>
      </c>
      <c r="E73" s="34">
        <v>16</v>
      </c>
      <c r="F73" s="34"/>
      <c r="G73" s="86">
        <f t="shared" si="0"/>
        <v>0</v>
      </c>
      <c r="O73" s="165"/>
      <c r="BA73" s="155"/>
      <c r="BB73" s="155"/>
      <c r="BC73" s="155"/>
      <c r="BD73" s="155"/>
      <c r="BE73" s="155"/>
    </row>
    <row r="74" spans="1:57" ht="12.75">
      <c r="A74" s="101"/>
      <c r="B74" s="191" t="s">
        <v>365</v>
      </c>
      <c r="C74" s="211" t="s">
        <v>148</v>
      </c>
      <c r="D74" s="33" t="s">
        <v>29</v>
      </c>
      <c r="E74" s="34">
        <v>1</v>
      </c>
      <c r="F74" s="34"/>
      <c r="G74" s="86">
        <f t="shared" si="0"/>
        <v>0</v>
      </c>
      <c r="O74" s="165"/>
      <c r="BA74" s="155"/>
      <c r="BB74" s="155"/>
      <c r="BC74" s="155"/>
      <c r="BD74" s="155"/>
      <c r="BE74" s="155"/>
    </row>
    <row r="75" spans="1:57" ht="12.75">
      <c r="A75" s="101"/>
      <c r="B75" s="191" t="s">
        <v>366</v>
      </c>
      <c r="C75" s="211" t="s">
        <v>94</v>
      </c>
      <c r="D75" s="33"/>
      <c r="E75" s="111"/>
      <c r="F75" s="34"/>
      <c r="G75" s="86"/>
      <c r="O75" s="165"/>
      <c r="BA75" s="155"/>
      <c r="BB75" s="155"/>
      <c r="BC75" s="155"/>
      <c r="BD75" s="155"/>
      <c r="BE75" s="155"/>
    </row>
    <row r="76" spans="1:57" ht="12.75">
      <c r="A76" s="169"/>
      <c r="B76" s="191"/>
      <c r="C76" s="212"/>
      <c r="D76" s="33"/>
      <c r="E76" s="111"/>
      <c r="F76" s="34"/>
      <c r="G76" s="86"/>
      <c r="O76" s="165"/>
      <c r="BA76" s="155"/>
      <c r="BB76" s="155"/>
      <c r="BC76" s="155"/>
      <c r="BD76" s="155"/>
      <c r="BE76" s="155"/>
    </row>
    <row r="77" spans="1:15" ht="67.5">
      <c r="A77" s="30"/>
      <c r="B77" s="191" t="s">
        <v>370</v>
      </c>
      <c r="C77" s="199" t="s">
        <v>113</v>
      </c>
      <c r="D77" s="33" t="s">
        <v>29</v>
      </c>
      <c r="E77" s="34">
        <v>1</v>
      </c>
      <c r="F77" s="34"/>
      <c r="G77" s="86">
        <f aca="true" t="shared" si="11" ref="G75:G96">E77*F77</f>
        <v>0</v>
      </c>
      <c r="H77" s="167"/>
      <c r="I77" s="167"/>
      <c r="O77" s="165"/>
    </row>
    <row r="78" spans="1:104" ht="12.75">
      <c r="A78" s="88"/>
      <c r="B78" s="206" t="s">
        <v>7</v>
      </c>
      <c r="C78" s="207" t="str">
        <f>CONCATENATE(B61," ",C61)</f>
        <v>DPS 02.2.3 Upevňovací materiál (galvanický pozinkovaný)</v>
      </c>
      <c r="D78" s="91"/>
      <c r="E78" s="92"/>
      <c r="F78" s="93"/>
      <c r="G78" s="86"/>
      <c r="L78" s="162"/>
      <c r="O78" s="165"/>
      <c r="AA78" s="144">
        <v>1</v>
      </c>
      <c r="AB78" s="144">
        <v>1</v>
      </c>
      <c r="AC78" s="144">
        <v>1</v>
      </c>
      <c r="AZ78" s="144">
        <v>1</v>
      </c>
      <c r="BA78" s="144">
        <f>IF(AZ78=1,G77,0)</f>
        <v>0</v>
      </c>
      <c r="BB78" s="144">
        <f>IF(AZ78=2,G77,0)</f>
        <v>0</v>
      </c>
      <c r="BC78" s="144">
        <f>IF(AZ78=3,G77,0)</f>
        <v>0</v>
      </c>
      <c r="BD78" s="144">
        <f>IF(AZ78=4,G77,0)</f>
        <v>0</v>
      </c>
      <c r="BE78" s="144">
        <f>IF(AZ78=5,G77,0)</f>
        <v>0</v>
      </c>
      <c r="CA78" s="144">
        <v>1</v>
      </c>
      <c r="CB78" s="144">
        <v>1</v>
      </c>
      <c r="CZ78" s="144">
        <v>1.78164</v>
      </c>
    </row>
    <row r="79" spans="1:57" ht="12.75">
      <c r="A79" s="22" t="s">
        <v>6</v>
      </c>
      <c r="B79" s="208" t="s">
        <v>367</v>
      </c>
      <c r="C79" s="213" t="s">
        <v>43</v>
      </c>
      <c r="D79" s="83"/>
      <c r="E79" s="84"/>
      <c r="F79" s="84"/>
      <c r="G79" s="86"/>
      <c r="L79" s="162"/>
      <c r="O79" s="165"/>
      <c r="BA79" s="155">
        <f>SUM(BA77:BA78)</f>
        <v>0</v>
      </c>
      <c r="BB79" s="155">
        <f>SUM(BB77:BB78)</f>
        <v>0</v>
      </c>
      <c r="BC79" s="155">
        <f>SUM(BC77:BC78)</f>
        <v>0</v>
      </c>
      <c r="BD79" s="155">
        <f>SUM(BD77:BD78)</f>
        <v>0</v>
      </c>
      <c r="BE79" s="155">
        <f>SUM(BE77:BE78)</f>
        <v>0</v>
      </c>
    </row>
    <row r="80" spans="1:15" ht="33.75">
      <c r="A80" s="39"/>
      <c r="B80" s="195" t="s">
        <v>368</v>
      </c>
      <c r="C80" s="198" t="s">
        <v>238</v>
      </c>
      <c r="D80" s="33" t="s">
        <v>29</v>
      </c>
      <c r="E80" s="34">
        <v>8</v>
      </c>
      <c r="F80" s="34"/>
      <c r="G80" s="86">
        <f t="shared" si="11"/>
        <v>0</v>
      </c>
      <c r="H80" s="167"/>
      <c r="I80" s="167"/>
      <c r="L80" s="162"/>
      <c r="O80" s="165"/>
    </row>
    <row r="81" spans="1:104" ht="12.75">
      <c r="A81" s="88"/>
      <c r="B81" s="206" t="s">
        <v>7</v>
      </c>
      <c r="C81" s="207" t="str">
        <f>CONCATENATE(B79," ",C79)</f>
        <v>DPS 02.2.4 Montáž-strojní zařízení a potrubní rozvody</v>
      </c>
      <c r="D81" s="91"/>
      <c r="E81" s="92"/>
      <c r="F81" s="93"/>
      <c r="G81" s="86"/>
      <c r="H81" s="170"/>
      <c r="L81" s="162"/>
      <c r="O81" s="165"/>
      <c r="AA81" s="144">
        <v>1</v>
      </c>
      <c r="AB81" s="144">
        <v>1</v>
      </c>
      <c r="AC81" s="144">
        <v>1</v>
      </c>
      <c r="AZ81" s="144">
        <v>1</v>
      </c>
      <c r="BA81" s="144">
        <f>IF(AZ81=1,G80,0)</f>
        <v>0</v>
      </c>
      <c r="BB81" s="144">
        <f>IF(AZ81=2,G80,0)</f>
        <v>0</v>
      </c>
      <c r="BC81" s="144">
        <f>IF(AZ81=3,G80,0)</f>
        <v>0</v>
      </c>
      <c r="BD81" s="144">
        <f>IF(AZ81=4,G80,0)</f>
        <v>0</v>
      </c>
      <c r="BE81" s="144">
        <f>IF(AZ81=5,G80,0)</f>
        <v>0</v>
      </c>
      <c r="CA81" s="144">
        <v>1</v>
      </c>
      <c r="CB81" s="144">
        <v>1</v>
      </c>
      <c r="CZ81" s="144">
        <v>1.90436</v>
      </c>
    </row>
    <row r="82" spans="1:57" ht="12.75">
      <c r="A82" s="101" t="s">
        <v>6</v>
      </c>
      <c r="B82" s="196" t="s">
        <v>369</v>
      </c>
      <c r="C82" s="213" t="s">
        <v>40</v>
      </c>
      <c r="D82" s="83"/>
      <c r="E82" s="84"/>
      <c r="F82" s="84"/>
      <c r="G82" s="86"/>
      <c r="O82" s="165"/>
      <c r="BA82" s="155">
        <f>SUM(BA80:BA81)</f>
        <v>0</v>
      </c>
      <c r="BB82" s="155">
        <f>SUM(BB80:BB81)</f>
        <v>0</v>
      </c>
      <c r="BC82" s="155">
        <f>SUM(BC80:BC81)</f>
        <v>0</v>
      </c>
      <c r="BD82" s="155">
        <f>SUM(BD80:BD81)</f>
        <v>0</v>
      </c>
      <c r="BE82" s="155">
        <f>SUM(BE80:BE81)</f>
        <v>0</v>
      </c>
    </row>
    <row r="83" spans="1:15" ht="12.75">
      <c r="A83" s="39"/>
      <c r="B83" s="195" t="s">
        <v>373</v>
      </c>
      <c r="C83" s="198" t="s">
        <v>39</v>
      </c>
      <c r="D83" s="33" t="s">
        <v>29</v>
      </c>
      <c r="E83" s="34">
        <v>2</v>
      </c>
      <c r="F83" s="34"/>
      <c r="G83" s="86">
        <f t="shared" si="11"/>
        <v>0</v>
      </c>
      <c r="H83" s="167"/>
      <c r="I83" s="167"/>
      <c r="O83" s="165"/>
    </row>
    <row r="84" spans="1:104" ht="12.75">
      <c r="A84" s="39"/>
      <c r="B84" s="195" t="s">
        <v>374</v>
      </c>
      <c r="C84" s="198" t="s">
        <v>240</v>
      </c>
      <c r="D84" s="33" t="s">
        <v>29</v>
      </c>
      <c r="E84" s="34">
        <v>1</v>
      </c>
      <c r="F84" s="34"/>
      <c r="G84" s="86">
        <f t="shared" si="11"/>
        <v>0</v>
      </c>
      <c r="O84" s="165"/>
      <c r="AA84" s="144">
        <v>1</v>
      </c>
      <c r="AB84" s="144">
        <v>1</v>
      </c>
      <c r="AC84" s="144">
        <v>1</v>
      </c>
      <c r="AZ84" s="144">
        <v>1</v>
      </c>
      <c r="BA84" s="144">
        <f>IF(AZ84=1,G82,0)</f>
        <v>0</v>
      </c>
      <c r="BB84" s="144">
        <f>IF(AZ84=2,G82,0)</f>
        <v>0</v>
      </c>
      <c r="BC84" s="144">
        <f>IF(AZ84=3,G82,0)</f>
        <v>0</v>
      </c>
      <c r="BD84" s="144">
        <f>IF(AZ84=4,G82,0)</f>
        <v>0</v>
      </c>
      <c r="BE84" s="144">
        <f>IF(AZ84=5,G82,0)</f>
        <v>0</v>
      </c>
      <c r="CA84" s="144">
        <v>1</v>
      </c>
      <c r="CB84" s="144">
        <v>1</v>
      </c>
      <c r="CZ84" s="144">
        <v>0.01317</v>
      </c>
    </row>
    <row r="85" spans="1:104" ht="12.75">
      <c r="A85" s="39"/>
      <c r="B85" s="195" t="s">
        <v>375</v>
      </c>
      <c r="C85" s="198" t="s">
        <v>239</v>
      </c>
      <c r="D85" s="33" t="s">
        <v>29</v>
      </c>
      <c r="E85" s="34">
        <v>1</v>
      </c>
      <c r="F85" s="34"/>
      <c r="G85" s="86">
        <f t="shared" si="11"/>
        <v>0</v>
      </c>
      <c r="O85" s="165"/>
      <c r="AA85" s="144">
        <v>1</v>
      </c>
      <c r="AB85" s="144">
        <v>1</v>
      </c>
      <c r="AC85" s="144">
        <v>1</v>
      </c>
      <c r="AZ85" s="144">
        <v>1</v>
      </c>
      <c r="BA85" s="144">
        <f>IF(AZ85=1,G83,0)</f>
        <v>0</v>
      </c>
      <c r="BB85" s="144">
        <f>IF(AZ85=2,G83,0)</f>
        <v>0</v>
      </c>
      <c r="BC85" s="144">
        <f>IF(AZ85=3,G83,0)</f>
        <v>0</v>
      </c>
      <c r="BD85" s="144">
        <f>IF(AZ85=4,G83,0)</f>
        <v>0</v>
      </c>
      <c r="BE85" s="144">
        <f>IF(AZ85=5,G83,0)</f>
        <v>0</v>
      </c>
      <c r="CA85" s="144">
        <v>1</v>
      </c>
      <c r="CB85" s="144">
        <v>1</v>
      </c>
      <c r="CZ85" s="144">
        <v>0.01317</v>
      </c>
    </row>
    <row r="86" spans="1:15" ht="12.75">
      <c r="A86" s="88"/>
      <c r="B86" s="206" t="s">
        <v>7</v>
      </c>
      <c r="C86" s="207" t="str">
        <f>CONCATENATE(B82," ",C82)</f>
        <v>DPS 02.2.5 Zkoušky, revize</v>
      </c>
      <c r="D86" s="91"/>
      <c r="E86" s="92"/>
      <c r="F86" s="93"/>
      <c r="G86" s="86"/>
      <c r="O86" s="165"/>
    </row>
    <row r="87" spans="1:57" ht="12.75">
      <c r="A87" s="101" t="s">
        <v>6</v>
      </c>
      <c r="B87" s="196" t="s">
        <v>376</v>
      </c>
      <c r="C87" s="213" t="s">
        <v>44</v>
      </c>
      <c r="D87" s="83"/>
      <c r="E87" s="84"/>
      <c r="F87" s="84"/>
      <c r="G87" s="86"/>
      <c r="O87" s="165"/>
      <c r="BA87" s="155">
        <f>SUM(BA83:BA86)</f>
        <v>0</v>
      </c>
      <c r="BB87" s="155">
        <f>SUM(BB83:BB86)</f>
        <v>0</v>
      </c>
      <c r="BC87" s="155">
        <f>SUM(BC83:BC86)</f>
        <v>0</v>
      </c>
      <c r="BD87" s="155">
        <f>SUM(BD83:BD86)</f>
        <v>0</v>
      </c>
      <c r="BE87" s="155">
        <f>SUM(BE83:BE86)</f>
        <v>0</v>
      </c>
    </row>
    <row r="88" spans="1:15" ht="12.75">
      <c r="A88" s="39"/>
      <c r="B88" s="195" t="s">
        <v>377</v>
      </c>
      <c r="C88" s="198" t="s">
        <v>33</v>
      </c>
      <c r="D88" s="33" t="s">
        <v>29</v>
      </c>
      <c r="E88" s="34">
        <v>8</v>
      </c>
      <c r="F88" s="34"/>
      <c r="G88" s="86">
        <f t="shared" si="11"/>
        <v>0</v>
      </c>
      <c r="H88" s="167"/>
      <c r="I88" s="167"/>
      <c r="O88" s="165"/>
    </row>
    <row r="89" spans="1:104" ht="12.75">
      <c r="A89" s="39"/>
      <c r="B89" s="195" t="s">
        <v>378</v>
      </c>
      <c r="C89" s="198" t="s">
        <v>35</v>
      </c>
      <c r="D89" s="33" t="s">
        <v>29</v>
      </c>
      <c r="E89" s="34">
        <v>1</v>
      </c>
      <c r="F89" s="34"/>
      <c r="G89" s="86">
        <f t="shared" si="11"/>
        <v>0</v>
      </c>
      <c r="O89" s="165"/>
      <c r="AA89" s="144">
        <v>1</v>
      </c>
      <c r="AB89" s="144">
        <v>1</v>
      </c>
      <c r="AC89" s="144">
        <v>1</v>
      </c>
      <c r="AZ89" s="144">
        <v>1</v>
      </c>
      <c r="BA89" s="144">
        <f aca="true" t="shared" si="12" ref="BA89:BA94">IF(AZ89=1,G88,0)</f>
        <v>0</v>
      </c>
      <c r="BB89" s="144">
        <f aca="true" t="shared" si="13" ref="BB89:BB94">IF(AZ89=2,G88,0)</f>
        <v>0</v>
      </c>
      <c r="BC89" s="144">
        <f aca="true" t="shared" si="14" ref="BC89:BC94">IF(AZ89=3,G88,0)</f>
        <v>0</v>
      </c>
      <c r="BD89" s="144">
        <f aca="true" t="shared" si="15" ref="BD89:BD94">IF(AZ89=4,G88,0)</f>
        <v>0</v>
      </c>
      <c r="BE89" s="144">
        <f aca="true" t="shared" si="16" ref="BE89:BE94">IF(AZ89=5,G88,0)</f>
        <v>0</v>
      </c>
      <c r="CA89" s="144">
        <v>1</v>
      </c>
      <c r="CB89" s="144">
        <v>1</v>
      </c>
      <c r="CZ89" s="144">
        <v>0.01317</v>
      </c>
    </row>
    <row r="90" spans="1:104" ht="12.75">
      <c r="A90" s="39"/>
      <c r="B90" s="195" t="s">
        <v>379</v>
      </c>
      <c r="C90" s="198" t="s">
        <v>34</v>
      </c>
      <c r="D90" s="33" t="s">
        <v>29</v>
      </c>
      <c r="E90" s="34">
        <v>1</v>
      </c>
      <c r="F90" s="34"/>
      <c r="G90" s="86">
        <f t="shared" si="11"/>
        <v>0</v>
      </c>
      <c r="O90" s="165"/>
      <c r="AA90" s="144">
        <v>1</v>
      </c>
      <c r="AB90" s="144">
        <v>1</v>
      </c>
      <c r="AC90" s="144">
        <v>1</v>
      </c>
      <c r="AZ90" s="144">
        <v>1</v>
      </c>
      <c r="BA90" s="144">
        <f t="shared" si="12"/>
        <v>0</v>
      </c>
      <c r="BB90" s="144">
        <f t="shared" si="13"/>
        <v>0</v>
      </c>
      <c r="BC90" s="144">
        <f t="shared" si="14"/>
        <v>0</v>
      </c>
      <c r="BD90" s="144">
        <f t="shared" si="15"/>
        <v>0</v>
      </c>
      <c r="BE90" s="144">
        <f t="shared" si="16"/>
        <v>0</v>
      </c>
      <c r="CA90" s="144">
        <v>1</v>
      </c>
      <c r="CB90" s="144">
        <v>1</v>
      </c>
      <c r="CZ90" s="144">
        <v>2.41715</v>
      </c>
    </row>
    <row r="91" spans="1:104" ht="12.75">
      <c r="A91" s="39"/>
      <c r="B91" s="195" t="s">
        <v>380</v>
      </c>
      <c r="C91" s="198" t="s">
        <v>36</v>
      </c>
      <c r="D91" s="33" t="s">
        <v>29</v>
      </c>
      <c r="E91" s="34">
        <v>1</v>
      </c>
      <c r="F91" s="34"/>
      <c r="G91" s="86">
        <f t="shared" si="11"/>
        <v>0</v>
      </c>
      <c r="O91" s="165"/>
      <c r="AA91" s="144">
        <v>1</v>
      </c>
      <c r="AB91" s="144">
        <v>1</v>
      </c>
      <c r="AC91" s="144">
        <v>1</v>
      </c>
      <c r="AZ91" s="144">
        <v>1</v>
      </c>
      <c r="BA91" s="144">
        <f t="shared" si="12"/>
        <v>0</v>
      </c>
      <c r="BB91" s="144">
        <f t="shared" si="13"/>
        <v>0</v>
      </c>
      <c r="BC91" s="144">
        <f t="shared" si="14"/>
        <v>0</v>
      </c>
      <c r="BD91" s="144">
        <f t="shared" si="15"/>
        <v>0</v>
      </c>
      <c r="BE91" s="144">
        <f t="shared" si="16"/>
        <v>0</v>
      </c>
      <c r="CA91" s="144">
        <v>1</v>
      </c>
      <c r="CB91" s="144">
        <v>1</v>
      </c>
      <c r="CZ91" s="144">
        <v>1.05728</v>
      </c>
    </row>
    <row r="92" spans="1:104" ht="12.75">
      <c r="A92" s="39"/>
      <c r="B92" s="195" t="s">
        <v>381</v>
      </c>
      <c r="C92" s="198" t="s">
        <v>37</v>
      </c>
      <c r="D92" s="33" t="s">
        <v>29</v>
      </c>
      <c r="E92" s="34">
        <v>1</v>
      </c>
      <c r="F92" s="34"/>
      <c r="G92" s="86">
        <f t="shared" si="11"/>
        <v>0</v>
      </c>
      <c r="O92" s="165"/>
      <c r="AA92" s="144">
        <v>1</v>
      </c>
      <c r="AB92" s="144">
        <v>1</v>
      </c>
      <c r="AC92" s="144">
        <v>1</v>
      </c>
      <c r="AZ92" s="144">
        <v>1</v>
      </c>
      <c r="BA92" s="144">
        <f t="shared" si="12"/>
        <v>0</v>
      </c>
      <c r="BB92" s="144">
        <f t="shared" si="13"/>
        <v>0</v>
      </c>
      <c r="BC92" s="144">
        <f t="shared" si="14"/>
        <v>0</v>
      </c>
      <c r="BD92" s="144">
        <f t="shared" si="15"/>
        <v>0</v>
      </c>
      <c r="BE92" s="144">
        <f t="shared" si="16"/>
        <v>0</v>
      </c>
      <c r="CA92" s="144">
        <v>1</v>
      </c>
      <c r="CB92" s="144">
        <v>1</v>
      </c>
      <c r="CZ92" s="144">
        <v>2.4171</v>
      </c>
    </row>
    <row r="93" spans="1:104" ht="12.75">
      <c r="A93" s="39"/>
      <c r="B93" s="195" t="s">
        <v>382</v>
      </c>
      <c r="C93" s="198" t="s">
        <v>38</v>
      </c>
      <c r="D93" s="33" t="s">
        <v>29</v>
      </c>
      <c r="E93" s="34">
        <v>1</v>
      </c>
      <c r="F93" s="34"/>
      <c r="G93" s="86">
        <f t="shared" si="11"/>
        <v>0</v>
      </c>
      <c r="O93" s="165"/>
      <c r="AA93" s="144">
        <v>1</v>
      </c>
      <c r="AB93" s="144">
        <v>1</v>
      </c>
      <c r="AC93" s="144">
        <v>1</v>
      </c>
      <c r="AZ93" s="144">
        <v>1</v>
      </c>
      <c r="BA93" s="144">
        <f t="shared" si="12"/>
        <v>0</v>
      </c>
      <c r="BB93" s="144">
        <f t="shared" si="13"/>
        <v>0</v>
      </c>
      <c r="BC93" s="144">
        <f t="shared" si="14"/>
        <v>0</v>
      </c>
      <c r="BD93" s="144">
        <f t="shared" si="15"/>
        <v>0</v>
      </c>
      <c r="BE93" s="144">
        <f t="shared" si="16"/>
        <v>0</v>
      </c>
      <c r="CA93" s="144">
        <v>1</v>
      </c>
      <c r="CB93" s="144">
        <v>1</v>
      </c>
      <c r="CZ93" s="144">
        <v>0.00795</v>
      </c>
    </row>
    <row r="94" spans="1:104" ht="12.75">
      <c r="A94" s="88"/>
      <c r="B94" s="206" t="s">
        <v>7</v>
      </c>
      <c r="C94" s="207" t="str">
        <f>CONCATENATE(B87," ",C87)</f>
        <v>DPS 02.2.6 Vedlejší náklady - strojní zařízení a potrubní rozvody</v>
      </c>
      <c r="D94" s="91"/>
      <c r="E94" s="92"/>
      <c r="F94" s="93"/>
      <c r="G94" s="86"/>
      <c r="O94" s="165"/>
      <c r="AA94" s="144">
        <v>1</v>
      </c>
      <c r="AB94" s="144">
        <v>1</v>
      </c>
      <c r="AC94" s="144">
        <v>1</v>
      </c>
      <c r="AZ94" s="144">
        <v>1</v>
      </c>
      <c r="BA94" s="144">
        <f t="shared" si="12"/>
        <v>0</v>
      </c>
      <c r="BB94" s="144">
        <f t="shared" si="13"/>
        <v>0</v>
      </c>
      <c r="BC94" s="144">
        <f t="shared" si="14"/>
        <v>0</v>
      </c>
      <c r="BD94" s="144">
        <f t="shared" si="15"/>
        <v>0</v>
      </c>
      <c r="BE94" s="144">
        <f t="shared" si="16"/>
        <v>0</v>
      </c>
      <c r="CA94" s="144">
        <v>1</v>
      </c>
      <c r="CB94" s="144">
        <v>1</v>
      </c>
      <c r="CZ94" s="144">
        <v>0</v>
      </c>
    </row>
    <row r="95" spans="1:57" ht="12.75">
      <c r="A95" s="101" t="s">
        <v>6</v>
      </c>
      <c r="B95" s="196" t="s">
        <v>108</v>
      </c>
      <c r="C95" s="213" t="s">
        <v>41</v>
      </c>
      <c r="D95" s="83"/>
      <c r="E95" s="84"/>
      <c r="F95" s="84"/>
      <c r="G95" s="86"/>
      <c r="O95" s="165"/>
      <c r="BA95" s="155">
        <f>SUM(BA88:BA94)</f>
        <v>0</v>
      </c>
      <c r="BB95" s="155">
        <f>SUM(BB88:BB94)</f>
        <v>0</v>
      </c>
      <c r="BC95" s="155">
        <f>SUM(BC88:BC94)</f>
        <v>0</v>
      </c>
      <c r="BD95" s="155">
        <f>SUM(BD88:BD94)</f>
        <v>0</v>
      </c>
      <c r="BE95" s="155">
        <f>SUM(BE88:BE94)</f>
        <v>0</v>
      </c>
    </row>
    <row r="96" spans="1:15" ht="56.25">
      <c r="A96" s="39"/>
      <c r="B96" s="195" t="s">
        <v>383</v>
      </c>
      <c r="C96" s="214" t="s">
        <v>42</v>
      </c>
      <c r="D96" s="171" t="s">
        <v>29</v>
      </c>
      <c r="E96" s="34">
        <v>1</v>
      </c>
      <c r="F96" s="34"/>
      <c r="G96" s="86">
        <f t="shared" si="11"/>
        <v>0</v>
      </c>
      <c r="H96" s="167"/>
      <c r="I96" s="167"/>
      <c r="O96" s="165"/>
    </row>
    <row r="97" spans="1:104" ht="12.75">
      <c r="A97" s="88"/>
      <c r="B97" s="206" t="s">
        <v>7</v>
      </c>
      <c r="C97" s="207" t="str">
        <f>CONCATENATE(B95," ",C95)</f>
        <v>DPS 02.7 Ostatní </v>
      </c>
      <c r="D97" s="91"/>
      <c r="E97" s="92"/>
      <c r="F97" s="93"/>
      <c r="G97" s="94">
        <f>SUM(G10:G96)</f>
        <v>0</v>
      </c>
      <c r="O97" s="165"/>
      <c r="AA97" s="144">
        <v>1</v>
      </c>
      <c r="AB97" s="144">
        <v>1</v>
      </c>
      <c r="AC97" s="144">
        <v>1</v>
      </c>
      <c r="AZ97" s="144">
        <v>1</v>
      </c>
      <c r="BA97" s="144">
        <f>IF(AZ97=1,G96,0)</f>
        <v>0</v>
      </c>
      <c r="BB97" s="144">
        <f>IF(AZ97=2,G96,0)</f>
        <v>0</v>
      </c>
      <c r="BC97" s="144">
        <f>IF(AZ97=3,G96,0)</f>
        <v>0</v>
      </c>
      <c r="BD97" s="144">
        <f>IF(AZ97=4,G96,0)</f>
        <v>0</v>
      </c>
      <c r="BE97" s="144">
        <f>IF(AZ97=5,G96,0)</f>
        <v>0</v>
      </c>
      <c r="CA97" s="144">
        <v>1</v>
      </c>
      <c r="CB97" s="144">
        <v>1</v>
      </c>
      <c r="CZ97" s="144">
        <v>0.30006</v>
      </c>
    </row>
    <row r="98" spans="1:15" ht="12.75">
      <c r="A98" s="39"/>
      <c r="B98" s="40"/>
      <c r="C98" s="110"/>
      <c r="D98" s="33"/>
      <c r="E98" s="34"/>
      <c r="F98" s="34"/>
      <c r="G98" s="86"/>
      <c r="O98" s="165"/>
    </row>
    <row r="99" spans="1:104" s="131" customFormat="1" ht="15.75">
      <c r="A99" s="172"/>
      <c r="B99" s="173" t="s">
        <v>45</v>
      </c>
      <c r="C99" s="174" t="s">
        <v>122</v>
      </c>
      <c r="D99" s="175"/>
      <c r="E99" s="176"/>
      <c r="F99" s="177"/>
      <c r="G99" s="178"/>
      <c r="K99" s="179"/>
      <c r="O99" s="180"/>
      <c r="AA99" s="131">
        <v>1</v>
      </c>
      <c r="AB99" s="131">
        <v>1</v>
      </c>
      <c r="AC99" s="131">
        <v>1</v>
      </c>
      <c r="AZ99" s="131">
        <v>1</v>
      </c>
      <c r="BA99" s="131">
        <f>IF(AZ99=1,G98,0)</f>
        <v>0</v>
      </c>
      <c r="BB99" s="131">
        <f>IF(AZ99=2,G98,0)</f>
        <v>0</v>
      </c>
      <c r="BC99" s="131">
        <f>IF(AZ99=3,G98,0)</f>
        <v>0</v>
      </c>
      <c r="BD99" s="131">
        <f>IF(AZ99=4,G98,0)</f>
        <v>0</v>
      </c>
      <c r="BE99" s="131">
        <f>IF(AZ99=5,G98,0)</f>
        <v>0</v>
      </c>
      <c r="CA99" s="131">
        <v>1</v>
      </c>
      <c r="CB99" s="131">
        <v>1</v>
      </c>
      <c r="CZ99" s="131">
        <v>0.30006</v>
      </c>
    </row>
    <row r="100" spans="1:15" ht="12.75">
      <c r="A100" s="39"/>
      <c r="B100" s="40"/>
      <c r="C100" s="108"/>
      <c r="D100" s="41"/>
      <c r="E100" s="42"/>
      <c r="F100" s="42"/>
      <c r="G100" s="87"/>
      <c r="N100" s="181"/>
      <c r="O100" s="165"/>
    </row>
    <row r="101" spans="1:7" ht="12.75">
      <c r="A101" s="146"/>
      <c r="B101" s="146"/>
      <c r="C101" s="146"/>
      <c r="D101" s="146"/>
      <c r="E101" s="146"/>
      <c r="F101" s="146"/>
      <c r="G101" s="146"/>
    </row>
    <row r="102" spans="1:7" ht="12.75">
      <c r="A102" s="146"/>
      <c r="B102" s="146"/>
      <c r="C102" s="146"/>
      <c r="D102" s="146"/>
      <c r="E102" s="146"/>
      <c r="F102" s="146"/>
      <c r="G102" s="146"/>
    </row>
    <row r="103" spans="1:7" ht="12.75">
      <c r="A103" s="146"/>
      <c r="B103" s="146"/>
      <c r="C103" s="146"/>
      <c r="D103" s="146"/>
      <c r="E103" s="146"/>
      <c r="F103" s="146"/>
      <c r="G103" s="146"/>
    </row>
    <row r="104" spans="1:7" ht="12.75">
      <c r="A104" s="146"/>
      <c r="B104" s="146"/>
      <c r="C104" s="146"/>
      <c r="D104" s="146"/>
      <c r="E104" s="146"/>
      <c r="F104" s="146"/>
      <c r="G104" s="146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ht="12.75">
      <c r="E123" s="144"/>
    </row>
    <row r="124" ht="12.75">
      <c r="E124" s="144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ht="12.75">
      <c r="E131" s="144"/>
    </row>
    <row r="132" ht="12.75">
      <c r="E132" s="144"/>
    </row>
    <row r="133" ht="12.75">
      <c r="E133" s="144"/>
    </row>
    <row r="134" ht="12.75">
      <c r="E134" s="144"/>
    </row>
    <row r="135" ht="12.75">
      <c r="E135" s="144"/>
    </row>
    <row r="136" spans="1:2" ht="12.75">
      <c r="A136" s="138"/>
      <c r="B136" s="138"/>
    </row>
    <row r="137" spans="1:7" ht="12.75">
      <c r="A137" s="146"/>
      <c r="B137" s="146"/>
      <c r="C137" s="139"/>
      <c r="D137" s="139"/>
      <c r="E137" s="140"/>
      <c r="F137" s="139"/>
      <c r="G137" s="142"/>
    </row>
    <row r="138" spans="1:7" ht="12.75">
      <c r="A138" s="143"/>
      <c r="B138" s="143"/>
      <c r="C138" s="146"/>
      <c r="D138" s="146"/>
      <c r="E138" s="183"/>
      <c r="F138" s="146"/>
      <c r="G138" s="146"/>
    </row>
    <row r="139" spans="1:7" ht="12.75">
      <c r="A139" s="146"/>
      <c r="B139" s="146"/>
      <c r="C139" s="146"/>
      <c r="D139" s="146"/>
      <c r="E139" s="183"/>
      <c r="F139" s="146"/>
      <c r="G139" s="146"/>
    </row>
    <row r="140" spans="1:7" ht="12.75">
      <c r="A140" s="146"/>
      <c r="B140" s="146"/>
      <c r="C140" s="146"/>
      <c r="D140" s="146"/>
      <c r="E140" s="183"/>
      <c r="F140" s="146"/>
      <c r="G140" s="146"/>
    </row>
    <row r="141" spans="1:7" ht="12.75">
      <c r="A141" s="146"/>
      <c r="B141" s="146"/>
      <c r="C141" s="146"/>
      <c r="D141" s="146"/>
      <c r="E141" s="183"/>
      <c r="F141" s="146"/>
      <c r="G141" s="146"/>
    </row>
    <row r="142" spans="1:7" ht="12.75">
      <c r="A142" s="146"/>
      <c r="B142" s="146"/>
      <c r="C142" s="146"/>
      <c r="D142" s="146"/>
      <c r="E142" s="183"/>
      <c r="F142" s="146"/>
      <c r="G142" s="146"/>
    </row>
    <row r="143" spans="1:7" ht="12.75">
      <c r="A143" s="146"/>
      <c r="B143" s="146"/>
      <c r="C143" s="146"/>
      <c r="D143" s="146"/>
      <c r="E143" s="183"/>
      <c r="F143" s="146"/>
      <c r="G143" s="146"/>
    </row>
    <row r="144" spans="1:7" ht="12.75">
      <c r="A144" s="146"/>
      <c r="B144" s="146"/>
      <c r="C144" s="146"/>
      <c r="D144" s="146"/>
      <c r="E144" s="183"/>
      <c r="F144" s="146"/>
      <c r="G144" s="146"/>
    </row>
    <row r="145" spans="1:7" ht="12.75">
      <c r="A145" s="146"/>
      <c r="B145" s="146"/>
      <c r="C145" s="146"/>
      <c r="D145" s="146"/>
      <c r="E145" s="183"/>
      <c r="F145" s="146"/>
      <c r="G145" s="146"/>
    </row>
    <row r="146" spans="1:7" ht="12.75">
      <c r="A146" s="146"/>
      <c r="B146" s="146"/>
      <c r="C146" s="146"/>
      <c r="D146" s="146"/>
      <c r="E146" s="183"/>
      <c r="F146" s="146"/>
      <c r="G146" s="146"/>
    </row>
    <row r="147" spans="1:7" ht="12.75">
      <c r="A147" s="146"/>
      <c r="B147" s="146"/>
      <c r="C147" s="146"/>
      <c r="D147" s="146"/>
      <c r="E147" s="183"/>
      <c r="F147" s="146"/>
      <c r="G147" s="146"/>
    </row>
    <row r="148" spans="1:7" ht="12.75">
      <c r="A148" s="146"/>
      <c r="B148" s="146"/>
      <c r="C148" s="146"/>
      <c r="D148" s="146"/>
      <c r="E148" s="183"/>
      <c r="F148" s="146"/>
      <c r="G148" s="146"/>
    </row>
    <row r="149" spans="1:7" ht="12.75">
      <c r="A149" s="146"/>
      <c r="B149" s="146"/>
      <c r="C149" s="146"/>
      <c r="D149" s="146"/>
      <c r="E149" s="183"/>
      <c r="F149" s="146"/>
      <c r="G149" s="146"/>
    </row>
    <row r="150" spans="1:7" ht="12.75">
      <c r="A150" s="146"/>
      <c r="B150" s="146"/>
      <c r="C150" s="146"/>
      <c r="D150" s="146"/>
      <c r="E150" s="183"/>
      <c r="F150" s="146"/>
      <c r="G150" s="146"/>
    </row>
  </sheetData>
  <sheetProtection password="CC71" sheet="1"/>
  <mergeCells count="5">
    <mergeCell ref="A1:B1"/>
    <mergeCell ref="A3:B3"/>
    <mergeCell ref="E3:G3"/>
    <mergeCell ref="A4:B4"/>
    <mergeCell ref="A5:B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7" r:id="rId1"/>
  <headerFooter>
    <oddHeader>&amp;LAkce:
TECHNICKÁ UNIVERZITA V LIBERCI
D.1.4.i.01-Technologie stlačeného vzduchu&amp;RZpracoval: TECHNO-AIR s.r.o.
Datum : 27.4.2020</oddHeader>
    <oddFooter>&amp;RRekapitulace -str.&amp;P/&amp;N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Hewlett-Packard Company</cp:lastModifiedBy>
  <cp:lastPrinted>2020-04-27T08:52:50Z</cp:lastPrinted>
  <dcterms:created xsi:type="dcterms:W3CDTF">2012-01-05T09:03:37Z</dcterms:created>
  <dcterms:modified xsi:type="dcterms:W3CDTF">2020-10-22T08:26:57Z</dcterms:modified>
  <cp:category/>
  <cp:version/>
  <cp:contentType/>
  <cp:contentStatus/>
</cp:coreProperties>
</file>